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9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DADOS PARA USO" sheetId="1" state="visible" r:id="rId2"/>
    <sheet name="DADOS PARA USO (PODE MEXER)" sheetId="2" state="visible" r:id="rId3"/>
    <sheet name="PROJETOS NACIONAIS Vs BINACIONA" sheetId="3" state="visible" r:id="rId4"/>
    <sheet name="PROJETOS TESOURO BRASIL" sheetId="4" state="visible" r:id="rId5"/>
    <sheet name="POR FONTE (PROJETOS CONCLUÍDOS)" sheetId="5" state="visible" r:id="rId6"/>
    <sheet name="POR FONTE (TOTAL CARTEIRA)" sheetId="6" state="visible" r:id="rId7"/>
    <sheet name="FONTE FINANCIAMENTO 00-10" sheetId="7" state="visible" r:id="rId8"/>
    <sheet name="FONTE FINANCIAMENTO 11-18" sheetId="8" state="visible" r:id="rId9"/>
    <sheet name="FONTE FINANCIAMENTO 00-18 " sheetId="9" state="visible" r:id="rId10"/>
    <sheet name="FONTE FINANCIAMENTO TESOURO" sheetId="10" state="visible" r:id="rId11"/>
    <sheet name="INFRALATAM" sheetId="11" state="visible" r:id="rId12"/>
    <sheet name="POR PAÍS" sheetId="12" state="visible" r:id="rId13"/>
    <sheet name="POR EIXO" sheetId="13" state="visible" r:id="rId14"/>
    <sheet name="PAIS-PIB-%" sheetId="14" state="visible" r:id="rId15"/>
    <sheet name="PAIS-PIB-IIRSA" sheetId="15" state="visible" r:id="rId16"/>
    <sheet name="POR ANO-FINANCIAMENTO_2" sheetId="16" state="visible" r:id="rId17"/>
    <sheet name="POR ANO-FINANCIAMENTO" sheetId="17" state="visible" r:id="rId18"/>
    <sheet name="00-10 PAÍS- FONTE FINANCIAMENT" sheetId="18" state="visible" r:id="rId19"/>
    <sheet name="11-18 PAÍS- FONTE FINANCIAMENTO" sheetId="19" state="visible" r:id="rId20"/>
    <sheet name="00-18 PAÍS- FONTE FINANCIAM" sheetId="20" state="visible" r:id="rId21"/>
    <sheet name="PROJETOS BINACIONAIS 2000-2010" sheetId="21" state="visible" r:id="rId22"/>
    <sheet name="PROJETOS BINACIONAIS 2011-2018" sheetId="22" state="visible" r:id="rId23"/>
    <sheet name="Obras Int. - Coop 00-10" sheetId="23" state="visible" r:id="rId24"/>
    <sheet name="Obras Int - COOP 11-18" sheetId="24" state="visible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<sst xmlns="http://schemas.openxmlformats.org/spreadsheetml/2006/main" count="6189" uniqueCount="474">
  <si>
    <t xml:space="preserve">INICIO</t>
  </si>
  <si>
    <t xml:space="preserve">FIM</t>
  </si>
  <si>
    <t xml:space="preserve">EIXO</t>
  </si>
  <si>
    <t xml:space="preserve">COD.</t>
  </si>
  <si>
    <t xml:space="preserve">NOME PROJETO</t>
  </si>
  <si>
    <t xml:space="preserve">GRUPO</t>
  </si>
  <si>
    <t xml:space="preserve">ETAPA</t>
  </si>
  <si>
    <t xml:space="preserve">INVESTIMENTOS (US$)</t>
  </si>
  <si>
    <t xml:space="preserve">PAIS</t>
  </si>
  <si>
    <t xml:space="preserve">ORIGEM INVESTIMENTO</t>
  </si>
  <si>
    <t xml:space="preserve">Tesouro Nacional</t>
  </si>
  <si>
    <t xml:space="preserve">Binacional</t>
  </si>
  <si>
    <t xml:space="preserve">BID</t>
  </si>
  <si>
    <t xml:space="preserve">CAF</t>
  </si>
  <si>
    <t xml:space="preserve">FONPLATA</t>
  </si>
  <si>
    <t xml:space="preserve">FOCEM</t>
  </si>
  <si>
    <t xml:space="preserve">PRIVADO</t>
  </si>
  <si>
    <t xml:space="preserve">PÚBLICO</t>
  </si>
  <si>
    <t xml:space="preserve">BANCO MUNDIAL</t>
  </si>
  <si>
    <t xml:space="preserve">EU</t>
  </si>
  <si>
    <t xml:space="preserve">VARIOS</t>
  </si>
  <si>
    <t xml:space="preserve">TESOURO MUNICIPAL</t>
  </si>
  <si>
    <t xml:space="preserve">BNDES</t>
  </si>
  <si>
    <t xml:space="preserve">TESOURO N. BR</t>
  </si>
  <si>
    <t xml:space="preserve">Amazonas</t>
  </si>
  <si>
    <t xml:space="preserve">AMA03</t>
  </si>
  <si>
    <t xml:space="preserve">ACCESO Y ADECUACIÓN DEL PUERTO DE PUERTO ASÍS (MUELLE LA ESMERALDA)</t>
  </si>
  <si>
    <t xml:space="preserve">G01</t>
  </si>
  <si>
    <t xml:space="preserve">CONCLUIDO</t>
  </si>
  <si>
    <t xml:space="preserve">COLOMBIA</t>
  </si>
  <si>
    <t xml:space="preserve">Governo Colombiano</t>
  </si>
  <si>
    <t xml:space="preserve">-</t>
  </si>
  <si>
    <t xml:space="preserve">Capricornio</t>
  </si>
  <si>
    <t xml:space="preserve">ACCESOS AL PASO DE JAMA (RUTA NACIONAL N° 52 - EMPALME RUTA NACIONAL N° 9 - LÍMITE CON CHILE)</t>
  </si>
  <si>
    <t xml:space="preserve">ARGENTINA</t>
  </si>
  <si>
    <t xml:space="preserve">Hidrovía Paraguay-Paraná</t>
  </si>
  <si>
    <t xml:space="preserve">HPP73</t>
  </si>
  <si>
    <t xml:space="preserve">ACCESOS VIALES A ENCARNACIÓN</t>
  </si>
  <si>
    <t xml:space="preserve">G04</t>
  </si>
  <si>
    <t xml:space="preserve">PARAGUAY</t>
  </si>
  <si>
    <t xml:space="preserve">Mercosur-Chile</t>
  </si>
  <si>
    <t xml:space="preserve">MCC19</t>
  </si>
  <si>
    <t xml:space="preserve">ADECUACIÓN DEL CORREDOR RÍO BRANCO - MONTEVIDEO - COLONIA - NUEVA PALMIRA: RUTAS N° 1, 11, 8, 17, 18 Y 26, RUTAS 23 Y 12</t>
  </si>
  <si>
    <t xml:space="preserve">G02</t>
  </si>
  <si>
    <t xml:space="preserve">URUGUAY</t>
  </si>
  <si>
    <t xml:space="preserve">BID, CAF, Banco Muncial, Tesouro Nacional, FOCEM e Privado</t>
  </si>
  <si>
    <t xml:space="preserve">CAP88</t>
  </si>
  <si>
    <t xml:space="preserve">AEROPUERTO DE ANTOFAGASTA</t>
  </si>
  <si>
    <t xml:space="preserve">CHILE</t>
  </si>
  <si>
    <t xml:space="preserve">Privado</t>
  </si>
  <si>
    <t xml:space="preserve">MCC84</t>
  </si>
  <si>
    <t xml:space="preserve">AEROPUERTO DE ENCARNACIÓN</t>
  </si>
  <si>
    <t xml:space="preserve">Interoceánico Central</t>
  </si>
  <si>
    <t xml:space="preserve">IOC69</t>
  </si>
  <si>
    <t xml:space="preserve">AMPLIACIÓN DEL AEROPUERTO DE IQUIQUE</t>
  </si>
  <si>
    <t xml:space="preserve">G05</t>
  </si>
  <si>
    <t xml:space="preserve">AMPLIACIÓN DEL COMPLEJO PORTUARIO MEJILLONES (FASE I)</t>
  </si>
  <si>
    <t xml:space="preserve">Tesouro Nacional e Privado</t>
  </si>
  <si>
    <t xml:space="preserve">IOC25</t>
  </si>
  <si>
    <t xml:space="preserve">ÁREA DE CONTROL INTEGRADO PUERTO SUÁREZ - CORUMBÁ</t>
  </si>
  <si>
    <t xml:space="preserve">G03</t>
  </si>
  <si>
    <t xml:space="preserve">BOLIVIA, BRASIL</t>
  </si>
  <si>
    <t xml:space="preserve">MCC139</t>
  </si>
  <si>
    <t xml:space="preserve">CABLE ÓPTICO ENTRE BRASIL Y URUGUAY</t>
  </si>
  <si>
    <t xml:space="preserve">BRASIL, URUGUAY</t>
  </si>
  <si>
    <t xml:space="preserve">Público</t>
  </si>
  <si>
    <t xml:space="preserve">AMA25</t>
  </si>
  <si>
    <t xml:space="preserve">CARRETERA PAITA - TARAPOTO</t>
  </si>
  <si>
    <t xml:space="preserve">PERU</t>
  </si>
  <si>
    <t xml:space="preserve">Tesouro Nacional, BID e Privado</t>
  </si>
  <si>
    <t xml:space="preserve">Andino</t>
  </si>
  <si>
    <t xml:space="preserve">AND26</t>
  </si>
  <si>
    <t xml:space="preserve">CARRETERA PUERTO INCA - HUAQUILLAS Y PUENTE INTERNACIONAL EN HUAQUILLAS - AGUAS VERDES, PASO LATERAL EN HUAQUILLAS</t>
  </si>
  <si>
    <t xml:space="preserve">ECUADOR, PERU</t>
  </si>
  <si>
    <t xml:space="preserve">UE e Tesouro Nacional</t>
  </si>
  <si>
    <t xml:space="preserve">AND88</t>
  </si>
  <si>
    <t xml:space="preserve">CARRETERA SULLANA - EL ALAMOR</t>
  </si>
  <si>
    <t xml:space="preserve">BID e Tesouro Nacional</t>
  </si>
  <si>
    <t xml:space="preserve">AND89</t>
  </si>
  <si>
    <t xml:space="preserve">CARRETERA SULLANA - MACARA - LOJA</t>
  </si>
  <si>
    <t xml:space="preserve">AMA16</t>
  </si>
  <si>
    <t xml:space="preserve">CARRETERA TARAPOTO - YURIMAGUAS</t>
  </si>
  <si>
    <t xml:space="preserve">CARRETERA TOLEDO - PISIGA</t>
  </si>
  <si>
    <t xml:space="preserve">BOLIVIA</t>
  </si>
  <si>
    <t xml:space="preserve">CAF e Tesouro Nacional</t>
  </si>
  <si>
    <t xml:space="preserve">MCC101</t>
  </si>
  <si>
    <t xml:space="preserve">CENTRAL NUCLEAR DE ATUCHA 2</t>
  </si>
  <si>
    <t xml:space="preserve">CENTRAL TÉRMICA DE CICLO COMBINADO DE PUNTAS DEL TIGRE</t>
  </si>
  <si>
    <t xml:space="preserve">HPP34</t>
  </si>
  <si>
    <t xml:space="preserve">CENTRAL TERMOELÉCTRICA BELGRANO EN CAMPANA</t>
  </si>
  <si>
    <t xml:space="preserve">Varios</t>
  </si>
  <si>
    <t xml:space="preserve">HPP35</t>
  </si>
  <si>
    <t xml:space="preserve">CENTRAL TERMOELÉCTRICA SAN MARTÍN EN TIMBÚES</t>
  </si>
  <si>
    <t xml:space="preserve">AND21</t>
  </si>
  <si>
    <t xml:space="preserve">CENTRO BINACIONAL DE ATENCIÓN DE FRONTERA (CEBAF) EJE VIAL Nº1</t>
  </si>
  <si>
    <t xml:space="preserve">AND31</t>
  </si>
  <si>
    <t xml:space="preserve">CENTRO BINACIONAL DE ATENCIÓN DE FRONTERA (CEBAF) SAN MIGUEL</t>
  </si>
  <si>
    <t xml:space="preserve">G06</t>
  </si>
  <si>
    <t xml:space="preserve">COLOMBIA, ECUADOR</t>
  </si>
  <si>
    <t xml:space="preserve">CENTRO DE CONTROL INTEGRADO BARRANCAS BLANCAS (PASO DE FRONTERA PIRCAS NEGRAS)</t>
  </si>
  <si>
    <t xml:space="preserve">ARGENTINA, CHILE</t>
  </si>
  <si>
    <t xml:space="preserve">CIRCUNVALACIÓN DE LA CIUDAD DE SANTA FE</t>
  </si>
  <si>
    <t xml:space="preserve">Tesouro Provincial</t>
  </si>
  <si>
    <t xml:space="preserve">IOC15</t>
  </si>
  <si>
    <t xml:space="preserve">CIRCUNVALACIÓN VIAL DE CORUMBÁ</t>
  </si>
  <si>
    <t xml:space="preserve">BRASIL</t>
  </si>
  <si>
    <t xml:space="preserve">CAP89</t>
  </si>
  <si>
    <t xml:space="preserve">COMPLEJO FRONTERIZO HITO CAJÓN</t>
  </si>
  <si>
    <t xml:space="preserve">Perú-Brasil-Bolivia</t>
  </si>
  <si>
    <t xml:space="preserve">COMPLEJO HIDROELÉCTRICO DEL RÍO MADEIRA (HIDROELÉCTRICA SANTO ANTONIO E HIDROELÉCTRICA JIRAU)</t>
  </si>
  <si>
    <t xml:space="preserve">Tesouro Nacional e Bancos Privados</t>
  </si>
  <si>
    <t xml:space="preserve">CAP80</t>
  </si>
  <si>
    <t xml:space="preserve">COMPLEJO PORTUARIO MEJILLONES</t>
  </si>
  <si>
    <t xml:space="preserve">CAP46</t>
  </si>
  <si>
    <t xml:space="preserve">CONCESIÓN AUTOPISTA ANTOFAGASTA</t>
  </si>
  <si>
    <t xml:space="preserve">MCC04</t>
  </si>
  <si>
    <t xml:space="preserve">CONCLUSIÓN DE LA DUPLICACIÓN DEL TRAMO VIAL BELO HORIZONTE - SAN PABLO (BR-381 / SP / MG)</t>
  </si>
  <si>
    <t xml:space="preserve">AMA55</t>
  </si>
  <si>
    <t xml:space="preserve">CONEXIÓN VIAL RIO BRANCO - CRUZEIRO DO SUL (BR-364 / AC)</t>
  </si>
  <si>
    <t xml:space="preserve">IOC85</t>
  </si>
  <si>
    <t xml:space="preserve">CONSTRUCCIÓN COMPLEJO FRONTERIZO CHUNGARÁ</t>
  </si>
  <si>
    <t xml:space="preserve">CONSTRUCCIÓN DE DOBLE VÍA CONCESIONADA: AEROPUERTO DIEGO ARACENA - IQUIQUE</t>
  </si>
  <si>
    <t xml:space="preserve">privado</t>
  </si>
  <si>
    <t xml:space="preserve">Del Sur</t>
  </si>
  <si>
    <t xml:space="preserve">CONSTRUCCIÓN DE INTERCONEXIÓN A 500 KV REGIÓN COMAHUE - CUYO</t>
  </si>
  <si>
    <t xml:space="preserve">DES07</t>
  </si>
  <si>
    <t xml:space="preserve">CONSTRUCCIÓN DE INTERCONEXIÓN A 500 KV TRAMO CHOELE CHOEL - PUERTO MADRYN</t>
  </si>
  <si>
    <t xml:space="preserve">CONSTRUCCIÓN DE LA CARRETERA PAILÓN - SAN JOSÉ - PUERTO SUÁREZ</t>
  </si>
  <si>
    <t xml:space="preserve">BID CAF UE e Bancos Privados</t>
  </si>
  <si>
    <t xml:space="preserve">HPP127</t>
  </si>
  <si>
    <t xml:space="preserve">CONSTRUCCIÓN DE PUERTO BUSCH</t>
  </si>
  <si>
    <t xml:space="preserve">CONSTRUCCIÓN DE PUERTO SECO PRÓXIMO AL PUERTO DE MONTEVIDEO</t>
  </si>
  <si>
    <t xml:space="preserve">CONSTRUCCIÓN DE VARIANTE RUTA NACIONAL N° 12, PASO POR CIUDAD DE POSADAS (PROVINCIA DE MISIONES)</t>
  </si>
  <si>
    <t xml:space="preserve">MCC12</t>
  </si>
  <si>
    <t xml:space="preserve">CONSTRUCCIÓN DEL ANILLO VIAL SAN PABLO (TRAMO SUR)</t>
  </si>
  <si>
    <t xml:space="preserve">Tesouro Nacional e Tesouro Municipal</t>
  </si>
  <si>
    <t xml:space="preserve">CONSTRUCCIÓN DEL COMPLEJO FRONTERIZO HUA HUM</t>
  </si>
  <si>
    <t xml:space="preserve">AMA11</t>
  </si>
  <si>
    <t xml:space="preserve">CONSTRUCCIÓN DEL NUEVO AEROPUERTO DE TENA</t>
  </si>
  <si>
    <t xml:space="preserve">ECUADOR</t>
  </si>
  <si>
    <t xml:space="preserve">AND91</t>
  </si>
  <si>
    <t xml:space="preserve">CONSTRUCCIÓN DEL NUEVO PUENTE INTERNACIONAL DE RUMICHACA Y MEJORAMIENTO DEL PUENTE EXISTENTE</t>
  </si>
  <si>
    <t xml:space="preserve">AMA102</t>
  </si>
  <si>
    <t xml:space="preserve">CONSTRUCCIÓN DEL NUEVO PUERTO DE YURIMAGUAS</t>
  </si>
  <si>
    <t xml:space="preserve">MCC14</t>
  </si>
  <si>
    <t xml:space="preserve">CONSTRUCCIÓN DEL TRAMO SANTA MARÍA - ROSARIO DO SUL (BR-158 / RS)</t>
  </si>
  <si>
    <t xml:space="preserve">MCC02</t>
  </si>
  <si>
    <t xml:space="preserve">CONSTRUCCIÓN E IMPLANTACIÓN DE CONTROL INTEGRADO DE CARGA EN PASO DE LOS LIBRES</t>
  </si>
  <si>
    <t xml:space="preserve">MCC13</t>
  </si>
  <si>
    <t xml:space="preserve">CONSTRUCCIÓN Y PAVIMENTACIÓN DE LA RUTA BR-282 / SC FLORIANÓPOLIS - FRONTERA CON ARGENTINA</t>
  </si>
  <si>
    <t xml:space="preserve">IOC13</t>
  </si>
  <si>
    <t xml:space="preserve">CONTORNO FERROVIARIO DE CAMPO GRANDE</t>
  </si>
  <si>
    <t xml:space="preserve">Tesouro Nacional </t>
  </si>
  <si>
    <t xml:space="preserve">CAP91</t>
  </si>
  <si>
    <t xml:space="preserve">CORREDOR FERROVIARIO BIOCEÁNICO, TRAMO CHILE (ANTOFAGASTA – SOCOMPA)</t>
  </si>
  <si>
    <t xml:space="preserve">AND01</t>
  </si>
  <si>
    <t xml:space="preserve">CORREDOR VIAL SANTA MARTA - PARAGUACHÓN</t>
  </si>
  <si>
    <t xml:space="preserve">AND14</t>
  </si>
  <si>
    <t xml:space="preserve">CULMINACIÓN DE LA PAVIMENTACIÓN TAME - ARAUCA</t>
  </si>
  <si>
    <t xml:space="preserve">AND12</t>
  </si>
  <si>
    <t xml:space="preserve">CULMINACIÓN DE LA PAVIMENTACIÓN TAME - VILLAVICENCIO</t>
  </si>
  <si>
    <t xml:space="preserve">CULMINACIÓN DE PAVIMENTACIÓN POTOSÍ - TARIJA</t>
  </si>
  <si>
    <t xml:space="preserve">G08</t>
  </si>
  <si>
    <t xml:space="preserve">CAF, Tesouro Nacional, BID, BNDES</t>
  </si>
  <si>
    <t xml:space="preserve">DESVÍO DEL ARROYO AGUAPEY</t>
  </si>
  <si>
    <t xml:space="preserve">DISEÑO Y CONSTRUCCIÓN DEL CANAL ALTERNATIVO CASA BLANCA</t>
  </si>
  <si>
    <t xml:space="preserve">MCC163</t>
  </si>
  <si>
    <t xml:space="preserve">DOBLE CALZADA RUTA 5 LA SERENA-VALLENAR</t>
  </si>
  <si>
    <t xml:space="preserve">DUPLICACIÓN DE LA RUTA NACIONAL N° 14 ENTRE PASO DE LOS LIBRES Y GUALEGUAYCHÚ</t>
  </si>
  <si>
    <t xml:space="preserve">CAP49</t>
  </si>
  <si>
    <t xml:space="preserve">DUPLICACIÓN Y REHABILITACIÓN DE LA RUTA N° 50: TRAMO PICHANAL - ORÁN</t>
  </si>
  <si>
    <t xml:space="preserve">HPP36</t>
  </si>
  <si>
    <t xml:space="preserve">ESTACIÓN TRANSFORMADORA EN MERCEDES</t>
  </si>
  <si>
    <t xml:space="preserve">ESTUDIO DE OPTIMIZACIÓN DEL NODO ÑEEMBUCÚ - RÍO BERMEJO</t>
  </si>
  <si>
    <t xml:space="preserve">ARGENTINA, PARAGUAY</t>
  </si>
  <si>
    <t xml:space="preserve">MCC86</t>
  </si>
  <si>
    <t xml:space="preserve">EXPANSIÓN DEL PUERTO DE COLONIA (MUELLES, DRAGADO E INCORPORACIÓN DE ÁREAS)</t>
  </si>
  <si>
    <t xml:space="preserve">AND60</t>
  </si>
  <si>
    <t xml:space="preserve">EXTENSIÓN DEL OLEODUCTO NOR-PERUANO</t>
  </si>
  <si>
    <t xml:space="preserve">G09</t>
  </si>
  <si>
    <t xml:space="preserve">AMA105</t>
  </si>
  <si>
    <t xml:space="preserve">FERROVÍA NORTE - SUR FASE III (PALMAS - CAMPINORTE)</t>
  </si>
  <si>
    <t xml:space="preserve">AMA78</t>
  </si>
  <si>
    <t xml:space="preserve">FERROVÍA NORTE-SUR FASE II (AÇAILÂNDIA - PALMAS)</t>
  </si>
  <si>
    <t xml:space="preserve">AND56</t>
  </si>
  <si>
    <t xml:space="preserve">FORTALECIMIENTO DE LAS INTERCONEXIONES CUATRICENTENARIO - CUESTECITAS Y EL COROZO - SAN MATEO</t>
  </si>
  <si>
    <t xml:space="preserve">COLOMBIA, VENEZUELA</t>
  </si>
  <si>
    <t xml:space="preserve">CAP02</t>
  </si>
  <si>
    <t xml:space="preserve">IMPLEMENTACIÓN DEL CONTROL INTEGRADO DE ÚNICA CABECERA PASO DE JAMA</t>
  </si>
  <si>
    <t xml:space="preserve">INSTALACIÓN DE FIBRA ÓPTICA A LO LARGO DE LA CARRETERA PAILÓN - PUERTO SUÁREZ</t>
  </si>
  <si>
    <t xml:space="preserve">CAP03</t>
  </si>
  <si>
    <t xml:space="preserve">INTERCONEXIÓN ELÉCTRICA NOA (NOROESTE ARGENTINO) - NEA (NORESTE ARGENTINO)</t>
  </si>
  <si>
    <t xml:space="preserve">HPP116</t>
  </si>
  <si>
    <t xml:space="preserve">LÍNEA DE ALTA TENSIÓN MERCEDES - GOYA</t>
  </si>
  <si>
    <t xml:space="preserve">HPP117</t>
  </si>
  <si>
    <t xml:space="preserve">LÍNEA DE ALTA TENSIÓN MERCEDES - PASO DE LOS LIBRES</t>
  </si>
  <si>
    <t xml:space="preserve">CAP67</t>
  </si>
  <si>
    <t xml:space="preserve">LÍNEA DE TRANSMISIÓN 500 KV (ITAIPÚ - VILLA HAYES)</t>
  </si>
  <si>
    <t xml:space="preserve">Tesouro Nacional e FOCEM</t>
  </si>
  <si>
    <t xml:space="preserve">AMA87</t>
  </si>
  <si>
    <t xml:space="preserve">LÍNEA DE TRANSMISIÓN DE 500 KV DE TUCURUÍ A MANAOS</t>
  </si>
  <si>
    <t xml:space="preserve">PBB18</t>
  </si>
  <si>
    <t xml:space="preserve">LÍNEA DE TRANSMISIÓN ENTRE LAS DOS CENTRALES HIDROELÉCTRICAS DEL RÍO MADEIRA Y EL SISTEMA CENTRAL</t>
  </si>
  <si>
    <t xml:space="preserve">MCC66</t>
  </si>
  <si>
    <t xml:space="preserve">LÍNEA DE TRANSMISIÓN ITAIPÚ - LONDRINA - ARARAQUARA</t>
  </si>
  <si>
    <t xml:space="preserve">PBB59</t>
  </si>
  <si>
    <t xml:space="preserve">LÍNEA DE TRANSMISIÓN SAN GABÁN - PUERTO MALDONADO</t>
  </si>
  <si>
    <t xml:space="preserve">LÍNEA DE TRANSMISIÓN YACYRETÁ - BUENOS AIRES</t>
  </si>
  <si>
    <t xml:space="preserve">Escudo Guayanés</t>
  </si>
  <si>
    <t xml:space="preserve">GUY08</t>
  </si>
  <si>
    <t xml:space="preserve">LÍNEAS DE FIBRA ÓPTICA U OTRA TECNOLOGÍA APROPIADA QUE INTERCONECTE CARACAS AL NORTE DE BRASIL</t>
  </si>
  <si>
    <t xml:space="preserve">BRASIL, VENEZUELA</t>
  </si>
  <si>
    <t xml:space="preserve">HPP94</t>
  </si>
  <si>
    <t xml:space="preserve">MEJORA DE ACCESOS E INFRAESTRUCTURA PORTUARIA DEL PUERTO DE NUEVA PALMIRA</t>
  </si>
  <si>
    <t xml:space="preserve">MEJORA EN LOS ACCESOS FLUVIALES A PUERTOS URUGUAYOS EN EL RÍO URUGUAY</t>
  </si>
  <si>
    <t xml:space="preserve">MEJORAMIENTO COMPLEJO FRONTERIZO CHACALLUTA</t>
  </si>
  <si>
    <t xml:space="preserve">AMA39</t>
  </si>
  <si>
    <t xml:space="preserve">MEJORAMIENTO DE LA NAVEGABILIDAD DEL RÍO MORONA</t>
  </si>
  <si>
    <t xml:space="preserve">AMA36</t>
  </si>
  <si>
    <t xml:space="preserve">MEJORAMIENTO DE LA NAVEGABILIDAD DEL SISTEMA SOLIMÕES - AMAZONAS</t>
  </si>
  <si>
    <t xml:space="preserve">AMA46</t>
  </si>
  <si>
    <t xml:space="preserve">MEJORAMIENTO DE LA VÍA GUAYAQUIL - EL TRIUNFO - LA TRONCAL - ZHUD - EL TAMBO - CAÑAR - AZOGUES - PAUTE - AMALUZA - MÉNDEZ Y MEJORAMIENTO Y AMPLIACIÓN DEL TRAMO MÉNDEZ - PUERTO MORONA</t>
  </si>
  <si>
    <t xml:space="preserve">G07</t>
  </si>
  <si>
    <t xml:space="preserve">AMA48</t>
  </si>
  <si>
    <t xml:space="preserve">MEJORAMIENTO DE LA VÍA PUERTO BOLÍVAR - PASAJE - SANTA ISABEL - GIRÓN - CUENCA - PAUTE - AMALUZA - MÉNDEZ - PUERTO MORONA</t>
  </si>
  <si>
    <t xml:space="preserve">AMA47</t>
  </si>
  <si>
    <t xml:space="preserve">MEJORAMIENTO DE LA VÍA PUERTO BOLÍVAR - SANTA ROSA - BALSAS - CHAGUARPAMBA - LOJA - ZAMORA - YANTZAZA - EL PANGUI - GUALAQUIZA - GRAL. LEÓNIDAS PLAZA - MÉNDEZ</t>
  </si>
  <si>
    <t xml:space="preserve">Tesouro Nacional e CAF</t>
  </si>
  <si>
    <t xml:space="preserve">MEJORAMIENTO DEL AEROPUERTO DE ARICA</t>
  </si>
  <si>
    <t xml:space="preserve">IOC67</t>
  </si>
  <si>
    <t xml:space="preserve">MEJORAMIENTO DEL AEROPUERTO DE TACNA</t>
  </si>
  <si>
    <t xml:space="preserve">AND13</t>
  </si>
  <si>
    <t xml:space="preserve">MEJORAMIENTO DEL PUENTE JOSÉ ANTONIO PÁEZ</t>
  </si>
  <si>
    <t xml:space="preserve">IOC62</t>
  </si>
  <si>
    <t xml:space="preserve">MEJORAMIENTO DEL PUERTO DE MATARANI</t>
  </si>
  <si>
    <t xml:space="preserve">IOC74</t>
  </si>
  <si>
    <t xml:space="preserve">MEJORAMIENTO DEL TRAMO CONCEPCIÓN - PEDRO JUAN CABALLERO</t>
  </si>
  <si>
    <t xml:space="preserve">Banco Mundial</t>
  </si>
  <si>
    <t xml:space="preserve">IOC20</t>
  </si>
  <si>
    <t xml:space="preserve">MEJORAMIENTO DEL TRAMO FERROVIARIO CORUMBÁ - CAMPO GRANDE (FERROVÍA DEL PANTANAL)</t>
  </si>
  <si>
    <t xml:space="preserve">AND35</t>
  </si>
  <si>
    <t xml:space="preserve">MEJORAMIENTO Y REHABILITACIÓN DEL TRAMO BELLA UNIÓN - GUALAQUIZA</t>
  </si>
  <si>
    <t xml:space="preserve">AND38</t>
  </si>
  <si>
    <t xml:space="preserve">MEJORAMIENTO Y REHABILITACIÓN DEL TRAMO NARUPA - GUAMANIYACU</t>
  </si>
  <si>
    <t xml:space="preserve">MCC46</t>
  </si>
  <si>
    <t xml:space="preserve">MEJORAS AL ACCESO VIAL PUERTO DE VALPARAÍSO</t>
  </si>
  <si>
    <t xml:space="preserve">MCC51</t>
  </si>
  <si>
    <t xml:space="preserve">MEJORAS EN EL PUERTO DE SAN ANTONIO</t>
  </si>
  <si>
    <t xml:space="preserve">AMA70</t>
  </si>
  <si>
    <t xml:space="preserve">MUELLE DE LETICIA</t>
  </si>
  <si>
    <t xml:space="preserve">AND25</t>
  </si>
  <si>
    <t xml:space="preserve">NUEVO AEROPUERTO REGIONAL DE SANTA ROSA</t>
  </si>
  <si>
    <t xml:space="preserve">OBRAS DE ADECUACIÓN DEL PUERTO DE ANTOFAGASTA</t>
  </si>
  <si>
    <t xml:space="preserve">PASO DE FRONTERA INFANTE RIVAROLA - CAÑADA ORURO</t>
  </si>
  <si>
    <t xml:space="preserve">BOLIVIA, PARAGUAY</t>
  </si>
  <si>
    <t xml:space="preserve">IOC33</t>
  </si>
  <si>
    <t xml:space="preserve">PASO DE FRONTERA PISIGA - COLCHANE</t>
  </si>
  <si>
    <t xml:space="preserve">BOLIVIA, CHILE</t>
  </si>
  <si>
    <t xml:space="preserve">IOC29</t>
  </si>
  <si>
    <t xml:space="preserve">PASO DE FRONTERA SAN MATÍAS - CÁCERES (PORTO LIMÃO)</t>
  </si>
  <si>
    <t xml:space="preserve">HPP58</t>
  </si>
  <si>
    <t xml:space="preserve">PAVIMENTACIÓN DE LA RUTA NACIONAL N° 11, TRAMO EMPALME RUTA PROVINCIAL N° 13</t>
  </si>
  <si>
    <t xml:space="preserve">HPP59</t>
  </si>
  <si>
    <t xml:space="preserve">PAVIMENTACIÓN DE LA RUTA NACIONAL N° 11: TRAMO SANTA FE - SAN JUSTO</t>
  </si>
  <si>
    <t xml:space="preserve">PAVIMENTACIÓN DE LA RUTA NACIONAL N° 145: EMPALME RUTA NACIONAL N° 40 SUR - ACCESO AL PASO PEHUENCHE</t>
  </si>
  <si>
    <t xml:space="preserve">MCC94</t>
  </si>
  <si>
    <t xml:space="preserve">PAVIMENTACIÓN DE LA RUTA NACIONAL N° 150: TRAMO ISCHIGUALASTO - LÍMITE CON CHILE (PASO AGUA NEGRA)</t>
  </si>
  <si>
    <t xml:space="preserve">PAVIMENTACIÓN DE LA RUTA NACIONAL N° 40: ACCESO AL AEROPUERTO DE MENDOZA - LÍMITE SAN JUAN</t>
  </si>
  <si>
    <t xml:space="preserve">PAVIMENTACIÓN DE LA RUTA NACIONAL N° 51: CAMPO QUIJANO - PASO DE SICO</t>
  </si>
  <si>
    <t xml:space="preserve">PAVIMENTACIÓN DE LA RUTA NACIONAL N° 89: EMPALME RUTA NACIONAL N° 16 CHACO - EMPALME RUTA NACIONAL N° 34 TABOADA</t>
  </si>
  <si>
    <t xml:space="preserve">PAVIMENTACIÓN DE LA RUTA NACIONAL N° 95: EMPALME RUTA NACIONAL N° 81 - VILLA ÁNGELA</t>
  </si>
  <si>
    <t xml:space="preserve">PAVIMENTACIÓN DE LA RUTA NACIONAL N° 95: VILLA ÁNGELA - EMPALME RUTA PROVINCIAL N° 286 SANTA FE</t>
  </si>
  <si>
    <t xml:space="preserve">PAVIMENTACIÓN DE LA RUTA PROVINCIAL N° 9: COLONIA CANO - EL COLORADO</t>
  </si>
  <si>
    <t xml:space="preserve">HPP10</t>
  </si>
  <si>
    <t xml:space="preserve">PAVIMENTACIÓN DEL TRAMO CARRETERO SAN ESTANISLAO - PUERTO ROSARIO (RUTAS B11 Y B09)</t>
  </si>
  <si>
    <t xml:space="preserve">HPP11</t>
  </si>
  <si>
    <t xml:space="preserve">PAVIMENTACIÓN DEL TRAMO CARRETERO SANTA ROSA - PUERTO ANTEQUERA (RUTA NACIONAL Nº 11)</t>
  </si>
  <si>
    <t xml:space="preserve">DES11</t>
  </si>
  <si>
    <t xml:space="preserve">PAVIMENTACIÓN DEL TRAMO HASTA LA FRONTERA CON ARGENTINA, ACCESO A PINO HACHADO RUTA CH-181</t>
  </si>
  <si>
    <t xml:space="preserve">MCC47</t>
  </si>
  <si>
    <t xml:space="preserve">PAVIMENTACIÓN DEL TRAMO PUENTE ARMERILLO - PASO PEHUENCHE (RUTA CH-115)</t>
  </si>
  <si>
    <t xml:space="preserve">PBB01</t>
  </si>
  <si>
    <t xml:space="preserve">PAVIMENTACIÓN IÑAPARI - PUERTO MALDONADO - INAMBARI, INAMBARI - JULIACA / INAMBARI - CUSCO</t>
  </si>
  <si>
    <t xml:space="preserve">CAP102</t>
  </si>
  <si>
    <t xml:space="preserve">PAVIMENTACIÓN PASO OLLAGÜE-CALAMA</t>
  </si>
  <si>
    <t xml:space="preserve">IOC30</t>
  </si>
  <si>
    <t xml:space="preserve">PAVIMENTACIÓN PORTO LIMÃO - FRONTERA CON BOLIVIA (SAN MATÍAS)</t>
  </si>
  <si>
    <t xml:space="preserve">CAP92</t>
  </si>
  <si>
    <t xml:space="preserve">PAVIMENTACIÓN POTOSÍ - TUPIZA - VILLAZÓN</t>
  </si>
  <si>
    <t xml:space="preserve">CAF e BNDES</t>
  </si>
  <si>
    <t xml:space="preserve">CAP90</t>
  </si>
  <si>
    <t xml:space="preserve">PAVIMENTACIÓN RUTA B-243, CONEXIÓN CH27 SAN PEDRO - TOCOPILLA - ANTOFAGASTA</t>
  </si>
  <si>
    <t xml:space="preserve">IOC36</t>
  </si>
  <si>
    <t xml:space="preserve">PAVIMENTACIÓN Y MEJORAMIENTO DE LA CARRETERA IQUIQUE - COLCHANE</t>
  </si>
  <si>
    <t xml:space="preserve">AMA34</t>
  </si>
  <si>
    <t xml:space="preserve">PROGRAMA DE MANEJO AMBIENTAL Y TERRITORIAL (RUTA CUIABÁ - SANTARÉM) (BR-163 / MT / PA)</t>
  </si>
  <si>
    <t xml:space="preserve">HPP29</t>
  </si>
  <si>
    <t xml:space="preserve">PROYECTO BINACIONAL MEJORAMIENTO DE LA NAVEGABILIDAD EN EL LAGO ITAIPÚ</t>
  </si>
  <si>
    <t xml:space="preserve">BRASIL, PARAGUAY</t>
  </si>
  <si>
    <t xml:space="preserve">AND57</t>
  </si>
  <si>
    <t xml:space="preserve">PROYECTO INTERCONEXIÓN ELÉCTRICA COLOMBIA - ECUADOR. LÍNEA 230 KV ENTRE SUBESTACIONES PASTO (COLOMBIA) Y QUITO (ECUADOR)</t>
  </si>
  <si>
    <t xml:space="preserve">AND64</t>
  </si>
  <si>
    <t xml:space="preserve">PROYECTO INTERCONEXIÓN ELÉCTRICA COLOMBIA - VENEZUELA, PUERTO NUEVO - PUERTO PÁEZ - PUERTO CARREÑO</t>
  </si>
  <si>
    <t xml:space="preserve">AND61</t>
  </si>
  <si>
    <t xml:space="preserve">PROYECTOS DE INTERCONEXIÓN GASÍFERA</t>
  </si>
  <si>
    <t xml:space="preserve">GUY35</t>
  </si>
  <si>
    <t xml:space="preserve">PUENTE INTERNACIONAL SOBRE EL RÍO OYAPOCK</t>
  </si>
  <si>
    <t xml:space="preserve">PBB03</t>
  </si>
  <si>
    <t xml:space="preserve">PUENTE SOBRE EL RÍO ACRE</t>
  </si>
  <si>
    <t xml:space="preserve">BRASIL, PERU</t>
  </si>
  <si>
    <t xml:space="preserve">GUY10</t>
  </si>
  <si>
    <t xml:space="preserve">PUENTE SOBRE EL RÍO ARRAYA</t>
  </si>
  <si>
    <t xml:space="preserve">GUY11</t>
  </si>
  <si>
    <t xml:space="preserve">PUENTE SOBRE EL RÍO TAKUTU</t>
  </si>
  <si>
    <t xml:space="preserve">BRASIL, GUYANA</t>
  </si>
  <si>
    <t xml:space="preserve">AMA22</t>
  </si>
  <si>
    <t xml:space="preserve">PUERTO DE BAYÓVAR</t>
  </si>
  <si>
    <t xml:space="preserve">HPP107</t>
  </si>
  <si>
    <t xml:space="preserve">PUERTO DE ENCARNACIÓN</t>
  </si>
  <si>
    <t xml:space="preserve">AMA24</t>
  </si>
  <si>
    <t xml:space="preserve">PUERTO DE PAITA</t>
  </si>
  <si>
    <t xml:space="preserve">AMA71</t>
  </si>
  <si>
    <t xml:space="preserve">PUERTO DE PROVIDENCIA - PRIMERA ETAPA</t>
  </si>
  <si>
    <t xml:space="preserve">MCC48</t>
  </si>
  <si>
    <t xml:space="preserve">PUERTO TERRESTRE LOS SAUCES (LOS ANDES)</t>
  </si>
  <si>
    <t xml:space="preserve">MCC115</t>
  </si>
  <si>
    <t xml:space="preserve">REACONDICIONAMIENTO DE LA FERROVÍA RIVERA - SANTANA DO LIVRAMENTO - CACEQUI</t>
  </si>
  <si>
    <t xml:space="preserve">HPP95</t>
  </si>
  <si>
    <t xml:space="preserve">REACTIVACIÓN DEL PUERTO DE PAYSANDÚ, ACCESOS Y ÁREA DE ALMACENAJE</t>
  </si>
  <si>
    <t xml:space="preserve">HPP105</t>
  </si>
  <si>
    <t xml:space="preserve">RECONSTRUCCIÓN DE LA FERROVÍA GARUPÁ - POSADAS</t>
  </si>
  <si>
    <t xml:space="preserve">MCC52</t>
  </si>
  <si>
    <t xml:space="preserve">RECONSTRUCCIÓN Y AMPLIACIÓN DE LA RUTA NACIONAL N° 168: TÚNEL SUBFLUVIAL ENTRE PARANÁ Y SANTA FE</t>
  </si>
  <si>
    <t xml:space="preserve">MCC18</t>
  </si>
  <si>
    <t xml:space="preserve">RECUPERACIÓN DE PORTO ALEGRE - URUGUAIANA (BR-290 / RS)</t>
  </si>
  <si>
    <t xml:space="preserve">HPP67</t>
  </si>
  <si>
    <t xml:space="preserve">RECUPERACIÓN DEL RAMAL FERROVIARIO ZÁRATE - ROSARIO</t>
  </si>
  <si>
    <t xml:space="preserve">AMA84</t>
  </si>
  <si>
    <t xml:space="preserve">REHABILITACIÓN DE LA CARRETERA BR-222 AÇAILÂNDIA (MA) - PORTO DE ITAQUI (MA) </t>
  </si>
  <si>
    <t xml:space="preserve">AMA85</t>
  </si>
  <si>
    <t xml:space="preserve">REHABILITACIÓN DE LA CARRETERA BR-230 BALSAS (MA) - MARABÁ (PA) </t>
  </si>
  <si>
    <t xml:space="preserve">IOC39</t>
  </si>
  <si>
    <t xml:space="preserve">REHABILITACIÓN DEL PUENTE DE LA AMISTAD (PUENTE EISENHOWER)</t>
  </si>
  <si>
    <t xml:space="preserve">AND08</t>
  </si>
  <si>
    <t xml:space="preserve">REHABILITACIÓN RUMICHACA - PASTO - CHACHAGÜÍ</t>
  </si>
  <si>
    <t xml:space="preserve">IOC66</t>
  </si>
  <si>
    <t xml:space="preserve">REHABILITACIÓN Y CONCESIÓN DEL FERROCARRIL ARICA - LA PAZ (TRAMO CHILENO)</t>
  </si>
  <si>
    <t xml:space="preserve">AMA09</t>
  </si>
  <si>
    <t xml:space="preserve">REHABILITACIÓN Y PAVIMENTACIÓN DEL TRAMO SAN LORENZO - EL CARMEN</t>
  </si>
  <si>
    <t xml:space="preserve">DES13</t>
  </si>
  <si>
    <t xml:space="preserve">REPARACIÓN DEL TÚNEL LAS RAÍCES</t>
  </si>
  <si>
    <t xml:space="preserve">MCC64</t>
  </si>
  <si>
    <t xml:space="preserve">REPRESA HIDROELÉCTRICA DE YACYRETÁ. LLENADO A COTA 83</t>
  </si>
  <si>
    <t xml:space="preserve">GUY42</t>
  </si>
  <si>
    <t xml:space="preserve">RUTA BOA VISTA - BONFIM</t>
  </si>
  <si>
    <t xml:space="preserve">Tesouro Nacional Brasileiro</t>
  </si>
  <si>
    <t xml:space="preserve">MCC45</t>
  </si>
  <si>
    <t xml:space="preserve">RUTA INTERNACIONAL CH-60 (SECTOR VALPARAÍSO - LOS ANDES)</t>
  </si>
  <si>
    <t xml:space="preserve">Privado/Corporativo</t>
  </si>
  <si>
    <t xml:space="preserve">GUY43</t>
  </si>
  <si>
    <t xml:space="preserve">RUTA LINDEN - GEORGETOWN</t>
  </si>
  <si>
    <t xml:space="preserve">GUYANA</t>
  </si>
  <si>
    <t xml:space="preserve">MCC41</t>
  </si>
  <si>
    <t xml:space="preserve">RUTA NACIONAL N° 7: CONSTRUCCIÓN DE VARIANTE FERROVIARIA LAGUNA LA PICASA</t>
  </si>
  <si>
    <t xml:space="preserve">CAP06</t>
  </si>
  <si>
    <t xml:space="preserve">RUTA NACIONAL N° 81: PAVIMENTACIÓN LAS LOMITAS - EMPALME RUTA NACIONAL N° 34</t>
  </si>
  <si>
    <t xml:space="preserve">MCC61</t>
  </si>
  <si>
    <t xml:space="preserve">SISTEMA DE ITAIPÚ (EXISTENTE)</t>
  </si>
  <si>
    <t xml:space="preserve">IOC89</t>
  </si>
  <si>
    <t xml:space="preserve">SISTEMA DE RECEPCIÓN, ALMACENAMIENTO Y EMBARQUE DE CONCENTRADOS DE MINERALES EN EL PUERTO DE MATARANI</t>
  </si>
  <si>
    <t xml:space="preserve">AMA67</t>
  </si>
  <si>
    <t xml:space="preserve">TERMINAL DE EMBARQUE DE MINERALES DEL CALLAO</t>
  </si>
  <si>
    <t xml:space="preserve">AMA66</t>
  </si>
  <si>
    <t xml:space="preserve">TERMINAL NORTE MULTIPROPÓSITO DEL CALLAO</t>
  </si>
  <si>
    <t xml:space="preserve">PBB63</t>
  </si>
  <si>
    <t xml:space="preserve">TRAMO 1 DE LA CARRETERA INTEROCEÁNICA IIRSA SUR: SAN JUAN DE MARCONA - ABANCAY - CUSCO - URCOS</t>
  </si>
  <si>
    <t xml:space="preserve">AND18</t>
  </si>
  <si>
    <t xml:space="preserve">TRAMOS FALTANTES DE PAVIMENTACIÓN ENTRE VILLAVICENCIO Y PUERTO LÓPEZ</t>
  </si>
  <si>
    <t xml:space="preserve">TIPO DE OBRAS</t>
  </si>
  <si>
    <t xml:space="preserve">VALORE INVESTIDO (US$)</t>
  </si>
  <si>
    <t xml:space="preserve">BINACIONAIS</t>
  </si>
  <si>
    <t xml:space="preserve">NACIONAIS</t>
  </si>
  <si>
    <t xml:space="preserve">Projeto</t>
  </si>
  <si>
    <t xml:space="preserve">Valor Financiado pelo Tesouro (U$D)</t>
  </si>
  <si>
    <t xml:space="preserve">Fonte de Financiamento</t>
  </si>
  <si>
    <t xml:space="preserve">Número de Projetos</t>
  </si>
  <si>
    <t xml:space="preserve">Valor (U$D)</t>
  </si>
  <si>
    <t xml:space="preserve">UNIÃO EUROPEIA</t>
  </si>
  <si>
    <t xml:space="preserve">TEOSURO MUNICIPAL</t>
  </si>
  <si>
    <t xml:space="preserve">VÁRIOS</t>
  </si>
  <si>
    <t xml:space="preserve">TESOUROS NACIONAIS</t>
  </si>
  <si>
    <t xml:space="preserve">BINACIONAL</t>
  </si>
  <si>
    <t xml:space="preserve">BRASIL (TESOURO)</t>
  </si>
  <si>
    <t xml:space="preserve">GOVERNO CHINES</t>
  </si>
  <si>
    <t xml:space="preserve">TOTAL CARTEIRA DA IIRSA</t>
  </si>
  <si>
    <t xml:space="preserve">FONTE FINANCIAMENTO</t>
  </si>
  <si>
    <t xml:space="preserve">VALOR INVESTIDO (U$D)</t>
  </si>
  <si>
    <t xml:space="preserve">Vários</t>
  </si>
  <si>
    <t xml:space="preserve">Tesouro Municipal</t>
  </si>
  <si>
    <t xml:space="preserve">TOTAL</t>
  </si>
  <si>
    <t xml:space="preserve">x</t>
  </si>
  <si>
    <t xml:space="preserve">26% (PRIVADO)</t>
  </si>
  <si>
    <t xml:space="preserve">54,55% (Tesouro Nacional)</t>
  </si>
  <si>
    <t xml:space="preserve">1,12% (BID – CAF)</t>
  </si>
  <si>
    <t xml:space="preserve">Fonte Financiamento</t>
  </si>
  <si>
    <t xml:space="preserve">Investimento (U$D)</t>
  </si>
  <si>
    <t xml:space="preserve">PAÍS </t>
  </si>
  <si>
    <t xml:space="preserve">VALOR OBRAS</t>
  </si>
  <si>
    <t xml:space="preserve">NÚMERO OBRAS</t>
  </si>
  <si>
    <t xml:space="preserve">Argentina</t>
  </si>
  <si>
    <t xml:space="preserve">Bolívia</t>
  </si>
  <si>
    <t xml:space="preserve">Brasil</t>
  </si>
  <si>
    <t xml:space="preserve">Chile</t>
  </si>
  <si>
    <t xml:space="preserve">Colômbia</t>
  </si>
  <si>
    <t xml:space="preserve">Equador</t>
  </si>
  <si>
    <t xml:space="preserve">Paraguai</t>
  </si>
  <si>
    <t xml:space="preserve">Peru</t>
  </si>
  <si>
    <t xml:space="preserve">Uruguai</t>
  </si>
  <si>
    <t xml:space="preserve">TESOURO BRASILEIRO</t>
  </si>
  <si>
    <t xml:space="preserve">Tesouro Nacional (-Brasil)</t>
  </si>
  <si>
    <t xml:space="preserve">2000-2010</t>
  </si>
  <si>
    <t xml:space="preserve">2011-2018</t>
  </si>
  <si>
    <t xml:space="preserve">TESOURO NACIONAL (-Brasileiro)</t>
  </si>
  <si>
    <t xml:space="preserve">PROJETOS DE INFRAESTRUTURA NA AMÉRICA LATINA (2008-2015)</t>
  </si>
  <si>
    <t xml:space="preserve">Investimento Realizado</t>
  </si>
  <si>
    <t xml:space="preserve">TODOS (INFRALATAM)</t>
  </si>
  <si>
    <t xml:space="preserve">IIRSA</t>
  </si>
  <si>
    <t xml:space="preserve">PAÍS</t>
  </si>
  <si>
    <t xml:space="preserve">NÚMERO PROJETOS CONCLUÍDOS</t>
  </si>
  <si>
    <t xml:space="preserve">INVESTIMENTO (U$D)</t>
  </si>
  <si>
    <t xml:space="preserve">Guiana</t>
  </si>
  <si>
    <t xml:space="preserve">Venezuela</t>
  </si>
  <si>
    <t xml:space="preserve">NÚMERO DE PROJETOS CONCLUÍDOS (2000-Jul/2018)</t>
  </si>
  <si>
    <t xml:space="preserve">Interoceânico Central</t>
  </si>
  <si>
    <t xml:space="preserve">Hidrovia Paraguay-Paraná</t>
  </si>
  <si>
    <t xml:space="preserve">Capricórnio</t>
  </si>
  <si>
    <t xml:space="preserve">Perú-Brasil-Bolívia</t>
  </si>
  <si>
    <t xml:space="preserve">Mercosul-Chile</t>
  </si>
  <si>
    <t xml:space="preserve">Países</t>
  </si>
  <si>
    <t xml:space="preserve">Investimento IIRSA/ PIB (2000-2010)</t>
  </si>
  <si>
    <t xml:space="preserve">Investimento IIRSA / PIB (2011-2017)</t>
  </si>
  <si>
    <t xml:space="preserve">PIB 2000-2010</t>
  </si>
  <si>
    <t xml:space="preserve">INVESTIMENTO IIRSA (2000-2010)</t>
  </si>
  <si>
    <t xml:space="preserve">PIB 2011-2017</t>
  </si>
  <si>
    <t xml:space="preserve">INVESTIMENTO IIRSA (2011-2017)</t>
  </si>
  <si>
    <t xml:space="preserve">EQUADOR</t>
  </si>
  <si>
    <t xml:space="preserve">PARAGUAI</t>
  </si>
  <si>
    <t xml:space="preserve">URUGUAI</t>
  </si>
  <si>
    <t xml:space="preserve">investimento (US$)</t>
  </si>
  <si>
    <t xml:space="preserve">ANO</t>
  </si>
  <si>
    <t xml:space="preserve">NÚMERO DE PROJETOS</t>
  </si>
  <si>
    <t xml:space="preserve">Sem Data</t>
  </si>
  <si>
    <t xml:space="preserve">são 39</t>
  </si>
  <si>
    <t xml:space="preserve">COSIPLAN</t>
  </si>
  <si>
    <t xml:space="preserve">VALOR</t>
  </si>
  <si>
    <t xml:space="preserve">NÚMERO</t>
  </si>
  <si>
    <t xml:space="preserve">2000-2010 (U$D)</t>
  </si>
  <si>
    <t xml:space="preserve">2011-2018 (U$D)</t>
  </si>
  <si>
    <t xml:space="preserve">Número de Projetos (2)</t>
  </si>
  <si>
    <t xml:space="preserve">PAÍSES</t>
  </si>
  <si>
    <t xml:space="preserve">PROJETO</t>
  </si>
  <si>
    <t xml:space="preserve">Financiamento (U$D)</t>
  </si>
  <si>
    <t xml:space="preserve">Argentina / Chile</t>
  </si>
  <si>
    <t xml:space="preserve">Argentina / Paraguai</t>
  </si>
  <si>
    <t xml:space="preserve">Bolívia / Brasil</t>
  </si>
  <si>
    <t xml:space="preserve">Bolívia / Paraguai</t>
  </si>
  <si>
    <t xml:space="preserve">Brasil / Paraguai</t>
  </si>
  <si>
    <t xml:space="preserve">Brasil / Uruguai</t>
  </si>
  <si>
    <t xml:space="preserve">Brasil / Venezuela</t>
  </si>
  <si>
    <t xml:space="preserve">Colombia / Equador</t>
  </si>
  <si>
    <t xml:space="preserve">Colombia / Venezuela</t>
  </si>
  <si>
    <t xml:space="preserve">Equador / Peru</t>
  </si>
  <si>
    <t xml:space="preserve">LIGAÇÃO DIRETA À UM PROJETO REGIONAL</t>
  </si>
  <si>
    <t xml:space="preserve">INTEGRAÇÃO DO TERRITÓRIO NACIONAL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</si>
</sst>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[$$-409]* #,##0.00_ ;_-[$$-409]* \-#,##0.00\ ;_-[$$-409]* \-??_ ;_-@_ "/>
    <numFmt numFmtId="166" formatCode="[$$-80A]#,##0.00;[RED]\-[$$-80A]#,##0.00"/>
    <numFmt numFmtId="167" formatCode="[$$-409]#,##0.00;[RED]\-[$$-409]#,##0.00"/>
    <numFmt numFmtId="168" formatCode="0%"/>
    <numFmt numFmtId="169" formatCode="0.00%"/>
    <numFmt numFmtId="170" formatCode="_-&quot;R$ &quot;* #,##0.00_-;&quot;-R$ &quot;* #,##0.00_-;_-&quot;R$ &quot;* \-??_-;_-@_-"/>
    <numFmt numFmtId="171" formatCode="0.00"/>
    <numFmt numFmtId="172" formatCode="0.0000%"/>
    <numFmt numFmtId="173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b val="true"/>
      <sz val="8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2"/>
      <color rgb="FF92D050"/>
      <name val="Times New Roman"/>
      <family val="1"/>
      <charset val="1"/>
    </font>
  </fonts>
  <fills count="19">
    <fill>
      <patternFill patternType="none"/>
    </fill>
    <fill>
      <patternFill patternType="gray125"/>
    </fill>
    <fill>
      <patternFill patternType="solid">
        <fgColor rgb="FF95B3D7"/>
        <bgColor rgb="FF93CDDD"/>
      </patternFill>
    </fill>
    <fill>
      <patternFill patternType="solid">
        <fgColor rgb="FF9999FF"/>
        <bgColor rgb="FF95B3D7"/>
      </patternFill>
    </fill>
    <fill>
      <patternFill patternType="solid">
        <fgColor rgb="FFDCE6F2"/>
        <bgColor rgb="FFDBEEF4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2D050"/>
      </patternFill>
    </fill>
    <fill>
      <patternFill patternType="solid">
        <fgColor rgb="FFFCD5B5"/>
        <bgColor rgb="FFFDEADA"/>
      </patternFill>
    </fill>
    <fill>
      <patternFill patternType="solid">
        <fgColor rgb="FF77933C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79646"/>
        <bgColor rgb="FFFF8080"/>
      </patternFill>
    </fill>
    <fill>
      <patternFill patternType="solid">
        <fgColor rgb="FFFF4000"/>
        <bgColor rgb="FFFF00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DCE6F2"/>
      </patternFill>
    </fill>
    <fill>
      <patternFill patternType="solid">
        <fgColor rgb="FF93CDDD"/>
        <bgColor rgb="FF95B3D7"/>
      </patternFill>
    </fill>
    <fill>
      <patternFill patternType="solid">
        <fgColor rgb="FFB7DEE8"/>
        <bgColor rgb="FFDCE6F2"/>
      </patternFill>
    </fill>
    <fill>
      <patternFill patternType="solid">
        <fgColor rgb="FF92D050"/>
        <bgColor rgb="FF9BBB59"/>
      </patternFill>
    </fill>
    <fill>
      <patternFill patternType="solid">
        <fgColor rgb="FFDBEEF4"/>
        <bgColor rgb="FFDCE6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2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1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1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15" borderId="0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8" fillId="1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1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1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8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95B3D7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CD5B5"/>
      <rgbColor rgb="FF93CDDD"/>
      <rgbColor rgb="FFFF99CC"/>
      <rgbColor rgb="FFCC99FF"/>
      <rgbColor rgb="FFFAC090"/>
      <rgbColor rgb="FF3366FF"/>
      <rgbColor rgb="FF33CCCC"/>
      <rgbColor rgb="FF92D050"/>
      <rgbColor rgb="FFFFCC00"/>
      <rgbColor rgb="FFF79646"/>
      <rgbColor rgb="FFFF400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externalLink" Target="externalLinks/externalLink3.xml"/><Relationship Id="rId29" Type="http://schemas.openxmlformats.org/officeDocument/2006/relationships/externalLink" Target="externalLinks/externalLink4.xml"/><Relationship Id="rId3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6.xml"/><Relationship Id="rId32" Type="http://schemas.openxmlformats.org/officeDocument/2006/relationships/externalLink" Target="externalLinks/externalLink7.xml"/><Relationship Id="rId33" Type="http://schemas.openxmlformats.org/officeDocument/2006/relationships/externalLink" Target="externalLinks/externalLink8.xml"/><Relationship Id="rId34" Type="http://schemas.openxmlformats.org/officeDocument/2006/relationships/externalLink" Target="externalLinks/externalLink9.xml"/><Relationship Id="rId3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rojetos%20IIRSA%20BRASIL%20-%2030-07-2018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PROJETOS%20IIRSA%20FINANCIADOS%20PELO%20FONPLATA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PROJETOS%20IIRSA%20FINANCIADOS%20PELO%20BNDES.xlsx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PROJETOS%20IIRSA%20FINANCIADOS%20PELO%20GOVERNO%20CHINES.xlsx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PROJETOS%20IIRSA%20FINANCIADOS%20PELA%20CAF.xlsx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PROJETOS%20IIRSA%20FINANCIADOS%20PELO%20BID.xlsx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User/Downloads/PROJETOS%20IIRSA%20FINANCIADOS%20PELO%20TESOURO%20NACIONAL.xlsx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User/Desktop/LENOVO%20BARBARA/Downloads/DOCS/PESQUISA/INFRALATAM/Infraestructuraagregadatodoslossectores_6250244261437791806.xlsx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User/Desktop/LENOVO%20BARBARA/Downloads/DOCS/PESQUISA/INFO-DOCS%20BNDES/base-contratacoes-pos-embarque%202000-2017-VERS&#194;O%20EXCE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ort"/>
    </sheetNames>
    <sheetDataSet>
      <sheetData sheetId="0">
        <row r="2">
          <cell r="G2">
            <v>12000000</v>
          </cell>
        </row>
        <row r="3">
          <cell r="G3">
            <v>8000000</v>
          </cell>
        </row>
        <row r="4">
          <cell r="G4">
            <v>573000000</v>
          </cell>
        </row>
        <row r="5">
          <cell r="G5">
            <v>2500000000</v>
          </cell>
        </row>
        <row r="6">
          <cell r="G6">
            <v>180000000</v>
          </cell>
        </row>
        <row r="7">
          <cell r="G7" t="str">
            <v>-</v>
          </cell>
        </row>
        <row r="8">
          <cell r="G8" t="str">
            <v>-</v>
          </cell>
        </row>
        <row r="9">
          <cell r="G9">
            <v>600000000</v>
          </cell>
        </row>
        <row r="10">
          <cell r="G10" t="str">
            <v>-</v>
          </cell>
        </row>
        <row r="11">
          <cell r="G11">
            <v>1500000</v>
          </cell>
        </row>
        <row r="12">
          <cell r="G12">
            <v>10000000</v>
          </cell>
        </row>
        <row r="13">
          <cell r="G13" t="str">
            <v>-</v>
          </cell>
        </row>
        <row r="14">
          <cell r="G14">
            <v>15000000</v>
          </cell>
        </row>
        <row r="15">
          <cell r="G15" t="str">
            <v>-</v>
          </cell>
        </row>
        <row r="16">
          <cell r="G16">
            <v>31000000</v>
          </cell>
        </row>
        <row r="17">
          <cell r="G17">
            <v>8000000</v>
          </cell>
        </row>
        <row r="18">
          <cell r="G18" t="str">
            <v>-</v>
          </cell>
        </row>
        <row r="19">
          <cell r="G19">
            <v>2000000</v>
          </cell>
        </row>
        <row r="20">
          <cell r="G20">
            <v>2000000</v>
          </cell>
        </row>
        <row r="21">
          <cell r="G21">
            <v>13000000</v>
          </cell>
        </row>
        <row r="22">
          <cell r="G22">
            <v>1300000000</v>
          </cell>
        </row>
        <row r="23">
          <cell r="G23">
            <v>600000000</v>
          </cell>
        </row>
        <row r="24">
          <cell r="G24">
            <v>100000000</v>
          </cell>
        </row>
        <row r="25">
          <cell r="G25">
            <v>30000000</v>
          </cell>
        </row>
        <row r="26">
          <cell r="G26">
            <v>250000000</v>
          </cell>
        </row>
        <row r="27">
          <cell r="G27" t="str">
            <v>-</v>
          </cell>
        </row>
        <row r="28">
          <cell r="G28">
            <v>149144214</v>
          </cell>
        </row>
        <row r="29">
          <cell r="G29" t="str">
            <v>-</v>
          </cell>
        </row>
        <row r="30">
          <cell r="G30" t="str">
            <v>-</v>
          </cell>
        </row>
        <row r="31">
          <cell r="G31">
            <v>12000000</v>
          </cell>
        </row>
        <row r="32">
          <cell r="G32">
            <v>12746000000</v>
          </cell>
        </row>
        <row r="33">
          <cell r="G33">
            <v>2676000000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JETOS IIRSA FINANCIADOS PELO"/>
    </sheetNames>
    <sheetDataSet>
      <sheetData sheetId="0">
        <row r="10">
          <cell r="F10">
            <v>480935178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JETOS IIRSA FINANCIADOS PELO"/>
    </sheetNames>
    <sheetDataSet>
      <sheetData sheetId="0">
        <row r="6">
          <cell r="F6">
            <v>599000000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OJETOS IIRSA FINANCIADOS PELO"/>
    </sheetNames>
    <sheetDataSet>
      <sheetData sheetId="0">
        <row r="8">
          <cell r="F8">
            <v>4252292650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ROJETOS IIRSA FINANCIADOS PELA"/>
    </sheetNames>
    <sheetDataSet>
      <sheetData sheetId="0">
        <row r="4">
          <cell r="J4">
            <v>9754548363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ROJETOS IIRSA FINANCIADOS PELO"/>
    </sheetNames>
    <sheetDataSet>
      <sheetData sheetId="0">
        <row r="3">
          <cell r="K3">
            <v>10813993871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ROJETOS IIRSA FINANCIADOS PELO"/>
    </sheetNames>
    <sheetDataSet>
      <sheetData sheetId="0">
        <row r="3">
          <cell r="L3">
            <v>91729475331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DAPTADO TABLEAU"/>
      <sheetName val="TOTAIS POR ANOS (2008-2009)"/>
      <sheetName val="ORIGINAL"/>
    </sheetNames>
    <sheetDataSet>
      <sheetData sheetId="0"/>
      <sheetData sheetId="1">
        <row r="24">
          <cell r="L24">
            <v>1039425520000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xportações"/>
      <sheetName val="Observações"/>
      <sheetName val="INFRAESTRUTURA"/>
      <sheetName val="ADAPTADO TABLEAU"/>
    </sheetNames>
    <sheetDataSet>
      <sheetData sheetId="0"/>
      <sheetData sheetId="1"/>
      <sheetData sheetId="2">
        <row r="11">
          <cell r="X11">
            <v>5370371770.4</v>
          </cell>
        </row>
      </sheetData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9" activePane="bottomLeft" state="frozen"/>
      <selection pane="topLeft" activeCell="A1" activeCellId="0" sqref="A1"/>
      <selection pane="bottomLeft" activeCell="A149" activeCellId="0" sqref="A149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9.13"/>
    <col collapsed="false" customWidth="true" hidden="false" outlineLevel="0" max="3" min="3" style="0" width="24.71"/>
    <col collapsed="false" customWidth="true" hidden="false" outlineLevel="0" max="5" min="5" style="0" width="84.57"/>
    <col collapsed="false" customWidth="true" hidden="false" outlineLevel="0" max="7" min="7" style="0" width="17.86"/>
    <col collapsed="false" customWidth="true" hidden="false" outlineLevel="0" max="8" min="8" style="1" width="25.71"/>
    <col collapsed="false" customWidth="true" hidden="false" outlineLevel="0" max="9" min="9" style="0" width="21.86"/>
    <col collapsed="false" customWidth="true" hidden="false" outlineLevel="0" max="10" min="10" style="0" width="31.01"/>
    <col collapsed="false" customWidth="true" hidden="false" outlineLevel="0" max="11" min="11" style="2" width="3.98"/>
    <col collapsed="false" customWidth="true" hidden="false" outlineLevel="0" max="12" min="12" style="3" width="18.85"/>
    <col collapsed="false" customWidth="true" hidden="false" outlineLevel="0" max="13" min="13" style="3" width="17.29"/>
    <col collapsed="false" customWidth="true" hidden="false" outlineLevel="0" max="14" min="14" style="3" width="16.41"/>
    <col collapsed="false" customWidth="true" hidden="false" outlineLevel="0" max="15" min="15" style="3" width="19.14"/>
    <col collapsed="false" customWidth="true" hidden="false" outlineLevel="0" max="16" min="16" style="3" width="17.13"/>
    <col collapsed="false" customWidth="true" hidden="false" outlineLevel="0" max="17" min="17" style="3" width="15.42"/>
    <col collapsed="false" customWidth="true" hidden="false" outlineLevel="0" max="18" min="18" style="3" width="17.29"/>
    <col collapsed="false" customWidth="true" hidden="false" outlineLevel="0" max="19" min="19" style="3" width="14.57"/>
    <col collapsed="false" customWidth="true" hidden="false" outlineLevel="0" max="20" min="20" style="3" width="16.87"/>
    <col collapsed="false" customWidth="true" hidden="false" outlineLevel="0" max="21" min="21" style="3" width="14.15"/>
    <col collapsed="false" customWidth="true" hidden="false" outlineLevel="0" max="22" min="22" style="3" width="16.29"/>
    <col collapsed="false" customWidth="true" hidden="false" outlineLevel="0" max="23" min="23" style="3" width="16.41"/>
    <col collapsed="false" customWidth="true" hidden="false" outlineLevel="0" max="24" min="24" style="3" width="14.15"/>
    <col collapsed="false" customWidth="true" hidden="false" outlineLevel="0" max="25" min="25" style="3" width="17.71"/>
    <col collapsed="false" customWidth="true" hidden="false" outlineLevel="0" max="27" min="27" style="0" width="19.99"/>
  </cols>
  <sheetData>
    <row r="1" customFormat="false" ht="31.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L1" s="8" t="s">
        <v>10</v>
      </c>
      <c r="M1" s="8" t="s">
        <v>11</v>
      </c>
      <c r="N1" s="9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</row>
    <row r="2" s="10" customFormat="true" ht="4.5" hidden="false" customHeight="true" outlineLevel="0" collapsed="false"/>
    <row r="3" customFormat="false" ht="30" hidden="false" customHeight="false" outlineLevel="0" collapsed="false">
      <c r="A3" s="11" t="n">
        <v>2009</v>
      </c>
      <c r="B3" s="11" t="n">
        <v>2015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2" t="n">
        <v>3000000</v>
      </c>
      <c r="I3" s="11" t="s">
        <v>29</v>
      </c>
      <c r="J3" s="11" t="s">
        <v>30</v>
      </c>
    </row>
    <row r="4" customFormat="false" ht="30" hidden="false" customHeight="false" outlineLevel="0" collapsed="false">
      <c r="A4" s="13" t="s">
        <v>31</v>
      </c>
      <c r="B4" s="13" t="s">
        <v>31</v>
      </c>
      <c r="C4" s="13" t="s">
        <v>32</v>
      </c>
      <c r="D4" s="13"/>
      <c r="E4" s="11" t="s">
        <v>33</v>
      </c>
      <c r="F4" s="13" t="s">
        <v>27</v>
      </c>
      <c r="G4" s="13" t="s">
        <v>28</v>
      </c>
      <c r="H4" s="14" t="n">
        <v>54000000</v>
      </c>
      <c r="I4" s="13" t="s">
        <v>34</v>
      </c>
      <c r="J4" s="13" t="s">
        <v>10</v>
      </c>
      <c r="L4" s="3" t="n">
        <f aca="false">H4</f>
        <v>54000000</v>
      </c>
      <c r="AA4" s="1" t="n">
        <f aca="false">SUM(Y6:Y152)</f>
        <v>21818644214</v>
      </c>
    </row>
    <row r="5" customFormat="false" ht="15" hidden="false" customHeight="false" outlineLevel="0" collapsed="false">
      <c r="A5" s="11" t="n">
        <v>2005</v>
      </c>
      <c r="B5" s="11" t="n">
        <v>2011</v>
      </c>
      <c r="C5" s="11" t="s">
        <v>35</v>
      </c>
      <c r="D5" s="11" t="s">
        <v>36</v>
      </c>
      <c r="E5" s="11" t="s">
        <v>37</v>
      </c>
      <c r="F5" s="11" t="s">
        <v>38</v>
      </c>
      <c r="G5" s="11" t="s">
        <v>28</v>
      </c>
      <c r="H5" s="12" t="n">
        <v>26000000</v>
      </c>
      <c r="I5" s="11" t="s">
        <v>39</v>
      </c>
      <c r="J5" s="11" t="s">
        <v>11</v>
      </c>
      <c r="M5" s="3" t="n">
        <f aca="false">H5</f>
        <v>26000000</v>
      </c>
    </row>
    <row r="6" customFormat="false" ht="45" hidden="false" customHeight="false" outlineLevel="0" collapsed="false">
      <c r="A6" s="11" t="n">
        <v>2002</v>
      </c>
      <c r="B6" s="11" t="n">
        <v>2014</v>
      </c>
      <c r="C6" s="11" t="s">
        <v>40</v>
      </c>
      <c r="D6" s="11" t="s">
        <v>41</v>
      </c>
      <c r="E6" s="11" t="s">
        <v>42</v>
      </c>
      <c r="F6" s="11" t="s">
        <v>43</v>
      </c>
      <c r="G6" s="11" t="s">
        <v>28</v>
      </c>
      <c r="H6" s="12" t="n">
        <v>276185000</v>
      </c>
      <c r="I6" s="15" t="s">
        <v>44</v>
      </c>
      <c r="J6" s="16" t="s">
        <v>45</v>
      </c>
      <c r="L6" s="3" t="n">
        <f aca="false">119185000</f>
        <v>119185000</v>
      </c>
      <c r="N6" s="3" t="n">
        <v>70000000</v>
      </c>
      <c r="O6" s="3" t="n">
        <v>17300000</v>
      </c>
      <c r="Q6" s="3" t="n">
        <v>4300000</v>
      </c>
      <c r="R6" s="3" t="n">
        <v>9400000</v>
      </c>
      <c r="T6" s="3" t="n">
        <v>56000000</v>
      </c>
    </row>
    <row r="7" customFormat="false" ht="15" hidden="false" customHeight="false" outlineLevel="0" collapsed="false">
      <c r="A7" s="11" t="n">
        <v>2011</v>
      </c>
      <c r="B7" s="11" t="s">
        <v>31</v>
      </c>
      <c r="C7" s="11" t="s">
        <v>32</v>
      </c>
      <c r="D7" s="11" t="s">
        <v>46</v>
      </c>
      <c r="E7" s="11" t="s">
        <v>47</v>
      </c>
      <c r="F7" s="11" t="s">
        <v>27</v>
      </c>
      <c r="G7" s="11" t="s">
        <v>28</v>
      </c>
      <c r="H7" s="12" t="n">
        <v>28000000</v>
      </c>
      <c r="I7" s="11" t="s">
        <v>48</v>
      </c>
      <c r="J7" s="11" t="s">
        <v>49</v>
      </c>
      <c r="R7" s="3" t="n">
        <f aca="false">H7</f>
        <v>28000000</v>
      </c>
    </row>
    <row r="8" customFormat="false" ht="15" hidden="false" customHeight="false" outlineLevel="0" collapsed="false">
      <c r="A8" s="11" t="s">
        <v>31</v>
      </c>
      <c r="B8" s="11" t="n">
        <v>2013</v>
      </c>
      <c r="C8" s="11" t="s">
        <v>40</v>
      </c>
      <c r="D8" s="11" t="s">
        <v>50</v>
      </c>
      <c r="E8" s="11" t="s">
        <v>51</v>
      </c>
      <c r="F8" s="11" t="s">
        <v>27</v>
      </c>
      <c r="G8" s="11" t="s">
        <v>28</v>
      </c>
      <c r="H8" s="12" t="n">
        <v>12000000</v>
      </c>
      <c r="I8" s="11" t="s">
        <v>39</v>
      </c>
      <c r="J8" s="11" t="s">
        <v>11</v>
      </c>
      <c r="M8" s="3" t="str">
        <f aca="false">J8</f>
        <v>Binacional</v>
      </c>
    </row>
    <row r="9" customFormat="false" ht="15" hidden="false" customHeight="false" outlineLevel="0" collapsed="false">
      <c r="A9" s="11" t="n">
        <v>2008</v>
      </c>
      <c r="B9" s="11" t="n">
        <v>2014</v>
      </c>
      <c r="C9" s="11" t="s">
        <v>52</v>
      </c>
      <c r="D9" s="11" t="s">
        <v>53</v>
      </c>
      <c r="E9" s="11" t="s">
        <v>54</v>
      </c>
      <c r="F9" s="11" t="s">
        <v>55</v>
      </c>
      <c r="G9" s="11" t="s">
        <v>28</v>
      </c>
      <c r="H9" s="12" t="n">
        <v>16600000</v>
      </c>
      <c r="I9" s="11" t="s">
        <v>48</v>
      </c>
      <c r="J9" s="11" t="s">
        <v>49</v>
      </c>
      <c r="R9" s="3" t="n">
        <f aca="false">H9</f>
        <v>16600000</v>
      </c>
    </row>
    <row r="10" customFormat="false" ht="15" hidden="false" customHeight="false" outlineLevel="0" collapsed="false">
      <c r="A10" s="13" t="s">
        <v>31</v>
      </c>
      <c r="B10" s="13" t="s">
        <v>31</v>
      </c>
      <c r="C10" s="13" t="s">
        <v>32</v>
      </c>
      <c r="D10" s="13"/>
      <c r="E10" s="11" t="s">
        <v>56</v>
      </c>
      <c r="F10" s="13" t="s">
        <v>27</v>
      </c>
      <c r="G10" s="13" t="s">
        <v>28</v>
      </c>
      <c r="H10" s="14" t="n">
        <v>120000000</v>
      </c>
      <c r="I10" s="13" t="s">
        <v>48</v>
      </c>
      <c r="J10" s="16" t="s">
        <v>57</v>
      </c>
      <c r="L10" s="3" t="n">
        <v>20000000</v>
      </c>
      <c r="R10" s="3" t="n">
        <v>100000000</v>
      </c>
    </row>
    <row r="11" customFormat="false" ht="15" hidden="false" customHeight="false" outlineLevel="0" collapsed="false">
      <c r="A11" s="11" t="n">
        <v>2013</v>
      </c>
      <c r="B11" s="11" t="n">
        <v>2015</v>
      </c>
      <c r="C11" s="11" t="s">
        <v>52</v>
      </c>
      <c r="D11" s="11" t="s">
        <v>58</v>
      </c>
      <c r="E11" s="11" t="s">
        <v>59</v>
      </c>
      <c r="F11" s="11" t="s">
        <v>60</v>
      </c>
      <c r="G11" s="11" t="s">
        <v>28</v>
      </c>
      <c r="H11" s="12" t="n">
        <v>2000000</v>
      </c>
      <c r="I11" s="11" t="s">
        <v>61</v>
      </c>
      <c r="J11" s="11" t="s">
        <v>10</v>
      </c>
      <c r="Y11" s="3" t="n">
        <f aca="false">H11</f>
        <v>2000000</v>
      </c>
    </row>
    <row r="12" customFormat="false" ht="15" hidden="false" customHeight="false" outlineLevel="0" collapsed="false">
      <c r="A12" s="11" t="s">
        <v>31</v>
      </c>
      <c r="B12" s="11" t="n">
        <v>2013</v>
      </c>
      <c r="C12" s="11" t="s">
        <v>40</v>
      </c>
      <c r="D12" s="11" t="s">
        <v>62</v>
      </c>
      <c r="E12" s="11" t="s">
        <v>63</v>
      </c>
      <c r="F12" s="11" t="s">
        <v>43</v>
      </c>
      <c r="G12" s="11" t="s">
        <v>28</v>
      </c>
      <c r="H12" s="12" t="n">
        <v>0</v>
      </c>
      <c r="I12" s="15" t="s">
        <v>64</v>
      </c>
      <c r="J12" s="16" t="s">
        <v>65</v>
      </c>
      <c r="S12" s="3" t="n">
        <f aca="false">H12</f>
        <v>0</v>
      </c>
    </row>
    <row r="13" customFormat="false" ht="15" hidden="false" customHeight="false" outlineLevel="0" collapsed="false">
      <c r="A13" s="11" t="n">
        <v>2001</v>
      </c>
      <c r="B13" s="11" t="n">
        <v>2011</v>
      </c>
      <c r="C13" s="11" t="s">
        <v>24</v>
      </c>
      <c r="D13" s="11" t="s">
        <v>66</v>
      </c>
      <c r="E13" s="11" t="s">
        <v>67</v>
      </c>
      <c r="F13" s="11" t="s">
        <v>60</v>
      </c>
      <c r="G13" s="11" t="s">
        <v>28</v>
      </c>
      <c r="H13" s="12" t="n">
        <v>273650767</v>
      </c>
      <c r="I13" s="11" t="s">
        <v>68</v>
      </c>
      <c r="J13" s="16" t="s">
        <v>69</v>
      </c>
      <c r="L13" s="3" t="n">
        <v>69850767</v>
      </c>
      <c r="N13" s="3" t="n">
        <v>15000000</v>
      </c>
      <c r="R13" s="3" t="n">
        <v>188800000</v>
      </c>
    </row>
    <row r="14" customFormat="false" ht="30" hidden="false" customHeight="false" outlineLevel="0" collapsed="false">
      <c r="A14" s="11" t="n">
        <v>2007</v>
      </c>
      <c r="B14" s="11" t="n">
        <v>2009</v>
      </c>
      <c r="C14" s="11" t="s">
        <v>70</v>
      </c>
      <c r="D14" s="11" t="s">
        <v>71</v>
      </c>
      <c r="E14" s="11" t="s">
        <v>72</v>
      </c>
      <c r="F14" s="11" t="s">
        <v>55</v>
      </c>
      <c r="G14" s="11" t="s">
        <v>28</v>
      </c>
      <c r="H14" s="12" t="n">
        <v>85817183</v>
      </c>
      <c r="I14" s="11" t="s">
        <v>73</v>
      </c>
      <c r="J14" s="16" t="s">
        <v>74</v>
      </c>
      <c r="L14" s="3" t="n">
        <f aca="false">16854495</f>
        <v>16854495</v>
      </c>
      <c r="U14" s="3" t="n">
        <v>68962688</v>
      </c>
    </row>
    <row r="15" customFormat="false" ht="15" hidden="false" customHeight="false" outlineLevel="0" collapsed="false">
      <c r="A15" s="11" t="n">
        <v>2009</v>
      </c>
      <c r="B15" s="11" t="n">
        <v>2011</v>
      </c>
      <c r="C15" s="11" t="s">
        <v>70</v>
      </c>
      <c r="D15" s="11" t="s">
        <v>75</v>
      </c>
      <c r="E15" s="11" t="s">
        <v>76</v>
      </c>
      <c r="F15" s="11" t="s">
        <v>55</v>
      </c>
      <c r="G15" s="11" t="s">
        <v>28</v>
      </c>
      <c r="H15" s="12" t="n">
        <v>29517944</v>
      </c>
      <c r="I15" s="11" t="s">
        <v>68</v>
      </c>
      <c r="J15" s="16" t="s">
        <v>77</v>
      </c>
      <c r="L15" s="3" t="n">
        <v>11807178</v>
      </c>
      <c r="N15" s="3" t="n">
        <v>17710766</v>
      </c>
    </row>
    <row r="16" customFormat="false" ht="15" hidden="false" customHeight="false" outlineLevel="0" collapsed="false">
      <c r="A16" s="11" t="n">
        <v>2008</v>
      </c>
      <c r="B16" s="11" t="n">
        <v>2010</v>
      </c>
      <c r="C16" s="11" t="s">
        <v>70</v>
      </c>
      <c r="D16" s="11" t="s">
        <v>78</v>
      </c>
      <c r="E16" s="11" t="s">
        <v>79</v>
      </c>
      <c r="F16" s="11" t="s">
        <v>55</v>
      </c>
      <c r="G16" s="11" t="s">
        <v>28</v>
      </c>
      <c r="H16" s="12" t="n">
        <v>48381207</v>
      </c>
      <c r="I16" s="11" t="s">
        <v>68</v>
      </c>
      <c r="J16" s="11" t="s">
        <v>10</v>
      </c>
      <c r="L16" s="3" t="n">
        <f aca="false">H16</f>
        <v>48381207</v>
      </c>
    </row>
    <row r="17" customFormat="false" ht="15" hidden="false" customHeight="false" outlineLevel="0" collapsed="false">
      <c r="A17" s="11" t="n">
        <v>2003</v>
      </c>
      <c r="B17" s="11" t="n">
        <v>2009</v>
      </c>
      <c r="C17" s="11" t="s">
        <v>24</v>
      </c>
      <c r="D17" s="11" t="s">
        <v>80</v>
      </c>
      <c r="E17" s="11" t="s">
        <v>81</v>
      </c>
      <c r="F17" s="11" t="s">
        <v>60</v>
      </c>
      <c r="G17" s="11" t="s">
        <v>28</v>
      </c>
      <c r="H17" s="12" t="n">
        <v>231712828</v>
      </c>
      <c r="I17" s="11" t="s">
        <v>68</v>
      </c>
      <c r="J17" s="16" t="s">
        <v>69</v>
      </c>
      <c r="L17" s="3" t="n">
        <v>7600000</v>
      </c>
      <c r="N17" s="3" t="n">
        <v>45000000</v>
      </c>
      <c r="R17" s="3" t="n">
        <v>179112828</v>
      </c>
    </row>
    <row r="18" customFormat="false" ht="15" hidden="false" customHeight="false" outlineLevel="0" collapsed="false">
      <c r="A18" s="13" t="s">
        <v>31</v>
      </c>
      <c r="B18" s="13" t="n">
        <v>2017</v>
      </c>
      <c r="C18" s="13" t="s">
        <v>52</v>
      </c>
      <c r="D18" s="13"/>
      <c r="E18" s="11" t="s">
        <v>82</v>
      </c>
      <c r="F18" s="13" t="s">
        <v>55</v>
      </c>
      <c r="G18" s="13" t="s">
        <v>28</v>
      </c>
      <c r="H18" s="14" t="n">
        <v>130500000</v>
      </c>
      <c r="I18" s="13" t="s">
        <v>83</v>
      </c>
      <c r="J18" s="17" t="s">
        <v>84</v>
      </c>
      <c r="L18" s="3" t="n">
        <v>12000000</v>
      </c>
      <c r="O18" s="3" t="n">
        <v>118500000</v>
      </c>
    </row>
    <row r="19" customFormat="false" ht="15" hidden="false" customHeight="false" outlineLevel="0" collapsed="false">
      <c r="A19" s="11" t="n">
        <v>2006</v>
      </c>
      <c r="B19" s="11" t="n">
        <v>2011</v>
      </c>
      <c r="C19" s="11" t="s">
        <v>40</v>
      </c>
      <c r="D19" s="11" t="s">
        <v>85</v>
      </c>
      <c r="E19" s="11" t="s">
        <v>86</v>
      </c>
      <c r="F19" s="11" t="s">
        <v>55</v>
      </c>
      <c r="G19" s="11" t="s">
        <v>28</v>
      </c>
      <c r="H19" s="12" t="n">
        <v>740000000</v>
      </c>
      <c r="I19" s="11" t="s">
        <v>34</v>
      </c>
      <c r="J19" s="11" t="s">
        <v>10</v>
      </c>
      <c r="L19" s="3" t="n">
        <f aca="false">H19</f>
        <v>740000000</v>
      </c>
    </row>
    <row r="20" customFormat="false" ht="15" hidden="false" customHeight="false" outlineLevel="0" collapsed="false">
      <c r="A20" s="13" t="s">
        <v>31</v>
      </c>
      <c r="B20" s="13" t="s">
        <v>31</v>
      </c>
      <c r="C20" s="13" t="s">
        <v>40</v>
      </c>
      <c r="D20" s="13"/>
      <c r="E20" s="11" t="s">
        <v>87</v>
      </c>
      <c r="F20" s="13" t="s">
        <v>43</v>
      </c>
      <c r="G20" s="13" t="s">
        <v>28</v>
      </c>
      <c r="H20" s="14" t="n">
        <v>170000000</v>
      </c>
      <c r="I20" s="13" t="s">
        <v>44</v>
      </c>
      <c r="J20" s="13" t="s">
        <v>65</v>
      </c>
      <c r="S20" s="3" t="n">
        <f aca="false">H20</f>
        <v>170000000</v>
      </c>
    </row>
    <row r="21" customFormat="false" ht="15" hidden="false" customHeight="false" outlineLevel="0" collapsed="false">
      <c r="A21" s="11" t="n">
        <v>2007</v>
      </c>
      <c r="B21" s="11" t="n">
        <v>2010</v>
      </c>
      <c r="C21" s="11" t="s">
        <v>35</v>
      </c>
      <c r="D21" s="11" t="s">
        <v>88</v>
      </c>
      <c r="E21" s="11" t="s">
        <v>89</v>
      </c>
      <c r="F21" s="11" t="s">
        <v>60</v>
      </c>
      <c r="G21" s="11" t="s">
        <v>28</v>
      </c>
      <c r="H21" s="12" t="n">
        <v>668000000</v>
      </c>
      <c r="I21" s="11" t="s">
        <v>34</v>
      </c>
      <c r="J21" s="11" t="s">
        <v>90</v>
      </c>
      <c r="V21" s="3" t="n">
        <f aca="false">H21</f>
        <v>668000000</v>
      </c>
    </row>
    <row r="22" customFormat="false" ht="15" hidden="false" customHeight="false" outlineLevel="0" collapsed="false">
      <c r="A22" s="11" t="n">
        <v>2007</v>
      </c>
      <c r="B22" s="11" t="n">
        <v>2010</v>
      </c>
      <c r="C22" s="11" t="s">
        <v>35</v>
      </c>
      <c r="D22" s="11" t="s">
        <v>91</v>
      </c>
      <c r="E22" s="11" t="s">
        <v>92</v>
      </c>
      <c r="F22" s="11" t="s">
        <v>60</v>
      </c>
      <c r="G22" s="11" t="s">
        <v>28</v>
      </c>
      <c r="H22" s="12" t="n">
        <v>738000000</v>
      </c>
      <c r="I22" s="11" t="s">
        <v>34</v>
      </c>
      <c r="J22" s="11" t="s">
        <v>90</v>
      </c>
      <c r="V22" s="3" t="n">
        <f aca="false">H22</f>
        <v>738000000</v>
      </c>
    </row>
    <row r="23" customFormat="false" ht="15" hidden="false" customHeight="false" outlineLevel="0" collapsed="false">
      <c r="A23" s="11" t="n">
        <v>2007</v>
      </c>
      <c r="B23" s="11" t="n">
        <v>2011</v>
      </c>
      <c r="C23" s="11" t="s">
        <v>70</v>
      </c>
      <c r="D23" s="11" t="s">
        <v>93</v>
      </c>
      <c r="E23" s="11" t="s">
        <v>94</v>
      </c>
      <c r="F23" s="11" t="s">
        <v>55</v>
      </c>
      <c r="G23" s="11" t="s">
        <v>28</v>
      </c>
      <c r="H23" s="12" t="n">
        <v>15871670</v>
      </c>
      <c r="I23" s="11" t="s">
        <v>73</v>
      </c>
      <c r="J23" s="16" t="s">
        <v>74</v>
      </c>
      <c r="L23" s="3" t="n">
        <v>9523002</v>
      </c>
      <c r="U23" s="3" t="n">
        <v>6348668</v>
      </c>
    </row>
    <row r="24" customFormat="false" ht="30" hidden="false" customHeight="false" outlineLevel="0" collapsed="false">
      <c r="A24" s="11" t="n">
        <v>2005</v>
      </c>
      <c r="B24" s="11" t="n">
        <v>2013</v>
      </c>
      <c r="C24" s="11" t="s">
        <v>70</v>
      </c>
      <c r="D24" s="11" t="s">
        <v>95</v>
      </c>
      <c r="E24" s="11" t="s">
        <v>96</v>
      </c>
      <c r="F24" s="11" t="s">
        <v>97</v>
      </c>
      <c r="G24" s="11" t="s">
        <v>28</v>
      </c>
      <c r="H24" s="12" t="n">
        <v>0</v>
      </c>
      <c r="I24" s="11" t="s">
        <v>98</v>
      </c>
      <c r="J24" s="16" t="s">
        <v>12</v>
      </c>
      <c r="N24" s="3" t="n">
        <f aca="false">H24</f>
        <v>0</v>
      </c>
    </row>
    <row r="25" customFormat="false" ht="30" hidden="false" customHeight="false" outlineLevel="0" collapsed="false">
      <c r="A25" s="13" t="s">
        <v>31</v>
      </c>
      <c r="B25" s="13" t="s">
        <v>31</v>
      </c>
      <c r="C25" s="13" t="s">
        <v>32</v>
      </c>
      <c r="D25" s="13"/>
      <c r="E25" s="11" t="s">
        <v>99</v>
      </c>
      <c r="F25" s="13" t="s">
        <v>55</v>
      </c>
      <c r="G25" s="13" t="s">
        <v>28</v>
      </c>
      <c r="H25" s="14" t="n">
        <v>5000000</v>
      </c>
      <c r="I25" s="13" t="s">
        <v>100</v>
      </c>
      <c r="J25" s="13" t="s">
        <v>10</v>
      </c>
      <c r="L25" s="3" t="n">
        <f aca="false">H25</f>
        <v>5000000</v>
      </c>
    </row>
    <row r="26" customFormat="false" ht="15" hidden="false" customHeight="false" outlineLevel="0" collapsed="false">
      <c r="A26" s="13" t="s">
        <v>31</v>
      </c>
      <c r="B26" s="13" t="s">
        <v>31</v>
      </c>
      <c r="C26" s="13" t="s">
        <v>35</v>
      </c>
      <c r="D26" s="13"/>
      <c r="E26" s="11" t="s">
        <v>101</v>
      </c>
      <c r="F26" s="13" t="s">
        <v>60</v>
      </c>
      <c r="G26" s="13" t="s">
        <v>28</v>
      </c>
      <c r="H26" s="14" t="n">
        <v>200000000</v>
      </c>
      <c r="I26" s="13" t="s">
        <v>34</v>
      </c>
      <c r="J26" s="13" t="s">
        <v>102</v>
      </c>
      <c r="W26" s="3" t="n">
        <f aca="false">H26</f>
        <v>200000000</v>
      </c>
    </row>
    <row r="27" customFormat="false" ht="15" hidden="false" customHeight="false" outlineLevel="0" collapsed="false">
      <c r="A27" s="11" t="n">
        <v>2001</v>
      </c>
      <c r="B27" s="11" t="n">
        <v>2010</v>
      </c>
      <c r="C27" s="11" t="s">
        <v>52</v>
      </c>
      <c r="D27" s="11" t="s">
        <v>103</v>
      </c>
      <c r="E27" s="11" t="s">
        <v>104</v>
      </c>
      <c r="F27" s="11" t="s">
        <v>43</v>
      </c>
      <c r="G27" s="11" t="s">
        <v>28</v>
      </c>
      <c r="H27" s="12" t="n">
        <v>8000000</v>
      </c>
      <c r="I27" s="11" t="s">
        <v>105</v>
      </c>
      <c r="J27" s="16" t="s">
        <v>10</v>
      </c>
      <c r="Y27" s="3" t="n">
        <f aca="false">H27</f>
        <v>8000000</v>
      </c>
    </row>
    <row r="28" customFormat="false" ht="15" hidden="false" customHeight="false" outlineLevel="0" collapsed="false">
      <c r="A28" s="11" t="n">
        <v>2013</v>
      </c>
      <c r="B28" s="11" t="n">
        <v>2016</v>
      </c>
      <c r="C28" s="11" t="s">
        <v>32</v>
      </c>
      <c r="D28" s="11" t="s">
        <v>106</v>
      </c>
      <c r="E28" s="11" t="s">
        <v>107</v>
      </c>
      <c r="F28" s="11" t="s">
        <v>27</v>
      </c>
      <c r="G28" s="11" t="s">
        <v>28</v>
      </c>
      <c r="H28" s="12" t="n">
        <v>1160000</v>
      </c>
      <c r="I28" s="11" t="s">
        <v>48</v>
      </c>
      <c r="J28" s="11" t="s">
        <v>10</v>
      </c>
      <c r="L28" s="3" t="n">
        <f aca="false">H28</f>
        <v>1160000</v>
      </c>
    </row>
    <row r="29" customFormat="false" ht="30" hidden="false" customHeight="false" outlineLevel="0" collapsed="false">
      <c r="A29" s="13" t="s">
        <v>31</v>
      </c>
      <c r="B29" s="13" t="s">
        <v>31</v>
      </c>
      <c r="C29" s="13" t="s">
        <v>108</v>
      </c>
      <c r="D29" s="13"/>
      <c r="E29" s="11" t="s">
        <v>109</v>
      </c>
      <c r="F29" s="13" t="s">
        <v>60</v>
      </c>
      <c r="G29" s="13" t="s">
        <v>28</v>
      </c>
      <c r="H29" s="14" t="n">
        <v>18209000000</v>
      </c>
      <c r="I29" s="13" t="s">
        <v>105</v>
      </c>
      <c r="J29" s="17" t="s">
        <v>110</v>
      </c>
      <c r="R29" s="3" t="n">
        <v>5463000000</v>
      </c>
      <c r="Y29" s="3" t="n">
        <v>12746000000</v>
      </c>
    </row>
    <row r="30" customFormat="false" ht="15" hidden="false" customHeight="false" outlineLevel="0" collapsed="false">
      <c r="A30" s="11" t="s">
        <v>31</v>
      </c>
      <c r="B30" s="11" t="n">
        <v>2011</v>
      </c>
      <c r="C30" s="11" t="s">
        <v>32</v>
      </c>
      <c r="D30" s="11" t="s">
        <v>111</v>
      </c>
      <c r="E30" s="11" t="s">
        <v>112</v>
      </c>
      <c r="F30" s="11" t="s">
        <v>27</v>
      </c>
      <c r="G30" s="11" t="s">
        <v>28</v>
      </c>
      <c r="H30" s="12" t="n">
        <v>80000000</v>
      </c>
      <c r="I30" s="11" t="s">
        <v>48</v>
      </c>
      <c r="J30" s="11" t="s">
        <v>49</v>
      </c>
      <c r="R30" s="3" t="n">
        <f aca="false">H30</f>
        <v>80000000</v>
      </c>
    </row>
    <row r="31" customFormat="false" ht="15" hidden="false" customHeight="false" outlineLevel="0" collapsed="false">
      <c r="A31" s="11" t="n">
        <v>2010</v>
      </c>
      <c r="B31" s="11" t="n">
        <v>2014</v>
      </c>
      <c r="C31" s="11" t="s">
        <v>32</v>
      </c>
      <c r="D31" s="11" t="s">
        <v>113</v>
      </c>
      <c r="E31" s="11" t="s">
        <v>114</v>
      </c>
      <c r="F31" s="11" t="s">
        <v>27</v>
      </c>
      <c r="G31" s="11" t="s">
        <v>28</v>
      </c>
      <c r="H31" s="12" t="n">
        <v>370000000</v>
      </c>
      <c r="I31" s="11" t="s">
        <v>48</v>
      </c>
      <c r="J31" s="11" t="s">
        <v>49</v>
      </c>
      <c r="R31" s="3" t="n">
        <f aca="false">H31</f>
        <v>370000000</v>
      </c>
    </row>
    <row r="32" customFormat="false" ht="30" hidden="false" customHeight="false" outlineLevel="0" collapsed="false">
      <c r="A32" s="11" t="s">
        <v>31</v>
      </c>
      <c r="B32" s="11" t="s">
        <v>31</v>
      </c>
      <c r="C32" s="11" t="s">
        <v>40</v>
      </c>
      <c r="D32" s="11" t="s">
        <v>115</v>
      </c>
      <c r="E32" s="11" t="s">
        <v>116</v>
      </c>
      <c r="F32" s="11" t="s">
        <v>27</v>
      </c>
      <c r="G32" s="11" t="s">
        <v>28</v>
      </c>
      <c r="H32" s="12" t="n">
        <v>1300000000</v>
      </c>
      <c r="I32" s="11" t="s">
        <v>105</v>
      </c>
      <c r="J32" s="11" t="s">
        <v>10</v>
      </c>
      <c r="R32" s="18"/>
      <c r="Y32" s="3" t="n">
        <f aca="false">H32</f>
        <v>1300000000</v>
      </c>
    </row>
    <row r="33" customFormat="false" ht="15" hidden="false" customHeight="false" outlineLevel="0" collapsed="false">
      <c r="A33" s="11" t="n">
        <v>2007</v>
      </c>
      <c r="B33" s="11" t="n">
        <v>2014</v>
      </c>
      <c r="C33" s="11" t="s">
        <v>24</v>
      </c>
      <c r="D33" s="11" t="s">
        <v>117</v>
      </c>
      <c r="E33" s="11" t="s">
        <v>118</v>
      </c>
      <c r="F33" s="11" t="s">
        <v>38</v>
      </c>
      <c r="G33" s="11" t="s">
        <v>28</v>
      </c>
      <c r="H33" s="12" t="n">
        <v>573000000</v>
      </c>
      <c r="I33" s="11" t="s">
        <v>105</v>
      </c>
      <c r="J33" s="11" t="s">
        <v>10</v>
      </c>
      <c r="Y33" s="3" t="n">
        <f aca="false">H33</f>
        <v>573000000</v>
      </c>
    </row>
    <row r="34" customFormat="false" ht="15" hidden="false" customHeight="false" outlineLevel="0" collapsed="false">
      <c r="A34" s="11" t="s">
        <v>31</v>
      </c>
      <c r="B34" s="11" t="n">
        <v>2016</v>
      </c>
      <c r="C34" s="11" t="s">
        <v>52</v>
      </c>
      <c r="D34" s="11" t="s">
        <v>119</v>
      </c>
      <c r="E34" s="11" t="s">
        <v>120</v>
      </c>
      <c r="F34" s="11" t="s">
        <v>55</v>
      </c>
      <c r="G34" s="11" t="s">
        <v>28</v>
      </c>
      <c r="H34" s="12" t="n">
        <v>37000000</v>
      </c>
      <c r="I34" s="11" t="s">
        <v>48</v>
      </c>
      <c r="J34" s="11" t="s">
        <v>10</v>
      </c>
      <c r="L34" s="3" t="n">
        <f aca="false">H34</f>
        <v>37000000</v>
      </c>
    </row>
    <row r="35" customFormat="false" ht="30" hidden="false" customHeight="false" outlineLevel="0" collapsed="false">
      <c r="A35" s="13" t="s">
        <v>31</v>
      </c>
      <c r="B35" s="13" t="s">
        <v>31</v>
      </c>
      <c r="C35" s="13" t="s">
        <v>52</v>
      </c>
      <c r="D35" s="13"/>
      <c r="E35" s="11" t="s">
        <v>121</v>
      </c>
      <c r="F35" s="13" t="s">
        <v>55</v>
      </c>
      <c r="G35" s="13" t="s">
        <v>28</v>
      </c>
      <c r="H35" s="14" t="n">
        <v>173000000</v>
      </c>
      <c r="I35" s="13" t="s">
        <v>48</v>
      </c>
      <c r="J35" s="13" t="s">
        <v>122</v>
      </c>
      <c r="R35" s="3" t="n">
        <f aca="false">H35</f>
        <v>173000000</v>
      </c>
    </row>
    <row r="36" customFormat="false" ht="15" hidden="false" customHeight="false" outlineLevel="0" collapsed="false">
      <c r="A36" s="13" t="s">
        <v>31</v>
      </c>
      <c r="B36" s="13" t="s">
        <v>31</v>
      </c>
      <c r="C36" s="13" t="s">
        <v>123</v>
      </c>
      <c r="D36" s="13"/>
      <c r="E36" s="11" t="s">
        <v>124</v>
      </c>
      <c r="F36" s="13" t="s">
        <v>27</v>
      </c>
      <c r="G36" s="13" t="s">
        <v>28</v>
      </c>
      <c r="H36" s="14" t="n">
        <v>350000000</v>
      </c>
      <c r="I36" s="13" t="s">
        <v>34</v>
      </c>
      <c r="J36" s="17" t="s">
        <v>84</v>
      </c>
      <c r="L36" s="3" t="n">
        <v>150000000</v>
      </c>
      <c r="O36" s="3" t="n">
        <v>200000000</v>
      </c>
    </row>
    <row r="37" customFormat="false" ht="30" hidden="false" customHeight="false" outlineLevel="0" collapsed="false">
      <c r="A37" s="11" t="n">
        <v>2002</v>
      </c>
      <c r="B37" s="11" t="n">
        <v>2004</v>
      </c>
      <c r="C37" s="11" t="s">
        <v>123</v>
      </c>
      <c r="D37" s="11" t="s">
        <v>125</v>
      </c>
      <c r="E37" s="11" t="s">
        <v>126</v>
      </c>
      <c r="F37" s="11" t="s">
        <v>27</v>
      </c>
      <c r="G37" s="11" t="s">
        <v>28</v>
      </c>
      <c r="H37" s="12" t="n">
        <v>70000000</v>
      </c>
      <c r="I37" s="11" t="s">
        <v>34</v>
      </c>
      <c r="J37" s="16" t="s">
        <v>84</v>
      </c>
      <c r="L37" s="3" t="n">
        <v>21000000</v>
      </c>
      <c r="O37" s="3" t="n">
        <v>49000000</v>
      </c>
    </row>
    <row r="38" customFormat="false" ht="15" hidden="false" customHeight="false" outlineLevel="0" collapsed="false">
      <c r="A38" s="13" t="s">
        <v>31</v>
      </c>
      <c r="B38" s="13" t="n">
        <v>2017</v>
      </c>
      <c r="C38" s="13" t="s">
        <v>52</v>
      </c>
      <c r="D38" s="13"/>
      <c r="E38" s="11" t="s">
        <v>127</v>
      </c>
      <c r="F38" s="13" t="s">
        <v>60</v>
      </c>
      <c r="G38" s="13" t="s">
        <v>28</v>
      </c>
      <c r="H38" s="14" t="n">
        <v>409000000</v>
      </c>
      <c r="I38" s="13" t="s">
        <v>83</v>
      </c>
      <c r="J38" s="17" t="s">
        <v>128</v>
      </c>
      <c r="N38" s="3" t="n">
        <v>105000000</v>
      </c>
      <c r="O38" s="3" t="n">
        <v>194000000</v>
      </c>
      <c r="R38" s="3" t="n">
        <v>30000000</v>
      </c>
      <c r="U38" s="3" t="n">
        <v>80000000</v>
      </c>
    </row>
    <row r="39" customFormat="false" ht="15" hidden="false" customHeight="false" outlineLevel="0" collapsed="false">
      <c r="A39" s="11" t="s">
        <v>31</v>
      </c>
      <c r="B39" s="11" t="n">
        <v>2015</v>
      </c>
      <c r="C39" s="11" t="s">
        <v>35</v>
      </c>
      <c r="D39" s="11" t="s">
        <v>129</v>
      </c>
      <c r="E39" s="11" t="s">
        <v>130</v>
      </c>
      <c r="F39" s="11" t="s">
        <v>27</v>
      </c>
      <c r="G39" s="11" t="s">
        <v>28</v>
      </c>
      <c r="H39" s="12" t="n">
        <v>0</v>
      </c>
      <c r="I39" s="11" t="s">
        <v>83</v>
      </c>
      <c r="J39" s="11" t="s">
        <v>65</v>
      </c>
      <c r="S39" s="3" t="n">
        <f aca="false">H39</f>
        <v>0</v>
      </c>
    </row>
    <row r="40" customFormat="false" ht="15" hidden="false" customHeight="false" outlineLevel="0" collapsed="false">
      <c r="A40" s="13" t="s">
        <v>31</v>
      </c>
      <c r="B40" s="13" t="n">
        <v>2017</v>
      </c>
      <c r="C40" s="13" t="s">
        <v>40</v>
      </c>
      <c r="D40" s="13"/>
      <c r="E40" s="11" t="s">
        <v>131</v>
      </c>
      <c r="F40" s="13" t="s">
        <v>43</v>
      </c>
      <c r="G40" s="13" t="s">
        <v>28</v>
      </c>
      <c r="H40" s="14" t="n">
        <v>25000000</v>
      </c>
      <c r="I40" s="13" t="s">
        <v>44</v>
      </c>
      <c r="J40" s="13" t="s">
        <v>10</v>
      </c>
      <c r="L40" s="3" t="n">
        <f aca="false">H40</f>
        <v>25000000</v>
      </c>
    </row>
    <row r="41" customFormat="false" ht="30" hidden="false" customHeight="false" outlineLevel="0" collapsed="false">
      <c r="A41" s="13" t="s">
        <v>31</v>
      </c>
      <c r="B41" s="13" t="s">
        <v>31</v>
      </c>
      <c r="C41" s="13" t="s">
        <v>32</v>
      </c>
      <c r="D41" s="13"/>
      <c r="E41" s="11" t="s">
        <v>132</v>
      </c>
      <c r="F41" s="13" t="s">
        <v>38</v>
      </c>
      <c r="G41" s="13" t="s">
        <v>28</v>
      </c>
      <c r="H41" s="14" t="n">
        <v>35000000</v>
      </c>
      <c r="I41" s="13" t="s">
        <v>34</v>
      </c>
      <c r="J41" s="13" t="s">
        <v>11</v>
      </c>
      <c r="M41" s="3" t="n">
        <f aca="false">H41</f>
        <v>35000000</v>
      </c>
    </row>
    <row r="42" customFormat="false" ht="30" hidden="false" customHeight="false" outlineLevel="0" collapsed="false">
      <c r="A42" s="11" t="n">
        <v>2007</v>
      </c>
      <c r="B42" s="11" t="n">
        <v>2010</v>
      </c>
      <c r="C42" s="11" t="s">
        <v>40</v>
      </c>
      <c r="D42" s="11" t="s">
        <v>133</v>
      </c>
      <c r="E42" s="11" t="s">
        <v>134</v>
      </c>
      <c r="F42" s="11" t="s">
        <v>27</v>
      </c>
      <c r="G42" s="11" t="s">
        <v>28</v>
      </c>
      <c r="H42" s="12" t="n">
        <v>2700000000</v>
      </c>
      <c r="I42" s="11" t="s">
        <v>105</v>
      </c>
      <c r="J42" s="16" t="s">
        <v>135</v>
      </c>
      <c r="W42" s="3" t="n">
        <v>2100000000</v>
      </c>
      <c r="Y42" s="3" t="n">
        <v>600000000</v>
      </c>
    </row>
    <row r="43" customFormat="false" ht="15" hidden="false" customHeight="false" outlineLevel="0" collapsed="false">
      <c r="A43" s="13" t="s">
        <v>31</v>
      </c>
      <c r="B43" s="13" t="s">
        <v>31</v>
      </c>
      <c r="C43" s="13" t="s">
        <v>123</v>
      </c>
      <c r="D43" s="13"/>
      <c r="E43" s="11" t="s">
        <v>136</v>
      </c>
      <c r="F43" s="13" t="s">
        <v>43</v>
      </c>
      <c r="G43" s="13" t="s">
        <v>28</v>
      </c>
      <c r="H43" s="14" t="n">
        <v>7600000</v>
      </c>
      <c r="I43" s="13" t="s">
        <v>48</v>
      </c>
      <c r="J43" s="13" t="s">
        <v>10</v>
      </c>
      <c r="L43" s="3" t="n">
        <f aca="false">H43</f>
        <v>7600000</v>
      </c>
    </row>
    <row r="44" customFormat="false" ht="15" hidden="false" customHeight="false" outlineLevel="0" collapsed="false">
      <c r="A44" s="11" t="n">
        <v>2008</v>
      </c>
      <c r="B44" s="11" t="n">
        <v>2013</v>
      </c>
      <c r="C44" s="11" t="s">
        <v>24</v>
      </c>
      <c r="D44" s="11" t="s">
        <v>137</v>
      </c>
      <c r="E44" s="11" t="s">
        <v>138</v>
      </c>
      <c r="F44" s="11" t="s">
        <v>43</v>
      </c>
      <c r="G44" s="11" t="s">
        <v>28</v>
      </c>
      <c r="H44" s="12" t="n">
        <v>54599943</v>
      </c>
      <c r="I44" s="11" t="s">
        <v>139</v>
      </c>
      <c r="J44" s="11" t="s">
        <v>10</v>
      </c>
      <c r="L44" s="3" t="n">
        <f aca="false">H44</f>
        <v>54599943</v>
      </c>
    </row>
    <row r="45" customFormat="false" ht="30" hidden="false" customHeight="false" outlineLevel="0" collapsed="false">
      <c r="A45" s="11" t="n">
        <v>2011</v>
      </c>
      <c r="B45" s="11" t="n">
        <v>2013</v>
      </c>
      <c r="C45" s="11" t="s">
        <v>70</v>
      </c>
      <c r="D45" s="11" t="s">
        <v>140</v>
      </c>
      <c r="E45" s="11" t="s">
        <v>141</v>
      </c>
      <c r="F45" s="11" t="s">
        <v>43</v>
      </c>
      <c r="G45" s="11" t="s">
        <v>28</v>
      </c>
      <c r="H45" s="12" t="n">
        <v>4100000</v>
      </c>
      <c r="I45" s="11" t="s">
        <v>98</v>
      </c>
      <c r="J45" s="11" t="s">
        <v>10</v>
      </c>
      <c r="L45" s="3" t="n">
        <f aca="false">H45</f>
        <v>4100000</v>
      </c>
    </row>
    <row r="46" customFormat="false" ht="15" hidden="false" customHeight="false" outlineLevel="0" collapsed="false">
      <c r="A46" s="11" t="n">
        <v>2014</v>
      </c>
      <c r="B46" s="11" t="n">
        <v>2016</v>
      </c>
      <c r="C46" s="11" t="s">
        <v>24</v>
      </c>
      <c r="D46" s="11" t="s">
        <v>142</v>
      </c>
      <c r="E46" s="11" t="s">
        <v>143</v>
      </c>
      <c r="F46" s="11" t="s">
        <v>60</v>
      </c>
      <c r="G46" s="11" t="s">
        <v>28</v>
      </c>
      <c r="H46" s="12" t="n">
        <v>50320000</v>
      </c>
      <c r="I46" s="11" t="s">
        <v>68</v>
      </c>
      <c r="J46" s="11" t="s">
        <v>49</v>
      </c>
      <c r="R46" s="3" t="n">
        <f aca="false">H46</f>
        <v>50320000</v>
      </c>
    </row>
    <row r="47" customFormat="false" ht="15.75" hidden="false" customHeight="false" outlineLevel="0" collapsed="false">
      <c r="A47" s="19" t="s">
        <v>31</v>
      </c>
      <c r="B47" s="19" t="n">
        <v>2008</v>
      </c>
      <c r="C47" s="19" t="s">
        <v>40</v>
      </c>
      <c r="D47" s="19" t="s">
        <v>144</v>
      </c>
      <c r="E47" s="19" t="s">
        <v>145</v>
      </c>
      <c r="F47" s="19" t="s">
        <v>27</v>
      </c>
      <c r="G47" s="19" t="s">
        <v>28</v>
      </c>
      <c r="H47" s="20" t="n">
        <v>30000000</v>
      </c>
      <c r="I47" s="19" t="s">
        <v>105</v>
      </c>
      <c r="J47" s="19" t="s">
        <v>10</v>
      </c>
      <c r="Y47" s="3" t="n">
        <f aca="false">H47</f>
        <v>30000000</v>
      </c>
    </row>
    <row r="48" customFormat="false" ht="30" hidden="false" customHeight="false" outlineLevel="0" collapsed="false">
      <c r="A48" s="11" t="s">
        <v>31</v>
      </c>
      <c r="B48" s="11" t="n">
        <v>2014</v>
      </c>
      <c r="C48" s="11" t="s">
        <v>40</v>
      </c>
      <c r="D48" s="11" t="s">
        <v>146</v>
      </c>
      <c r="E48" s="11" t="s">
        <v>147</v>
      </c>
      <c r="F48" s="11" t="s">
        <v>27</v>
      </c>
      <c r="G48" s="11" t="s">
        <v>28</v>
      </c>
      <c r="H48" s="12" t="n">
        <v>10000000</v>
      </c>
      <c r="I48" s="11" t="s">
        <v>34</v>
      </c>
      <c r="J48" s="16" t="s">
        <v>10</v>
      </c>
      <c r="L48" s="3" t="n">
        <f aca="false">H48</f>
        <v>10000000</v>
      </c>
    </row>
    <row r="49" customFormat="false" ht="30" hidden="false" customHeight="false" outlineLevel="0" collapsed="false">
      <c r="A49" s="11" t="n">
        <v>2007</v>
      </c>
      <c r="B49" s="11" t="n">
        <v>2010</v>
      </c>
      <c r="C49" s="11" t="s">
        <v>40</v>
      </c>
      <c r="D49" s="11" t="s">
        <v>148</v>
      </c>
      <c r="E49" s="11" t="s">
        <v>149</v>
      </c>
      <c r="F49" s="11" t="s">
        <v>27</v>
      </c>
      <c r="G49" s="11" t="s">
        <v>28</v>
      </c>
      <c r="H49" s="12" t="n">
        <v>100000000</v>
      </c>
      <c r="I49" s="11" t="s">
        <v>105</v>
      </c>
      <c r="J49" s="11" t="s">
        <v>10</v>
      </c>
      <c r="Y49" s="3" t="n">
        <f aca="false">H49</f>
        <v>100000000</v>
      </c>
    </row>
    <row r="50" customFormat="false" ht="15" hidden="false" customHeight="false" outlineLevel="0" collapsed="false">
      <c r="A50" s="11" t="s">
        <v>31</v>
      </c>
      <c r="B50" s="11" t="n">
        <v>2006</v>
      </c>
      <c r="C50" s="11" t="s">
        <v>52</v>
      </c>
      <c r="D50" s="11" t="s">
        <v>150</v>
      </c>
      <c r="E50" s="11" t="s">
        <v>151</v>
      </c>
      <c r="F50" s="11" t="s">
        <v>43</v>
      </c>
      <c r="G50" s="11" t="s">
        <v>28</v>
      </c>
      <c r="H50" s="12" t="n">
        <v>31000000</v>
      </c>
      <c r="I50" s="11" t="s">
        <v>105</v>
      </c>
      <c r="J50" s="16" t="s">
        <v>152</v>
      </c>
      <c r="Y50" s="3" t="n">
        <f aca="false">H50</f>
        <v>31000000</v>
      </c>
    </row>
    <row r="51" customFormat="false" ht="30" hidden="false" customHeight="false" outlineLevel="0" collapsed="false">
      <c r="A51" s="21"/>
      <c r="B51" s="11" t="n">
        <v>1947</v>
      </c>
      <c r="C51" s="11" t="s">
        <v>32</v>
      </c>
      <c r="D51" s="11" t="s">
        <v>153</v>
      </c>
      <c r="E51" s="11" t="s">
        <v>154</v>
      </c>
      <c r="F51" s="11" t="s">
        <v>27</v>
      </c>
      <c r="G51" s="11" t="s">
        <v>28</v>
      </c>
      <c r="H51" s="12" t="n">
        <v>501000000</v>
      </c>
      <c r="I51" s="11" t="s">
        <v>48</v>
      </c>
      <c r="J51" s="11" t="s">
        <v>10</v>
      </c>
      <c r="L51" s="3" t="n">
        <f aca="false">H51</f>
        <v>501000000</v>
      </c>
    </row>
    <row r="52" customFormat="false" ht="15" hidden="false" customHeight="false" outlineLevel="0" collapsed="false">
      <c r="A52" s="11" t="n">
        <v>1994</v>
      </c>
      <c r="B52" s="11" t="n">
        <v>2015</v>
      </c>
      <c r="C52" s="11" t="s">
        <v>70</v>
      </c>
      <c r="D52" s="11" t="s">
        <v>155</v>
      </c>
      <c r="E52" s="11" t="s">
        <v>156</v>
      </c>
      <c r="F52" s="11" t="s">
        <v>27</v>
      </c>
      <c r="G52" s="11" t="s">
        <v>28</v>
      </c>
      <c r="H52" s="12" t="n">
        <v>411158974</v>
      </c>
      <c r="I52" s="11" t="s">
        <v>29</v>
      </c>
      <c r="J52" s="16" t="s">
        <v>90</v>
      </c>
      <c r="V52" s="3" t="n">
        <f aca="false">H52</f>
        <v>411158974</v>
      </c>
    </row>
    <row r="53" customFormat="false" ht="15" hidden="false" customHeight="false" outlineLevel="0" collapsed="false">
      <c r="A53" s="11" t="n">
        <v>2012</v>
      </c>
      <c r="B53" s="11" t="n">
        <v>2015</v>
      </c>
      <c r="C53" s="11" t="s">
        <v>70</v>
      </c>
      <c r="D53" s="11" t="s">
        <v>157</v>
      </c>
      <c r="E53" s="11" t="s">
        <v>158</v>
      </c>
      <c r="F53" s="11" t="s">
        <v>60</v>
      </c>
      <c r="G53" s="11" t="s">
        <v>28</v>
      </c>
      <c r="H53" s="12" t="n">
        <v>10548000</v>
      </c>
      <c r="I53" s="11" t="s">
        <v>29</v>
      </c>
      <c r="J53" s="11" t="s">
        <v>10</v>
      </c>
      <c r="L53" s="3" t="n">
        <f aca="false">H53</f>
        <v>10548000</v>
      </c>
    </row>
    <row r="54" customFormat="false" ht="15" hidden="false" customHeight="false" outlineLevel="0" collapsed="false">
      <c r="A54" s="11" t="n">
        <v>2015</v>
      </c>
      <c r="B54" s="11" t="n">
        <v>2015</v>
      </c>
      <c r="C54" s="11" t="s">
        <v>70</v>
      </c>
      <c r="D54" s="11" t="s">
        <v>159</v>
      </c>
      <c r="E54" s="11" t="s">
        <v>160</v>
      </c>
      <c r="F54" s="11" t="s">
        <v>60</v>
      </c>
      <c r="G54" s="11" t="s">
        <v>28</v>
      </c>
      <c r="H54" s="12" t="n">
        <v>3634264</v>
      </c>
      <c r="I54" s="11" t="s">
        <v>29</v>
      </c>
      <c r="J54" s="11" t="s">
        <v>10</v>
      </c>
      <c r="L54" s="3" t="n">
        <f aca="false">H54</f>
        <v>3634264</v>
      </c>
    </row>
    <row r="55" customFormat="false" ht="15" hidden="false" customHeight="false" outlineLevel="0" collapsed="false">
      <c r="A55" s="13" t="s">
        <v>31</v>
      </c>
      <c r="B55" s="13" t="n">
        <v>2017</v>
      </c>
      <c r="C55" s="13" t="s">
        <v>70</v>
      </c>
      <c r="D55" s="13"/>
      <c r="E55" s="11" t="s">
        <v>161</v>
      </c>
      <c r="F55" s="13" t="s">
        <v>162</v>
      </c>
      <c r="G55" s="13" t="s">
        <v>28</v>
      </c>
      <c r="H55" s="14" t="n">
        <v>238200000</v>
      </c>
      <c r="I55" s="13" t="s">
        <v>83</v>
      </c>
      <c r="J55" s="17" t="s">
        <v>163</v>
      </c>
      <c r="L55" s="3" t="n">
        <v>15600000</v>
      </c>
      <c r="O55" s="3" t="n">
        <v>132700000</v>
      </c>
      <c r="X55" s="3" t="n">
        <v>89900000</v>
      </c>
    </row>
    <row r="56" customFormat="false" ht="15" hidden="false" customHeight="false" outlineLevel="0" collapsed="false">
      <c r="A56" s="13" t="s">
        <v>31</v>
      </c>
      <c r="B56" s="13" t="s">
        <v>31</v>
      </c>
      <c r="C56" s="13" t="s">
        <v>35</v>
      </c>
      <c r="D56" s="13"/>
      <c r="E56" s="11" t="s">
        <v>164</v>
      </c>
      <c r="F56" s="13" t="s">
        <v>38</v>
      </c>
      <c r="G56" s="13" t="s">
        <v>28</v>
      </c>
      <c r="H56" s="14" t="n">
        <v>64000000</v>
      </c>
      <c r="I56" s="13" t="s">
        <v>39</v>
      </c>
      <c r="J56" s="13" t="s">
        <v>11</v>
      </c>
      <c r="M56" s="3" t="n">
        <f aca="false">H56</f>
        <v>64000000</v>
      </c>
    </row>
    <row r="57" customFormat="false" ht="15" hidden="false" customHeight="false" outlineLevel="0" collapsed="false">
      <c r="A57" s="13" t="s">
        <v>31</v>
      </c>
      <c r="B57" s="13" t="n">
        <v>2017</v>
      </c>
      <c r="C57" s="13" t="s">
        <v>35</v>
      </c>
      <c r="D57" s="13"/>
      <c r="E57" s="11" t="s">
        <v>165</v>
      </c>
      <c r="F57" s="13" t="s">
        <v>55</v>
      </c>
      <c r="G57" s="13" t="s">
        <v>28</v>
      </c>
      <c r="H57" s="14" t="n">
        <v>7400000</v>
      </c>
      <c r="I57" s="13" t="s">
        <v>44</v>
      </c>
      <c r="J57" s="13" t="s">
        <v>10</v>
      </c>
      <c r="L57" s="3" t="n">
        <f aca="false">H57</f>
        <v>7400000</v>
      </c>
    </row>
    <row r="58" customFormat="false" ht="15" hidden="false" customHeight="false" outlineLevel="0" collapsed="false">
      <c r="A58" s="11" t="s">
        <v>31</v>
      </c>
      <c r="B58" s="11" t="n">
        <v>2016</v>
      </c>
      <c r="C58" s="11" t="s">
        <v>40</v>
      </c>
      <c r="D58" s="11" t="s">
        <v>166</v>
      </c>
      <c r="E58" s="11" t="s">
        <v>167</v>
      </c>
      <c r="F58" s="11" t="s">
        <v>38</v>
      </c>
      <c r="G58" s="11" t="s">
        <v>28</v>
      </c>
      <c r="H58" s="12" t="n">
        <v>388000000</v>
      </c>
      <c r="I58" s="11" t="s">
        <v>48</v>
      </c>
      <c r="J58" s="11" t="s">
        <v>49</v>
      </c>
      <c r="R58" s="3" t="n">
        <f aca="false">H58</f>
        <v>388000000</v>
      </c>
    </row>
    <row r="59" customFormat="false" ht="30" hidden="false" customHeight="false" outlineLevel="0" collapsed="false">
      <c r="A59" s="13" t="s">
        <v>31</v>
      </c>
      <c r="B59" s="13" t="s">
        <v>31</v>
      </c>
      <c r="C59" s="13" t="s">
        <v>40</v>
      </c>
      <c r="D59" s="13"/>
      <c r="E59" s="11" t="s">
        <v>168</v>
      </c>
      <c r="F59" s="13" t="s">
        <v>27</v>
      </c>
      <c r="G59" s="13" t="s">
        <v>28</v>
      </c>
      <c r="H59" s="14" t="n">
        <v>780000000</v>
      </c>
      <c r="I59" s="13" t="s">
        <v>34</v>
      </c>
      <c r="J59" s="17" t="s">
        <v>77</v>
      </c>
      <c r="L59" s="3" t="n">
        <v>395000000</v>
      </c>
      <c r="N59" s="3" t="n">
        <v>385000000</v>
      </c>
    </row>
    <row r="60" customFormat="false" ht="15" hidden="false" customHeight="false" outlineLevel="0" collapsed="false">
      <c r="A60" s="22" t="n">
        <v>2015</v>
      </c>
      <c r="B60" s="0" t="n">
        <v>2018</v>
      </c>
      <c r="C60" s="22" t="s">
        <v>32</v>
      </c>
      <c r="D60" s="22" t="s">
        <v>169</v>
      </c>
      <c r="E60" s="22" t="s">
        <v>170</v>
      </c>
      <c r="F60" s="22" t="s">
        <v>43</v>
      </c>
      <c r="G60" s="22" t="s">
        <v>28</v>
      </c>
      <c r="H60" s="23" t="n">
        <v>35000000</v>
      </c>
      <c r="I60" s="24" t="s">
        <v>34</v>
      </c>
      <c r="J60" s="24" t="s">
        <v>10</v>
      </c>
      <c r="L60" s="3" t="n">
        <f aca="false">H60</f>
        <v>35000000</v>
      </c>
    </row>
    <row r="61" customFormat="false" ht="15" hidden="false" customHeight="false" outlineLevel="0" collapsed="false">
      <c r="A61" s="11" t="s">
        <v>31</v>
      </c>
      <c r="B61" s="11" t="n">
        <v>2009</v>
      </c>
      <c r="C61" s="11" t="s">
        <v>35</v>
      </c>
      <c r="D61" s="11" t="s">
        <v>171</v>
      </c>
      <c r="E61" s="11" t="s">
        <v>172</v>
      </c>
      <c r="F61" s="11" t="s">
        <v>60</v>
      </c>
      <c r="G61" s="11" t="s">
        <v>28</v>
      </c>
      <c r="H61" s="12" t="n">
        <v>25000000</v>
      </c>
      <c r="I61" s="11" t="s">
        <v>34</v>
      </c>
      <c r="J61" s="11" t="s">
        <v>10</v>
      </c>
      <c r="L61" s="3" t="n">
        <f aca="false">H61</f>
        <v>25000000</v>
      </c>
    </row>
    <row r="62" customFormat="false" ht="15" hidden="false" customHeight="false" outlineLevel="0" collapsed="false">
      <c r="A62" s="13" t="n">
        <v>2015</v>
      </c>
      <c r="B62" s="13" t="n">
        <v>2017</v>
      </c>
      <c r="C62" s="13" t="s">
        <v>32</v>
      </c>
      <c r="D62" s="13"/>
      <c r="E62" s="11" t="s">
        <v>173</v>
      </c>
      <c r="F62" s="13" t="s">
        <v>38</v>
      </c>
      <c r="G62" s="13" t="s">
        <v>28</v>
      </c>
      <c r="H62" s="14" t="n">
        <v>503477</v>
      </c>
      <c r="I62" s="13" t="s">
        <v>174</v>
      </c>
      <c r="J62" s="13" t="s">
        <v>14</v>
      </c>
      <c r="P62" s="3" t="n">
        <f aca="false">H62</f>
        <v>503477</v>
      </c>
    </row>
    <row r="63" customFormat="false" ht="30" hidden="false" customHeight="false" outlineLevel="0" collapsed="false">
      <c r="A63" s="11" t="s">
        <v>31</v>
      </c>
      <c r="B63" s="11" t="n">
        <v>2012</v>
      </c>
      <c r="C63" s="11" t="s">
        <v>40</v>
      </c>
      <c r="D63" s="11" t="s">
        <v>175</v>
      </c>
      <c r="E63" s="11" t="s">
        <v>176</v>
      </c>
      <c r="F63" s="11" t="s">
        <v>43</v>
      </c>
      <c r="G63" s="11" t="s">
        <v>28</v>
      </c>
      <c r="H63" s="12" t="n">
        <v>14000000</v>
      </c>
      <c r="I63" s="15" t="s">
        <v>44</v>
      </c>
      <c r="J63" s="11" t="s">
        <v>10</v>
      </c>
      <c r="L63" s="3" t="n">
        <f aca="false">H63</f>
        <v>14000000</v>
      </c>
    </row>
    <row r="64" customFormat="false" ht="15" hidden="false" customHeight="false" outlineLevel="0" collapsed="false">
      <c r="A64" s="11" t="n">
        <v>2012</v>
      </c>
      <c r="B64" s="11" t="s">
        <v>31</v>
      </c>
      <c r="C64" s="11" t="s">
        <v>70</v>
      </c>
      <c r="D64" s="11" t="s">
        <v>177</v>
      </c>
      <c r="E64" s="11" t="s">
        <v>178</v>
      </c>
      <c r="F64" s="11" t="s">
        <v>179</v>
      </c>
      <c r="G64" s="11" t="s">
        <v>28</v>
      </c>
      <c r="H64" s="12" t="n">
        <v>0</v>
      </c>
      <c r="I64" s="11" t="s">
        <v>73</v>
      </c>
      <c r="J64" s="11" t="s">
        <v>65</v>
      </c>
      <c r="S64" s="3" t="n">
        <f aca="false">H64</f>
        <v>0</v>
      </c>
    </row>
    <row r="65" customFormat="false" ht="15" hidden="false" customHeight="false" outlineLevel="0" collapsed="false">
      <c r="A65" s="11" t="s">
        <v>31</v>
      </c>
      <c r="B65" s="11" t="n">
        <v>2014</v>
      </c>
      <c r="C65" s="11" t="s">
        <v>24</v>
      </c>
      <c r="D65" s="11" t="s">
        <v>180</v>
      </c>
      <c r="E65" s="11" t="s">
        <v>181</v>
      </c>
      <c r="F65" s="11" t="s">
        <v>55</v>
      </c>
      <c r="G65" s="11" t="s">
        <v>28</v>
      </c>
      <c r="H65" s="12" t="n">
        <v>600000000</v>
      </c>
      <c r="I65" s="11" t="s">
        <v>105</v>
      </c>
      <c r="J65" s="11" t="s">
        <v>10</v>
      </c>
      <c r="Y65" s="3" t="n">
        <f aca="false">H65</f>
        <v>600000000</v>
      </c>
    </row>
    <row r="66" customFormat="false" ht="15" hidden="false" customHeight="false" outlineLevel="0" collapsed="false">
      <c r="A66" s="11" t="n">
        <v>2007</v>
      </c>
      <c r="B66" s="11" t="s">
        <v>31</v>
      </c>
      <c r="C66" s="11" t="s">
        <v>24</v>
      </c>
      <c r="D66" s="11" t="s">
        <v>182</v>
      </c>
      <c r="E66" s="11" t="s">
        <v>183</v>
      </c>
      <c r="F66" s="11" t="s">
        <v>55</v>
      </c>
      <c r="G66" s="11" t="s">
        <v>28</v>
      </c>
      <c r="H66" s="12" t="n">
        <v>2500000000</v>
      </c>
      <c r="I66" s="11" t="s">
        <v>105</v>
      </c>
      <c r="J66" s="11" t="s">
        <v>10</v>
      </c>
      <c r="Y66" s="3" t="n">
        <f aca="false">H66</f>
        <v>2500000000</v>
      </c>
    </row>
    <row r="67" customFormat="false" ht="30" hidden="false" customHeight="false" outlineLevel="0" collapsed="false">
      <c r="A67" s="11" t="n">
        <v>2014</v>
      </c>
      <c r="B67" s="11" t="n">
        <v>2016</v>
      </c>
      <c r="C67" s="11" t="s">
        <v>70</v>
      </c>
      <c r="D67" s="11" t="s">
        <v>184</v>
      </c>
      <c r="E67" s="11" t="s">
        <v>185</v>
      </c>
      <c r="F67" s="11" t="s">
        <v>179</v>
      </c>
      <c r="G67" s="11" t="s">
        <v>28</v>
      </c>
      <c r="H67" s="12" t="n">
        <v>125200000</v>
      </c>
      <c r="I67" s="11" t="s">
        <v>186</v>
      </c>
      <c r="J67" s="11" t="s">
        <v>10</v>
      </c>
      <c r="L67" s="3" t="n">
        <f aca="false">H67</f>
        <v>125200000</v>
      </c>
    </row>
    <row r="68" customFormat="false" ht="30" hidden="false" customHeight="false" outlineLevel="0" collapsed="false">
      <c r="A68" s="11" t="n">
        <v>2003</v>
      </c>
      <c r="B68" s="11" t="n">
        <v>2009</v>
      </c>
      <c r="C68" s="11" t="s">
        <v>32</v>
      </c>
      <c r="D68" s="11" t="s">
        <v>187</v>
      </c>
      <c r="E68" s="11" t="s">
        <v>188</v>
      </c>
      <c r="F68" s="11" t="s">
        <v>27</v>
      </c>
      <c r="G68" s="11" t="s">
        <v>28</v>
      </c>
      <c r="H68" s="12" t="n">
        <v>4000000</v>
      </c>
      <c r="I68" s="11" t="s">
        <v>100</v>
      </c>
      <c r="J68" s="11" t="s">
        <v>10</v>
      </c>
      <c r="L68" s="3" t="n">
        <f aca="false">H68</f>
        <v>4000000</v>
      </c>
    </row>
    <row r="69" customFormat="false" ht="30" hidden="false" customHeight="false" outlineLevel="0" collapsed="false">
      <c r="A69" s="13" t="s">
        <v>31</v>
      </c>
      <c r="B69" s="13" t="n">
        <v>2017</v>
      </c>
      <c r="C69" s="13" t="s">
        <v>52</v>
      </c>
      <c r="D69" s="13"/>
      <c r="E69" s="11" t="s">
        <v>189</v>
      </c>
      <c r="F69" s="13" t="s">
        <v>60</v>
      </c>
      <c r="G69" s="13" t="s">
        <v>28</v>
      </c>
      <c r="H69" s="14" t="n">
        <v>11987651</v>
      </c>
      <c r="I69" s="13" t="s">
        <v>83</v>
      </c>
      <c r="J69" s="13" t="s">
        <v>10</v>
      </c>
      <c r="L69" s="3" t="n">
        <f aca="false">H69</f>
        <v>11987651</v>
      </c>
    </row>
    <row r="70" customFormat="false" ht="30" hidden="false" customHeight="false" outlineLevel="0" collapsed="false">
      <c r="A70" s="11" t="n">
        <v>2008</v>
      </c>
      <c r="B70" s="11" t="n">
        <v>2014</v>
      </c>
      <c r="C70" s="11" t="s">
        <v>32</v>
      </c>
      <c r="D70" s="11" t="s">
        <v>190</v>
      </c>
      <c r="E70" s="11" t="s">
        <v>191</v>
      </c>
      <c r="F70" s="11" t="s">
        <v>27</v>
      </c>
      <c r="G70" s="11" t="s">
        <v>28</v>
      </c>
      <c r="H70" s="12" t="n">
        <v>725000000</v>
      </c>
      <c r="I70" s="11" t="s">
        <v>34</v>
      </c>
      <c r="J70" s="16" t="s">
        <v>77</v>
      </c>
      <c r="L70" s="3" t="n">
        <v>145000000</v>
      </c>
      <c r="N70" s="3" t="n">
        <v>580000000</v>
      </c>
    </row>
    <row r="71" customFormat="false" ht="15" hidden="false" customHeight="false" outlineLevel="0" collapsed="false">
      <c r="A71" s="11" t="n">
        <v>2011</v>
      </c>
      <c r="B71" s="11" t="n">
        <v>2014</v>
      </c>
      <c r="C71" s="11" t="s">
        <v>35</v>
      </c>
      <c r="D71" s="11" t="s">
        <v>192</v>
      </c>
      <c r="E71" s="11" t="s">
        <v>193</v>
      </c>
      <c r="F71" s="11" t="s">
        <v>60</v>
      </c>
      <c r="G71" s="11" t="s">
        <v>28</v>
      </c>
      <c r="H71" s="12" t="n">
        <v>25000000</v>
      </c>
      <c r="I71" s="11" t="s">
        <v>34</v>
      </c>
      <c r="J71" s="11" t="s">
        <v>10</v>
      </c>
      <c r="L71" s="3" t="n">
        <f aca="false">H71</f>
        <v>25000000</v>
      </c>
    </row>
    <row r="72" customFormat="false" ht="15" hidden="false" customHeight="false" outlineLevel="0" collapsed="false">
      <c r="A72" s="11" t="s">
        <v>31</v>
      </c>
      <c r="B72" s="11" t="n">
        <v>2015</v>
      </c>
      <c r="C72" s="11" t="s">
        <v>35</v>
      </c>
      <c r="D72" s="11" t="s">
        <v>194</v>
      </c>
      <c r="E72" s="11" t="s">
        <v>195</v>
      </c>
      <c r="F72" s="11" t="s">
        <v>60</v>
      </c>
      <c r="G72" s="11" t="s">
        <v>28</v>
      </c>
      <c r="H72" s="12" t="n">
        <v>15000000</v>
      </c>
      <c r="I72" s="11" t="s">
        <v>34</v>
      </c>
      <c r="J72" s="11" t="s">
        <v>15</v>
      </c>
      <c r="Q72" s="3" t="n">
        <f aca="false">H72</f>
        <v>15000000</v>
      </c>
    </row>
    <row r="73" customFormat="false" ht="15" hidden="false" customHeight="false" outlineLevel="0" collapsed="false">
      <c r="A73" s="11" t="n">
        <v>2011</v>
      </c>
      <c r="B73" s="11" t="n">
        <v>2013</v>
      </c>
      <c r="C73" s="11" t="s">
        <v>32</v>
      </c>
      <c r="D73" s="11" t="s">
        <v>196</v>
      </c>
      <c r="E73" s="11" t="s">
        <v>197</v>
      </c>
      <c r="F73" s="11" t="s">
        <v>60</v>
      </c>
      <c r="G73" s="11" t="s">
        <v>28</v>
      </c>
      <c r="H73" s="12" t="n">
        <v>555000000</v>
      </c>
      <c r="I73" s="11" t="s">
        <v>39</v>
      </c>
      <c r="J73" s="16" t="s">
        <v>198</v>
      </c>
      <c r="L73" s="3" t="n">
        <v>155000000</v>
      </c>
      <c r="Q73" s="3" t="n">
        <v>400000000</v>
      </c>
    </row>
    <row r="74" customFormat="false" ht="15" hidden="false" customHeight="false" outlineLevel="0" collapsed="false">
      <c r="A74" s="11" t="n">
        <v>2008</v>
      </c>
      <c r="B74" s="11" t="n">
        <v>2013</v>
      </c>
      <c r="C74" s="11" t="s">
        <v>24</v>
      </c>
      <c r="D74" s="11" t="s">
        <v>199</v>
      </c>
      <c r="E74" s="11" t="s">
        <v>200</v>
      </c>
      <c r="F74" s="11" t="s">
        <v>55</v>
      </c>
      <c r="G74" s="11" t="s">
        <v>28</v>
      </c>
      <c r="H74" s="12" t="n">
        <v>1320000000</v>
      </c>
      <c r="I74" s="11" t="s">
        <v>105</v>
      </c>
      <c r="J74" s="16" t="s">
        <v>90</v>
      </c>
      <c r="V74" s="3" t="n">
        <f aca="false">H74</f>
        <v>1320000000</v>
      </c>
    </row>
    <row r="75" customFormat="false" ht="30" hidden="false" customHeight="false" outlineLevel="0" collapsed="false">
      <c r="A75" s="11" t="s">
        <v>31</v>
      </c>
      <c r="B75" s="11" t="n">
        <v>2014</v>
      </c>
      <c r="C75" s="11" t="s">
        <v>108</v>
      </c>
      <c r="D75" s="11" t="s">
        <v>201</v>
      </c>
      <c r="E75" s="11" t="s">
        <v>202</v>
      </c>
      <c r="F75" s="11" t="s">
        <v>60</v>
      </c>
      <c r="G75" s="11" t="s">
        <v>28</v>
      </c>
      <c r="H75" s="12" t="n">
        <v>3823000000</v>
      </c>
      <c r="I75" s="11" t="s">
        <v>105</v>
      </c>
      <c r="J75" s="16" t="s">
        <v>57</v>
      </c>
      <c r="R75" s="3" t="n">
        <v>1147000000</v>
      </c>
      <c r="Y75" s="3" t="n">
        <v>2676000000</v>
      </c>
    </row>
    <row r="76" customFormat="false" ht="15" hidden="false" customHeight="false" outlineLevel="0" collapsed="false">
      <c r="A76" s="11" t="s">
        <v>31</v>
      </c>
      <c r="B76" s="11" t="n">
        <v>2013</v>
      </c>
      <c r="C76" s="11" t="s">
        <v>40</v>
      </c>
      <c r="D76" s="11" t="s">
        <v>203</v>
      </c>
      <c r="E76" s="11" t="s">
        <v>204</v>
      </c>
      <c r="F76" s="11" t="s">
        <v>55</v>
      </c>
      <c r="G76" s="11" t="s">
        <v>28</v>
      </c>
      <c r="H76" s="12" t="n">
        <v>149144214</v>
      </c>
      <c r="I76" s="11" t="s">
        <v>105</v>
      </c>
      <c r="J76" s="11" t="s">
        <v>10</v>
      </c>
      <c r="Y76" s="3" t="n">
        <f aca="false">H76</f>
        <v>149144214</v>
      </c>
    </row>
    <row r="77" customFormat="false" ht="15" hidden="false" customHeight="false" outlineLevel="0" collapsed="false">
      <c r="A77" s="11" t="s">
        <v>31</v>
      </c>
      <c r="B77" s="11" t="n">
        <v>2008</v>
      </c>
      <c r="C77" s="11" t="s">
        <v>108</v>
      </c>
      <c r="D77" s="11" t="s">
        <v>205</v>
      </c>
      <c r="E77" s="11" t="s">
        <v>206</v>
      </c>
      <c r="F77" s="11" t="s">
        <v>27</v>
      </c>
      <c r="G77" s="11" t="s">
        <v>28</v>
      </c>
      <c r="H77" s="12" t="n">
        <v>23617063</v>
      </c>
      <c r="I77" s="11" t="s">
        <v>68</v>
      </c>
      <c r="J77" s="11" t="s">
        <v>10</v>
      </c>
      <c r="L77" s="3" t="n">
        <f aca="false">H77</f>
        <v>23617063</v>
      </c>
    </row>
    <row r="78" customFormat="false" ht="15" hidden="false" customHeight="false" outlineLevel="0" collapsed="false">
      <c r="A78" s="13" t="s">
        <v>31</v>
      </c>
      <c r="B78" s="13" t="s">
        <v>31</v>
      </c>
      <c r="C78" s="13" t="s">
        <v>40</v>
      </c>
      <c r="D78" s="13"/>
      <c r="E78" s="11" t="s">
        <v>207</v>
      </c>
      <c r="F78" s="13" t="s">
        <v>55</v>
      </c>
      <c r="G78" s="13" t="s">
        <v>28</v>
      </c>
      <c r="H78" s="14" t="n">
        <v>600000000</v>
      </c>
      <c r="I78" s="13" t="s">
        <v>34</v>
      </c>
      <c r="J78" s="17" t="s">
        <v>84</v>
      </c>
      <c r="L78" s="3" t="n">
        <v>300000000</v>
      </c>
      <c r="O78" s="3" t="n">
        <v>300000000</v>
      </c>
    </row>
    <row r="79" customFormat="false" ht="30" hidden="false" customHeight="false" outlineLevel="0" collapsed="false">
      <c r="A79" s="11" t="s">
        <v>31</v>
      </c>
      <c r="B79" s="11" t="n">
        <v>2011</v>
      </c>
      <c r="C79" s="11" t="s">
        <v>208</v>
      </c>
      <c r="D79" s="11" t="s">
        <v>209</v>
      </c>
      <c r="E79" s="11" t="s">
        <v>210</v>
      </c>
      <c r="F79" s="11" t="s">
        <v>27</v>
      </c>
      <c r="G79" s="11" t="s">
        <v>28</v>
      </c>
      <c r="H79" s="12" t="n">
        <v>0</v>
      </c>
      <c r="I79" s="11" t="s">
        <v>211</v>
      </c>
      <c r="J79" s="11" t="s">
        <v>31</v>
      </c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customFormat="false" ht="30" hidden="false" customHeight="false" outlineLevel="0" collapsed="false">
      <c r="A80" s="11" t="n">
        <v>2008</v>
      </c>
      <c r="B80" s="11" t="n">
        <v>2012</v>
      </c>
      <c r="C80" s="11" t="s">
        <v>35</v>
      </c>
      <c r="D80" s="11" t="s">
        <v>212</v>
      </c>
      <c r="E80" s="11" t="s">
        <v>213</v>
      </c>
      <c r="F80" s="11" t="s">
        <v>55</v>
      </c>
      <c r="G80" s="11" t="s">
        <v>28</v>
      </c>
      <c r="H80" s="12" t="n">
        <v>10000000</v>
      </c>
      <c r="I80" s="15" t="s">
        <v>44</v>
      </c>
      <c r="J80" s="11" t="s">
        <v>65</v>
      </c>
      <c r="S80" s="3" t="n">
        <f aca="false">H80</f>
        <v>10000000</v>
      </c>
    </row>
    <row r="81" customFormat="false" ht="30" hidden="false" customHeight="false" outlineLevel="0" collapsed="false">
      <c r="A81" s="13" t="s">
        <v>31</v>
      </c>
      <c r="B81" s="13" t="n">
        <v>2017</v>
      </c>
      <c r="C81" s="13" t="s">
        <v>35</v>
      </c>
      <c r="D81" s="13"/>
      <c r="E81" s="11" t="s">
        <v>214</v>
      </c>
      <c r="F81" s="13" t="s">
        <v>55</v>
      </c>
      <c r="G81" s="13" t="s">
        <v>28</v>
      </c>
      <c r="H81" s="14" t="n">
        <v>1000000</v>
      </c>
      <c r="I81" s="13" t="s">
        <v>44</v>
      </c>
      <c r="J81" s="13" t="s">
        <v>10</v>
      </c>
      <c r="L81" s="3" t="n">
        <f aca="false">H81</f>
        <v>1000000</v>
      </c>
    </row>
    <row r="82" customFormat="false" ht="15" hidden="false" customHeight="false" outlineLevel="0" collapsed="false">
      <c r="A82" s="13" t="s">
        <v>31</v>
      </c>
      <c r="B82" s="13" t="s">
        <v>31</v>
      </c>
      <c r="C82" s="13" t="s">
        <v>52</v>
      </c>
      <c r="D82" s="13"/>
      <c r="E82" s="11" t="s">
        <v>215</v>
      </c>
      <c r="F82" s="13" t="s">
        <v>55</v>
      </c>
      <c r="G82" s="13" t="s">
        <v>28</v>
      </c>
      <c r="H82" s="14" t="n">
        <v>1000000</v>
      </c>
      <c r="I82" s="13" t="s">
        <v>48</v>
      </c>
      <c r="J82" s="13" t="s">
        <v>10</v>
      </c>
      <c r="L82" s="3" t="n">
        <f aca="false">H82</f>
        <v>1000000</v>
      </c>
    </row>
    <row r="83" customFormat="false" ht="15" hidden="false" customHeight="false" outlineLevel="0" collapsed="false">
      <c r="A83" s="11" t="n">
        <v>2013</v>
      </c>
      <c r="B83" s="11" t="n">
        <v>2017</v>
      </c>
      <c r="C83" s="11" t="s">
        <v>24</v>
      </c>
      <c r="D83" s="11" t="s">
        <v>216</v>
      </c>
      <c r="E83" s="11" t="s">
        <v>217</v>
      </c>
      <c r="F83" s="11" t="s">
        <v>97</v>
      </c>
      <c r="G83" s="11" t="s">
        <v>28</v>
      </c>
      <c r="H83" s="12" t="n">
        <v>5241000</v>
      </c>
      <c r="I83" s="11" t="s">
        <v>73</v>
      </c>
      <c r="J83" s="11" t="s">
        <v>12</v>
      </c>
      <c r="N83" s="3" t="n">
        <f aca="false">H83</f>
        <v>5241000</v>
      </c>
    </row>
    <row r="84" customFormat="false" ht="30" hidden="false" customHeight="false" outlineLevel="0" collapsed="false">
      <c r="A84" s="11" t="s">
        <v>31</v>
      </c>
      <c r="B84" s="11" t="s">
        <v>31</v>
      </c>
      <c r="C84" s="11" t="s">
        <v>24</v>
      </c>
      <c r="D84" s="11" t="s">
        <v>218</v>
      </c>
      <c r="E84" s="11" t="s">
        <v>219</v>
      </c>
      <c r="F84" s="11" t="s">
        <v>97</v>
      </c>
      <c r="G84" s="11" t="s">
        <v>28</v>
      </c>
      <c r="H84" s="12" t="n">
        <v>8000000</v>
      </c>
      <c r="I84" s="11" t="s">
        <v>105</v>
      </c>
      <c r="J84" s="11" t="s">
        <v>10</v>
      </c>
      <c r="Y84" s="3" t="n">
        <f aca="false">H84</f>
        <v>8000000</v>
      </c>
    </row>
    <row r="85" customFormat="false" ht="45" hidden="false" customHeight="false" outlineLevel="0" collapsed="false">
      <c r="A85" s="11" t="n">
        <v>2004</v>
      </c>
      <c r="B85" s="11" t="n">
        <v>2012</v>
      </c>
      <c r="C85" s="11" t="s">
        <v>24</v>
      </c>
      <c r="D85" s="11" t="s">
        <v>220</v>
      </c>
      <c r="E85" s="11" t="s">
        <v>221</v>
      </c>
      <c r="F85" s="11" t="s">
        <v>222</v>
      </c>
      <c r="G85" s="11" t="s">
        <v>28</v>
      </c>
      <c r="H85" s="12" t="n">
        <v>140000000</v>
      </c>
      <c r="I85" s="11" t="s">
        <v>139</v>
      </c>
      <c r="J85" s="11" t="s">
        <v>10</v>
      </c>
      <c r="L85" s="3" t="n">
        <f aca="false">H85</f>
        <v>140000000</v>
      </c>
    </row>
    <row r="86" customFormat="false" ht="30" hidden="false" customHeight="false" outlineLevel="0" collapsed="false">
      <c r="A86" s="11" t="s">
        <v>31</v>
      </c>
      <c r="B86" s="11" t="s">
        <v>31</v>
      </c>
      <c r="C86" s="11" t="s">
        <v>24</v>
      </c>
      <c r="D86" s="11" t="s">
        <v>223</v>
      </c>
      <c r="E86" s="11" t="s">
        <v>224</v>
      </c>
      <c r="F86" s="11" t="s">
        <v>222</v>
      </c>
      <c r="G86" s="11" t="s">
        <v>28</v>
      </c>
      <c r="H86" s="12" t="n">
        <v>100000000</v>
      </c>
      <c r="I86" s="11" t="s">
        <v>139</v>
      </c>
      <c r="J86" s="11" t="s">
        <v>10</v>
      </c>
      <c r="L86" s="3" t="n">
        <f aca="false">H86</f>
        <v>100000000</v>
      </c>
    </row>
    <row r="87" customFormat="false" ht="45" hidden="false" customHeight="true" outlineLevel="0" collapsed="false">
      <c r="A87" s="11" t="n">
        <v>2004</v>
      </c>
      <c r="B87" s="11" t="s">
        <v>31</v>
      </c>
      <c r="C87" s="11" t="s">
        <v>24</v>
      </c>
      <c r="D87" s="11" t="s">
        <v>225</v>
      </c>
      <c r="E87" s="11" t="s">
        <v>226</v>
      </c>
      <c r="F87" s="11" t="s">
        <v>222</v>
      </c>
      <c r="G87" s="11" t="s">
        <v>28</v>
      </c>
      <c r="H87" s="12" t="n">
        <v>167669793</v>
      </c>
      <c r="I87" s="11" t="s">
        <v>139</v>
      </c>
      <c r="J87" s="16" t="s">
        <v>227</v>
      </c>
      <c r="L87" s="3" t="n">
        <v>62082382</v>
      </c>
      <c r="O87" s="3" t="n">
        <v>105587411</v>
      </c>
    </row>
    <row r="88" customFormat="false" ht="15" hidden="false" customHeight="false" outlineLevel="0" collapsed="false">
      <c r="A88" s="13" t="s">
        <v>31</v>
      </c>
      <c r="B88" s="13" t="s">
        <v>31</v>
      </c>
      <c r="C88" s="13" t="s">
        <v>52</v>
      </c>
      <c r="D88" s="13"/>
      <c r="E88" s="11" t="s">
        <v>228</v>
      </c>
      <c r="F88" s="13" t="s">
        <v>55</v>
      </c>
      <c r="G88" s="13" t="s">
        <v>28</v>
      </c>
      <c r="H88" s="14" t="n">
        <v>10000000</v>
      </c>
      <c r="I88" s="13" t="s">
        <v>48</v>
      </c>
      <c r="J88" s="13" t="s">
        <v>122</v>
      </c>
    </row>
    <row r="89" customFormat="false" ht="15" hidden="false" customHeight="false" outlineLevel="0" collapsed="false">
      <c r="A89" s="11" t="n">
        <v>2012</v>
      </c>
      <c r="B89" s="11" t="n">
        <v>2014</v>
      </c>
      <c r="C89" s="11" t="s">
        <v>52</v>
      </c>
      <c r="D89" s="11" t="s">
        <v>229</v>
      </c>
      <c r="E89" s="11" t="s">
        <v>230</v>
      </c>
      <c r="F89" s="11" t="s">
        <v>55</v>
      </c>
      <c r="G89" s="11" t="s">
        <v>28</v>
      </c>
      <c r="H89" s="12" t="n">
        <v>51509000</v>
      </c>
      <c r="I89" s="11" t="s">
        <v>68</v>
      </c>
      <c r="J89" s="11" t="s">
        <v>49</v>
      </c>
    </row>
    <row r="90" customFormat="false" ht="15" hidden="false" customHeight="false" outlineLevel="0" collapsed="false">
      <c r="A90" s="11" t="s">
        <v>31</v>
      </c>
      <c r="B90" s="11" t="n">
        <v>2005</v>
      </c>
      <c r="C90" s="11" t="s">
        <v>70</v>
      </c>
      <c r="D90" s="11" t="s">
        <v>231</v>
      </c>
      <c r="E90" s="11" t="s">
        <v>232</v>
      </c>
      <c r="F90" s="11" t="s">
        <v>60</v>
      </c>
      <c r="G90" s="11" t="s">
        <v>28</v>
      </c>
      <c r="H90" s="12" t="n">
        <v>1280000</v>
      </c>
      <c r="I90" s="11" t="s">
        <v>29</v>
      </c>
      <c r="J90" s="11" t="s">
        <v>30</v>
      </c>
    </row>
    <row r="91" customFormat="false" ht="15" hidden="false" customHeight="false" outlineLevel="0" collapsed="false">
      <c r="A91" s="11" t="n">
        <v>-2010</v>
      </c>
      <c r="B91" s="11" t="n">
        <v>2014</v>
      </c>
      <c r="C91" s="11" t="s">
        <v>52</v>
      </c>
      <c r="D91" s="11" t="s">
        <v>233</v>
      </c>
      <c r="E91" s="11" t="s">
        <v>234</v>
      </c>
      <c r="F91" s="11" t="s">
        <v>55</v>
      </c>
      <c r="G91" s="11" t="s">
        <v>28</v>
      </c>
      <c r="H91" s="12" t="n">
        <v>37000000</v>
      </c>
      <c r="I91" s="11" t="s">
        <v>68</v>
      </c>
      <c r="J91" s="11" t="s">
        <v>49</v>
      </c>
    </row>
    <row r="92" customFormat="false" ht="15" hidden="false" customHeight="false" outlineLevel="0" collapsed="false">
      <c r="A92" s="11" t="n">
        <v>2010</v>
      </c>
      <c r="B92" s="11" t="n">
        <v>2014</v>
      </c>
      <c r="C92" s="11" t="s">
        <v>52</v>
      </c>
      <c r="D92" s="11" t="s">
        <v>235</v>
      </c>
      <c r="E92" s="11" t="s">
        <v>236</v>
      </c>
      <c r="F92" s="11" t="s">
        <v>27</v>
      </c>
      <c r="G92" s="11" t="s">
        <v>28</v>
      </c>
      <c r="H92" s="12" t="n">
        <v>12500000</v>
      </c>
      <c r="I92" s="11" t="s">
        <v>39</v>
      </c>
      <c r="J92" s="11" t="s">
        <v>237</v>
      </c>
    </row>
    <row r="93" customFormat="false" ht="30" hidden="false" customHeight="false" outlineLevel="0" collapsed="false">
      <c r="A93" s="11" t="s">
        <v>31</v>
      </c>
      <c r="B93" s="11" t="n">
        <v>2009</v>
      </c>
      <c r="C93" s="11" t="s">
        <v>52</v>
      </c>
      <c r="D93" s="11" t="s">
        <v>238</v>
      </c>
      <c r="E93" s="11" t="s">
        <v>239</v>
      </c>
      <c r="F93" s="11" t="s">
        <v>43</v>
      </c>
      <c r="G93" s="11" t="s">
        <v>28</v>
      </c>
      <c r="H93" s="12" t="n">
        <v>22000000</v>
      </c>
      <c r="I93" s="11" t="s">
        <v>105</v>
      </c>
      <c r="J93" s="11" t="s">
        <v>90</v>
      </c>
    </row>
    <row r="94" customFormat="false" ht="30" hidden="false" customHeight="false" outlineLevel="0" collapsed="false">
      <c r="A94" s="11" t="s">
        <v>31</v>
      </c>
      <c r="B94" s="11" t="n">
        <v>2014</v>
      </c>
      <c r="C94" s="11" t="s">
        <v>70</v>
      </c>
      <c r="D94" s="11" t="s">
        <v>240</v>
      </c>
      <c r="E94" s="11" t="s">
        <v>241</v>
      </c>
      <c r="F94" s="11" t="s">
        <v>97</v>
      </c>
      <c r="G94" s="11" t="s">
        <v>28</v>
      </c>
      <c r="H94" s="12" t="n">
        <v>23202179</v>
      </c>
      <c r="I94" s="11" t="s">
        <v>139</v>
      </c>
      <c r="J94" s="11" t="s">
        <v>13</v>
      </c>
    </row>
    <row r="95" customFormat="false" ht="15" hidden="false" customHeight="false" outlineLevel="0" collapsed="false">
      <c r="A95" s="11" t="n">
        <v>2004</v>
      </c>
      <c r="B95" s="11" t="n">
        <v>2009</v>
      </c>
      <c r="C95" s="11" t="s">
        <v>70</v>
      </c>
      <c r="D95" s="11" t="s">
        <v>242</v>
      </c>
      <c r="E95" s="11" t="s">
        <v>243</v>
      </c>
      <c r="F95" s="11" t="s">
        <v>97</v>
      </c>
      <c r="G95" s="11" t="s">
        <v>28</v>
      </c>
      <c r="H95" s="12" t="n">
        <v>23540825</v>
      </c>
      <c r="I95" s="11" t="s">
        <v>139</v>
      </c>
      <c r="J95" s="11" t="s">
        <v>10</v>
      </c>
    </row>
    <row r="96" customFormat="false" ht="15" hidden="false" customHeight="false" outlineLevel="0" collapsed="false">
      <c r="A96" s="11" t="s">
        <v>31</v>
      </c>
      <c r="B96" s="11" t="n">
        <v>2008</v>
      </c>
      <c r="C96" s="11" t="s">
        <v>40</v>
      </c>
      <c r="D96" s="11" t="s">
        <v>244</v>
      </c>
      <c r="E96" s="11" t="s">
        <v>245</v>
      </c>
      <c r="F96" s="11" t="s">
        <v>60</v>
      </c>
      <c r="G96" s="11" t="s">
        <v>28</v>
      </c>
      <c r="H96" s="12" t="n">
        <v>105000000</v>
      </c>
      <c r="I96" s="11" t="s">
        <v>48</v>
      </c>
      <c r="J96" s="11" t="s">
        <v>65</v>
      </c>
    </row>
    <row r="97" customFormat="false" ht="15" hidden="false" customHeight="false" outlineLevel="0" collapsed="false">
      <c r="A97" s="11" t="s">
        <v>31</v>
      </c>
      <c r="B97" s="11" t="n">
        <v>2017</v>
      </c>
      <c r="C97" s="11" t="s">
        <v>40</v>
      </c>
      <c r="D97" s="11" t="s">
        <v>246</v>
      </c>
      <c r="E97" s="11" t="s">
        <v>247</v>
      </c>
      <c r="F97" s="11" t="s">
        <v>60</v>
      </c>
      <c r="G97" s="11" t="s">
        <v>28</v>
      </c>
      <c r="H97" s="12" t="n">
        <v>370000000</v>
      </c>
      <c r="I97" s="11" t="s">
        <v>48</v>
      </c>
      <c r="J97" s="11" t="s">
        <v>49</v>
      </c>
    </row>
    <row r="98" customFormat="false" ht="15" hidden="false" customHeight="false" outlineLevel="0" collapsed="false">
      <c r="A98" s="11" t="n">
        <v>2011</v>
      </c>
      <c r="B98" s="11" t="n">
        <v>2015</v>
      </c>
      <c r="C98" s="11" t="s">
        <v>24</v>
      </c>
      <c r="D98" s="11" t="s">
        <v>248</v>
      </c>
      <c r="E98" s="11" t="s">
        <v>249</v>
      </c>
      <c r="F98" s="11" t="s">
        <v>97</v>
      </c>
      <c r="G98" s="11" t="s">
        <v>28</v>
      </c>
      <c r="H98" s="12" t="n">
        <v>3340981</v>
      </c>
      <c r="I98" s="11" t="s">
        <v>29</v>
      </c>
      <c r="J98" s="11" t="s">
        <v>10</v>
      </c>
      <c r="L98" s="3" t="n">
        <f aca="false">H98</f>
        <v>3340981</v>
      </c>
    </row>
    <row r="99" customFormat="false" ht="15" hidden="false" customHeight="false" outlineLevel="0" collapsed="false">
      <c r="A99" s="11" t="n">
        <v>2008</v>
      </c>
      <c r="B99" s="11" t="n">
        <v>2010</v>
      </c>
      <c r="C99" s="11" t="s">
        <v>70</v>
      </c>
      <c r="D99" s="11" t="s">
        <v>250</v>
      </c>
      <c r="E99" s="11" t="s">
        <v>251</v>
      </c>
      <c r="F99" s="11" t="s">
        <v>55</v>
      </c>
      <c r="G99" s="11" t="s">
        <v>28</v>
      </c>
      <c r="H99" s="12" t="n">
        <v>47127637</v>
      </c>
      <c r="I99" s="11" t="s">
        <v>139</v>
      </c>
      <c r="J99" s="11" t="s">
        <v>10</v>
      </c>
      <c r="L99" s="3" t="n">
        <f aca="false">H99</f>
        <v>47127637</v>
      </c>
    </row>
    <row r="100" customFormat="false" ht="15" hidden="false" customHeight="false" outlineLevel="0" collapsed="false">
      <c r="A100" s="13" t="s">
        <v>31</v>
      </c>
      <c r="B100" s="13" t="s">
        <v>31</v>
      </c>
      <c r="C100" s="13" t="s">
        <v>32</v>
      </c>
      <c r="D100" s="13"/>
      <c r="E100" s="11" t="s">
        <v>252</v>
      </c>
      <c r="F100" s="13" t="s">
        <v>27</v>
      </c>
      <c r="G100" s="13" t="s">
        <v>28</v>
      </c>
      <c r="H100" s="14" t="n">
        <v>18000000</v>
      </c>
      <c r="I100" s="13" t="s">
        <v>48</v>
      </c>
      <c r="J100" s="13" t="s">
        <v>122</v>
      </c>
      <c r="R100" s="3" t="n">
        <f aca="false">H100</f>
        <v>18000000</v>
      </c>
    </row>
    <row r="101" customFormat="false" ht="15" hidden="false" customHeight="false" outlineLevel="0" collapsed="false">
      <c r="A101" s="13" t="s">
        <v>31</v>
      </c>
      <c r="B101" s="13" t="n">
        <v>2017</v>
      </c>
      <c r="C101" s="13" t="s">
        <v>52</v>
      </c>
      <c r="D101" s="13"/>
      <c r="E101" s="11" t="s">
        <v>253</v>
      </c>
      <c r="F101" s="13" t="s">
        <v>27</v>
      </c>
      <c r="G101" s="13" t="s">
        <v>28</v>
      </c>
      <c r="H101" s="14" t="n">
        <v>1900000</v>
      </c>
      <c r="I101" s="13" t="s">
        <v>254</v>
      </c>
      <c r="J101" s="13" t="s">
        <v>10</v>
      </c>
      <c r="L101" s="3" t="n">
        <f aca="false">H101</f>
        <v>1900000</v>
      </c>
    </row>
    <row r="102" customFormat="false" ht="15" hidden="false" customHeight="false" outlineLevel="0" collapsed="false">
      <c r="A102" s="11" t="s">
        <v>31</v>
      </c>
      <c r="B102" s="11" t="n">
        <v>2009</v>
      </c>
      <c r="C102" s="11" t="s">
        <v>52</v>
      </c>
      <c r="D102" s="11" t="s">
        <v>255</v>
      </c>
      <c r="E102" s="11" t="s">
        <v>256</v>
      </c>
      <c r="F102" s="11" t="s">
        <v>55</v>
      </c>
      <c r="G102" s="11" t="s">
        <v>28</v>
      </c>
      <c r="H102" s="12" t="n">
        <v>10000000</v>
      </c>
      <c r="I102" s="11" t="s">
        <v>257</v>
      </c>
      <c r="J102" s="11" t="s">
        <v>10</v>
      </c>
      <c r="L102" s="3" t="n">
        <f aca="false">H102</f>
        <v>10000000</v>
      </c>
    </row>
    <row r="103" customFormat="false" ht="15" hidden="false" customHeight="false" outlineLevel="0" collapsed="false">
      <c r="A103" s="11" t="s">
        <v>31</v>
      </c>
      <c r="B103" s="11" t="s">
        <v>31</v>
      </c>
      <c r="C103" s="11" t="s">
        <v>52</v>
      </c>
      <c r="D103" s="11" t="s">
        <v>258</v>
      </c>
      <c r="E103" s="11" t="s">
        <v>259</v>
      </c>
      <c r="F103" s="11" t="s">
        <v>38</v>
      </c>
      <c r="G103" s="11" t="s">
        <v>28</v>
      </c>
      <c r="H103" s="12" t="n">
        <v>2000000</v>
      </c>
      <c r="I103" s="11" t="s">
        <v>61</v>
      </c>
      <c r="J103" s="11" t="s">
        <v>10</v>
      </c>
      <c r="Y103" s="3" t="n">
        <f aca="false">H103</f>
        <v>2000000</v>
      </c>
    </row>
    <row r="104" s="26" customFormat="true" ht="15" hidden="false" customHeight="false" outlineLevel="0" collapsed="false">
      <c r="A104" s="26" t="s">
        <v>31</v>
      </c>
      <c r="B104" s="0" t="s">
        <v>31</v>
      </c>
      <c r="C104" s="26" t="s">
        <v>35</v>
      </c>
      <c r="D104" s="26" t="s">
        <v>260</v>
      </c>
      <c r="E104" s="26" t="s">
        <v>261</v>
      </c>
      <c r="F104" s="26" t="s">
        <v>60</v>
      </c>
      <c r="G104" s="26" t="s">
        <v>28</v>
      </c>
      <c r="H104" s="27" t="n">
        <v>100000000</v>
      </c>
      <c r="I104" s="26" t="s">
        <v>34</v>
      </c>
      <c r="J104" s="26" t="s">
        <v>102</v>
      </c>
      <c r="K104" s="2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 t="n">
        <f aca="false">H104</f>
        <v>100000000</v>
      </c>
      <c r="X104" s="28"/>
      <c r="Y104" s="28"/>
    </row>
    <row r="105" s="26" customFormat="true" ht="15" hidden="false" customHeight="false" outlineLevel="0" collapsed="false">
      <c r="A105" s="26" t="s">
        <v>31</v>
      </c>
      <c r="B105" s="0" t="s">
        <v>31</v>
      </c>
      <c r="C105" s="26" t="s">
        <v>35</v>
      </c>
      <c r="D105" s="26" t="s">
        <v>262</v>
      </c>
      <c r="E105" s="26" t="s">
        <v>263</v>
      </c>
      <c r="F105" s="26" t="s">
        <v>60</v>
      </c>
      <c r="G105" s="26" t="s">
        <v>28</v>
      </c>
      <c r="H105" s="27" t="n">
        <v>91300000</v>
      </c>
      <c r="I105" s="26" t="s">
        <v>34</v>
      </c>
      <c r="J105" s="26" t="s">
        <v>10</v>
      </c>
      <c r="K105" s="2"/>
      <c r="L105" s="28" t="n">
        <f aca="false">H105</f>
        <v>91300000</v>
      </c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customFormat="false" ht="30" hidden="false" customHeight="false" outlineLevel="0" collapsed="false">
      <c r="A106" s="13" t="s">
        <v>31</v>
      </c>
      <c r="B106" s="13" t="n">
        <v>2018</v>
      </c>
      <c r="C106" s="13" t="s">
        <v>40</v>
      </c>
      <c r="D106" s="13"/>
      <c r="E106" s="11" t="s">
        <v>264</v>
      </c>
      <c r="F106" s="13" t="s">
        <v>97</v>
      </c>
      <c r="G106" s="13" t="s">
        <v>28</v>
      </c>
      <c r="H106" s="14" t="n">
        <v>63000000</v>
      </c>
      <c r="I106" s="13" t="s">
        <v>34</v>
      </c>
      <c r="J106" s="17" t="s">
        <v>84</v>
      </c>
      <c r="L106" s="3" t="n">
        <v>35000000</v>
      </c>
      <c r="O106" s="3" t="n">
        <v>28000000</v>
      </c>
    </row>
    <row r="107" s="26" customFormat="true" ht="15" hidden="false" customHeight="false" outlineLevel="0" collapsed="false">
      <c r="A107" s="26" t="n">
        <v>2015</v>
      </c>
      <c r="B107" s="0" t="s">
        <v>31</v>
      </c>
      <c r="C107" s="26" t="s">
        <v>40</v>
      </c>
      <c r="D107" s="26" t="s">
        <v>265</v>
      </c>
      <c r="E107" s="26" t="s">
        <v>266</v>
      </c>
      <c r="F107" s="26" t="s">
        <v>38</v>
      </c>
      <c r="G107" s="26" t="s">
        <v>28</v>
      </c>
      <c r="H107" s="27" t="n">
        <v>55597690</v>
      </c>
      <c r="I107" s="26" t="s">
        <v>34</v>
      </c>
      <c r="J107" s="26" t="s">
        <v>10</v>
      </c>
      <c r="K107" s="2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customFormat="false" ht="30" hidden="false" customHeight="false" outlineLevel="0" collapsed="false">
      <c r="A108" s="13" t="s">
        <v>31</v>
      </c>
      <c r="B108" s="13" t="s">
        <v>31</v>
      </c>
      <c r="C108" s="13" t="s">
        <v>40</v>
      </c>
      <c r="D108" s="13"/>
      <c r="E108" s="11" t="s">
        <v>267</v>
      </c>
      <c r="F108" s="13" t="s">
        <v>38</v>
      </c>
      <c r="G108" s="13" t="s">
        <v>28</v>
      </c>
      <c r="H108" s="14" t="n">
        <v>210000000</v>
      </c>
      <c r="I108" s="13" t="s">
        <v>34</v>
      </c>
      <c r="J108" s="13" t="s">
        <v>10</v>
      </c>
      <c r="L108" s="3" t="n">
        <f aca="false">H108</f>
        <v>210000000</v>
      </c>
    </row>
    <row r="109" customFormat="false" ht="22.5" hidden="false" customHeight="true" outlineLevel="0" collapsed="false">
      <c r="A109" s="13" t="n">
        <v>2015</v>
      </c>
      <c r="B109" s="13" t="n">
        <v>2017</v>
      </c>
      <c r="C109" s="13" t="s">
        <v>32</v>
      </c>
      <c r="D109" s="13"/>
      <c r="E109" s="11" t="s">
        <v>268</v>
      </c>
      <c r="F109" s="13" t="s">
        <v>55</v>
      </c>
      <c r="G109" s="13" t="s">
        <v>28</v>
      </c>
      <c r="H109" s="14" t="n">
        <v>24305347</v>
      </c>
      <c r="I109" s="13" t="s">
        <v>34</v>
      </c>
      <c r="J109" s="13" t="s">
        <v>10</v>
      </c>
      <c r="L109" s="3" t="n">
        <f aca="false">H109</f>
        <v>24305347</v>
      </c>
    </row>
    <row r="110" customFormat="false" ht="30" hidden="false" customHeight="false" outlineLevel="0" collapsed="false">
      <c r="A110" s="13" t="n">
        <v>2015</v>
      </c>
      <c r="B110" s="13" t="n">
        <v>2017</v>
      </c>
      <c r="C110" s="13" t="s">
        <v>32</v>
      </c>
      <c r="D110" s="13"/>
      <c r="E110" s="11" t="s">
        <v>269</v>
      </c>
      <c r="F110" s="13" t="s">
        <v>55</v>
      </c>
      <c r="G110" s="13" t="s">
        <v>28</v>
      </c>
      <c r="H110" s="14" t="n">
        <v>24305347</v>
      </c>
      <c r="I110" s="13" t="s">
        <v>34</v>
      </c>
      <c r="J110" s="13" t="s">
        <v>10</v>
      </c>
      <c r="L110" s="3" t="n">
        <f aca="false">H110</f>
        <v>24305347</v>
      </c>
    </row>
    <row r="111" customFormat="false" ht="30" hidden="false" customHeight="false" outlineLevel="0" collapsed="false">
      <c r="A111" s="13" t="n">
        <v>2015</v>
      </c>
      <c r="B111" s="13" t="n">
        <v>2017</v>
      </c>
      <c r="C111" s="13" t="s">
        <v>32</v>
      </c>
      <c r="D111" s="13"/>
      <c r="E111" s="11" t="s">
        <v>270</v>
      </c>
      <c r="F111" s="13" t="s">
        <v>27</v>
      </c>
      <c r="G111" s="13" t="s">
        <v>28</v>
      </c>
      <c r="H111" s="14" t="n">
        <v>90000000</v>
      </c>
      <c r="I111" s="13" t="s">
        <v>34</v>
      </c>
      <c r="J111" s="13" t="s">
        <v>10</v>
      </c>
      <c r="L111" s="3" t="n">
        <f aca="false">H111</f>
        <v>90000000</v>
      </c>
    </row>
    <row r="112" customFormat="false" ht="30" hidden="false" customHeight="false" outlineLevel="0" collapsed="false">
      <c r="A112" s="13" t="s">
        <v>31</v>
      </c>
      <c r="B112" s="13" t="s">
        <v>31</v>
      </c>
      <c r="C112" s="13" t="s">
        <v>32</v>
      </c>
      <c r="D112" s="13"/>
      <c r="E112" s="11" t="s">
        <v>271</v>
      </c>
      <c r="F112" s="13" t="s">
        <v>55</v>
      </c>
      <c r="G112" s="13" t="s">
        <v>28</v>
      </c>
      <c r="H112" s="14" t="n">
        <v>37000000</v>
      </c>
      <c r="I112" s="13" t="s">
        <v>34</v>
      </c>
      <c r="J112" s="13" t="s">
        <v>10</v>
      </c>
      <c r="L112" s="3" t="n">
        <f aca="false">H112</f>
        <v>37000000</v>
      </c>
    </row>
    <row r="113" customFormat="false" ht="30" hidden="false" customHeight="false" outlineLevel="0" collapsed="false">
      <c r="A113" s="13" t="s">
        <v>31</v>
      </c>
      <c r="B113" s="13" t="n">
        <v>2017</v>
      </c>
      <c r="C113" s="13" t="s">
        <v>35</v>
      </c>
      <c r="D113" s="13"/>
      <c r="E113" s="11" t="s">
        <v>272</v>
      </c>
      <c r="F113" s="13" t="s">
        <v>60</v>
      </c>
      <c r="G113" s="13" t="s">
        <v>28</v>
      </c>
      <c r="H113" s="14" t="n">
        <v>60000000</v>
      </c>
      <c r="I113" s="13" t="s">
        <v>34</v>
      </c>
      <c r="J113" s="13" t="s">
        <v>12</v>
      </c>
      <c r="N113" s="3" t="n">
        <f aca="false">H113</f>
        <v>60000000</v>
      </c>
    </row>
    <row r="114" customFormat="false" ht="15.75" hidden="false" customHeight="false" outlineLevel="0" collapsed="false">
      <c r="A114" s="11" t="n">
        <v>2009</v>
      </c>
      <c r="B114" s="11" t="n">
        <v>2012</v>
      </c>
      <c r="C114" s="0" t="s">
        <v>35</v>
      </c>
      <c r="D114" s="0" t="s">
        <v>273</v>
      </c>
      <c r="E114" s="0" t="s">
        <v>274</v>
      </c>
      <c r="F114" s="0" t="s">
        <v>27</v>
      </c>
      <c r="G114" s="0" t="s">
        <v>28</v>
      </c>
      <c r="H114" s="1" t="n">
        <v>66500000</v>
      </c>
      <c r="I114" s="0" t="s">
        <v>39</v>
      </c>
      <c r="J114" s="29" t="s">
        <v>77</v>
      </c>
      <c r="L114" s="3" t="n">
        <v>33500000</v>
      </c>
      <c r="N114" s="3" t="n">
        <v>33000000</v>
      </c>
    </row>
    <row r="115" customFormat="false" ht="15.75" hidden="false" customHeight="false" outlineLevel="0" collapsed="false">
      <c r="A115" s="11" t="n">
        <v>2002</v>
      </c>
      <c r="B115" s="11" t="n">
        <v>2009</v>
      </c>
      <c r="C115" s="0" t="s">
        <v>35</v>
      </c>
      <c r="D115" s="0" t="s">
        <v>275</v>
      </c>
      <c r="E115" s="0" t="s">
        <v>276</v>
      </c>
      <c r="F115" s="0" t="s">
        <v>27</v>
      </c>
      <c r="G115" s="0" t="s">
        <v>28</v>
      </c>
      <c r="H115" s="1" t="n">
        <v>47000000</v>
      </c>
      <c r="I115" s="0" t="s">
        <v>39</v>
      </c>
      <c r="J115" s="19" t="s">
        <v>10</v>
      </c>
      <c r="L115" s="3" t="n">
        <f aca="false">H115</f>
        <v>47000000</v>
      </c>
    </row>
    <row r="116" customFormat="false" ht="15.75" hidden="false" customHeight="false" outlineLevel="0" collapsed="false">
      <c r="A116" s="11" t="s">
        <v>31</v>
      </c>
      <c r="B116" s="11" t="n">
        <v>2005</v>
      </c>
      <c r="C116" s="0" t="s">
        <v>123</v>
      </c>
      <c r="D116" s="0" t="s">
        <v>277</v>
      </c>
      <c r="E116" s="0" t="s">
        <v>278</v>
      </c>
      <c r="F116" s="0" t="s">
        <v>27</v>
      </c>
      <c r="G116" s="0" t="s">
        <v>28</v>
      </c>
      <c r="H116" s="1" t="n">
        <v>5000000</v>
      </c>
      <c r="I116" s="0" t="s">
        <v>48</v>
      </c>
      <c r="J116" s="19" t="s">
        <v>10</v>
      </c>
      <c r="L116" s="3" t="n">
        <f aca="false">H116</f>
        <v>5000000</v>
      </c>
    </row>
    <row r="117" customFormat="false" ht="15.75" hidden="false" customHeight="false" outlineLevel="0" collapsed="false">
      <c r="A117" s="11" t="s">
        <v>31</v>
      </c>
      <c r="B117" s="11" t="n">
        <v>2013</v>
      </c>
      <c r="C117" s="0" t="s">
        <v>40</v>
      </c>
      <c r="D117" s="0" t="s">
        <v>279</v>
      </c>
      <c r="E117" s="0" t="s">
        <v>280</v>
      </c>
      <c r="F117" s="0" t="s">
        <v>97</v>
      </c>
      <c r="G117" s="0" t="s">
        <v>28</v>
      </c>
      <c r="H117" s="1" t="n">
        <v>60000000</v>
      </c>
      <c r="I117" s="0" t="s">
        <v>48</v>
      </c>
      <c r="J117" s="19" t="s">
        <v>10</v>
      </c>
      <c r="L117" s="3" t="n">
        <f aca="false">H117</f>
        <v>60000000</v>
      </c>
    </row>
    <row r="118" customFormat="false" ht="15.75" hidden="false" customHeight="false" outlineLevel="0" collapsed="false">
      <c r="A118" s="11" t="n">
        <v>2006</v>
      </c>
      <c r="B118" s="11" t="n">
        <v>2010</v>
      </c>
      <c r="C118" s="0" t="s">
        <v>108</v>
      </c>
      <c r="D118" s="0" t="s">
        <v>281</v>
      </c>
      <c r="E118" s="0" t="s">
        <v>282</v>
      </c>
      <c r="F118" s="0" t="s">
        <v>27</v>
      </c>
      <c r="G118" s="0" t="s">
        <v>28</v>
      </c>
      <c r="H118" s="1" t="n">
        <v>1975976972</v>
      </c>
      <c r="I118" s="0" t="s">
        <v>68</v>
      </c>
      <c r="J118" s="19" t="s">
        <v>49</v>
      </c>
      <c r="R118" s="3" t="n">
        <f aca="false">H118</f>
        <v>1975976972</v>
      </c>
    </row>
    <row r="119" s="26" customFormat="true" ht="15" hidden="false" customHeight="false" outlineLevel="0" collapsed="false">
      <c r="A119" s="26" t="s">
        <v>31</v>
      </c>
      <c r="B119" s="0" t="s">
        <v>31</v>
      </c>
      <c r="C119" s="26" t="s">
        <v>32</v>
      </c>
      <c r="D119" s="26" t="s">
        <v>283</v>
      </c>
      <c r="E119" s="26" t="s">
        <v>284</v>
      </c>
      <c r="F119" s="26" t="s">
        <v>27</v>
      </c>
      <c r="G119" s="26" t="s">
        <v>28</v>
      </c>
      <c r="H119" s="27" t="n">
        <v>70000000</v>
      </c>
      <c r="I119" s="26" t="s">
        <v>48</v>
      </c>
      <c r="J119" s="26" t="s">
        <v>10</v>
      </c>
      <c r="K119" s="2"/>
      <c r="L119" s="28" t="n">
        <f aca="false">H119</f>
        <v>70000000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customFormat="false" ht="15.75" hidden="false" customHeight="false" outlineLevel="0" collapsed="false">
      <c r="A120" s="19" t="n">
        <v>2010</v>
      </c>
      <c r="B120" s="19" t="n">
        <v>2012</v>
      </c>
      <c r="C120" s="0" t="s">
        <v>52</v>
      </c>
      <c r="D120" s="0" t="s">
        <v>285</v>
      </c>
      <c r="E120" s="0" t="s">
        <v>286</v>
      </c>
      <c r="F120" s="0" t="s">
        <v>38</v>
      </c>
      <c r="G120" s="0" t="s">
        <v>28</v>
      </c>
      <c r="H120" s="1" t="n">
        <v>13000000</v>
      </c>
      <c r="I120" s="0" t="s">
        <v>105</v>
      </c>
      <c r="J120" s="19" t="s">
        <v>10</v>
      </c>
      <c r="Y120" s="3" t="n">
        <f aca="false">H120</f>
        <v>13000000</v>
      </c>
    </row>
    <row r="121" customFormat="false" ht="16.5" hidden="false" customHeight="false" outlineLevel="0" collapsed="false">
      <c r="A121" s="30" t="s">
        <v>31</v>
      </c>
      <c r="B121" s="31" t="n">
        <v>2017</v>
      </c>
      <c r="C121" s="0" t="s">
        <v>32</v>
      </c>
      <c r="D121" s="0" t="s">
        <v>287</v>
      </c>
      <c r="E121" s="0" t="s">
        <v>288</v>
      </c>
      <c r="F121" s="0" t="s">
        <v>43</v>
      </c>
      <c r="G121" s="0" t="s">
        <v>28</v>
      </c>
      <c r="H121" s="1" t="n">
        <v>180400000</v>
      </c>
      <c r="I121" s="0" t="s">
        <v>83</v>
      </c>
      <c r="J121" s="32" t="s">
        <v>289</v>
      </c>
      <c r="O121" s="3" t="n">
        <v>113200000</v>
      </c>
      <c r="X121" s="3" t="n">
        <v>67200000</v>
      </c>
    </row>
    <row r="122" customFormat="false" ht="16.5" hidden="false" customHeight="false" outlineLevel="0" collapsed="false">
      <c r="A122" s="31" t="s">
        <v>31</v>
      </c>
      <c r="B122" s="31" t="s">
        <v>31</v>
      </c>
      <c r="C122" s="0" t="s">
        <v>32</v>
      </c>
      <c r="D122" s="0" t="s">
        <v>290</v>
      </c>
      <c r="E122" s="0" t="s">
        <v>291</v>
      </c>
      <c r="F122" s="0" t="s">
        <v>27</v>
      </c>
      <c r="G122" s="0" t="s">
        <v>28</v>
      </c>
      <c r="H122" s="1" t="n">
        <v>1500000</v>
      </c>
      <c r="I122" s="0" t="s">
        <v>48</v>
      </c>
      <c r="J122" s="31" t="s">
        <v>10</v>
      </c>
      <c r="L122" s="3" t="n">
        <f aca="false">H122</f>
        <v>1500000</v>
      </c>
    </row>
    <row r="123" customFormat="false" ht="15.75" hidden="false" customHeight="false" outlineLevel="0" collapsed="false">
      <c r="A123" s="19" t="n">
        <v>2008</v>
      </c>
      <c r="B123" s="19" t="s">
        <v>31</v>
      </c>
      <c r="C123" s="0" t="s">
        <v>52</v>
      </c>
      <c r="D123" s="0" t="s">
        <v>292</v>
      </c>
      <c r="E123" s="0" t="s">
        <v>293</v>
      </c>
      <c r="F123" s="0" t="s">
        <v>55</v>
      </c>
      <c r="G123" s="0" t="s">
        <v>28</v>
      </c>
      <c r="H123" s="1" t="n">
        <v>42000000</v>
      </c>
      <c r="I123" s="0" t="s">
        <v>48</v>
      </c>
      <c r="J123" s="19" t="s">
        <v>10</v>
      </c>
      <c r="L123" s="3" t="n">
        <f aca="false">H123</f>
        <v>42000000</v>
      </c>
    </row>
    <row r="124" customFormat="false" ht="16.5" hidden="false" customHeight="false" outlineLevel="0" collapsed="false">
      <c r="A124" s="31" t="n">
        <v>2004</v>
      </c>
      <c r="B124" s="31" t="n">
        <v>2006</v>
      </c>
      <c r="C124" s="0" t="s">
        <v>24</v>
      </c>
      <c r="D124" s="0" t="s">
        <v>294</v>
      </c>
      <c r="E124" s="0" t="s">
        <v>295</v>
      </c>
      <c r="F124" s="0" t="s">
        <v>55</v>
      </c>
      <c r="G124" s="0" t="s">
        <v>28</v>
      </c>
      <c r="H124" s="1" t="n">
        <v>12000000</v>
      </c>
      <c r="I124" s="0" t="s">
        <v>105</v>
      </c>
      <c r="J124" s="29" t="s">
        <v>10</v>
      </c>
      <c r="Y124" s="3" t="n">
        <v>12000000</v>
      </c>
    </row>
    <row r="125" customFormat="false" ht="16.5" hidden="false" customHeight="false" outlineLevel="0" collapsed="false">
      <c r="A125" s="31" t="s">
        <v>31</v>
      </c>
      <c r="B125" s="31" t="s">
        <v>31</v>
      </c>
      <c r="C125" s="0" t="s">
        <v>35</v>
      </c>
      <c r="D125" s="0" t="s">
        <v>296</v>
      </c>
      <c r="E125" s="0" t="s">
        <v>297</v>
      </c>
      <c r="F125" s="0" t="s">
        <v>43</v>
      </c>
      <c r="G125" s="0" t="s">
        <v>28</v>
      </c>
      <c r="H125" s="1" t="n">
        <v>0</v>
      </c>
      <c r="I125" s="0" t="s">
        <v>298</v>
      </c>
      <c r="J125" s="31" t="s">
        <v>31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customFormat="false" ht="15.75" hidden="false" customHeight="false" outlineLevel="0" collapsed="false">
      <c r="A126" s="19" t="n">
        <v>2007</v>
      </c>
      <c r="B126" s="19" t="n">
        <v>2009</v>
      </c>
      <c r="C126" s="0" t="s">
        <v>70</v>
      </c>
      <c r="D126" s="0" t="s">
        <v>299</v>
      </c>
      <c r="E126" s="0" t="s">
        <v>300</v>
      </c>
      <c r="F126" s="0" t="s">
        <v>179</v>
      </c>
      <c r="G126" s="0" t="s">
        <v>28</v>
      </c>
      <c r="H126" s="1" t="n">
        <v>45400000</v>
      </c>
      <c r="I126" s="0" t="s">
        <v>98</v>
      </c>
      <c r="J126" s="19" t="s">
        <v>10</v>
      </c>
      <c r="L126" s="3" t="n">
        <f aca="false">H126</f>
        <v>45400000</v>
      </c>
    </row>
    <row r="127" customFormat="false" ht="15.75" hidden="false" customHeight="false" outlineLevel="0" collapsed="false">
      <c r="A127" s="19" t="n">
        <v>2004</v>
      </c>
      <c r="B127" s="19" t="s">
        <v>31</v>
      </c>
      <c r="C127" s="0" t="s">
        <v>70</v>
      </c>
      <c r="D127" s="0" t="s">
        <v>301</v>
      </c>
      <c r="E127" s="0" t="s">
        <v>302</v>
      </c>
      <c r="F127" s="0" t="s">
        <v>179</v>
      </c>
      <c r="G127" s="0" t="s">
        <v>28</v>
      </c>
      <c r="H127" s="1" t="n">
        <v>5000000</v>
      </c>
      <c r="I127" s="0" t="s">
        <v>29</v>
      </c>
      <c r="J127" s="19" t="s">
        <v>10</v>
      </c>
      <c r="L127" s="3" t="n">
        <f aca="false">H127</f>
        <v>5000000</v>
      </c>
    </row>
    <row r="128" customFormat="false" ht="15.75" hidden="false" customHeight="false" outlineLevel="0" collapsed="false">
      <c r="A128" s="19" t="n">
        <v>2007</v>
      </c>
      <c r="B128" s="19" t="n">
        <v>2014</v>
      </c>
      <c r="C128" s="0" t="s">
        <v>70</v>
      </c>
      <c r="D128" s="0" t="s">
        <v>303</v>
      </c>
      <c r="E128" s="0" t="s">
        <v>304</v>
      </c>
      <c r="F128" s="0" t="s">
        <v>179</v>
      </c>
      <c r="G128" s="0" t="s">
        <v>28</v>
      </c>
      <c r="H128" s="1" t="n">
        <v>335000000</v>
      </c>
      <c r="I128" s="0" t="s">
        <v>29</v>
      </c>
      <c r="J128" s="19" t="s">
        <v>10</v>
      </c>
      <c r="L128" s="3" t="n">
        <f aca="false">H128</f>
        <v>335000000</v>
      </c>
    </row>
    <row r="129" customFormat="false" ht="15.75" hidden="false" customHeight="false" outlineLevel="0" collapsed="false">
      <c r="A129" s="19" t="n">
        <v>2009</v>
      </c>
      <c r="B129" s="19" t="n">
        <v>2011</v>
      </c>
      <c r="C129" s="0" t="s">
        <v>208</v>
      </c>
      <c r="D129" s="0" t="s">
        <v>305</v>
      </c>
      <c r="E129" s="0" t="s">
        <v>306</v>
      </c>
      <c r="F129" s="0" t="s">
        <v>38</v>
      </c>
      <c r="G129" s="0" t="s">
        <v>28</v>
      </c>
      <c r="H129" s="1" t="n">
        <v>60000000</v>
      </c>
      <c r="I129" s="0" t="s">
        <v>105</v>
      </c>
      <c r="J129" s="19" t="s">
        <v>11</v>
      </c>
      <c r="M129" s="3" t="n">
        <f aca="false">H129</f>
        <v>60000000</v>
      </c>
    </row>
    <row r="130" customFormat="false" ht="15.75" hidden="false" customHeight="false" outlineLevel="0" collapsed="false">
      <c r="A130" s="19" t="s">
        <v>31</v>
      </c>
      <c r="B130" s="19" t="n">
        <v>2006</v>
      </c>
      <c r="C130" s="0" t="s">
        <v>108</v>
      </c>
      <c r="D130" s="0" t="s">
        <v>307</v>
      </c>
      <c r="E130" s="0" t="s">
        <v>308</v>
      </c>
      <c r="F130" s="0" t="s">
        <v>27</v>
      </c>
      <c r="G130" s="0" t="s">
        <v>28</v>
      </c>
      <c r="H130" s="1" t="n">
        <v>12000000</v>
      </c>
      <c r="I130" s="0" t="s">
        <v>309</v>
      </c>
      <c r="J130" s="29" t="s">
        <v>10</v>
      </c>
      <c r="Y130" s="3" t="n">
        <f aca="false">H130</f>
        <v>12000000</v>
      </c>
    </row>
    <row r="131" customFormat="false" ht="15.75" hidden="false" customHeight="false" outlineLevel="0" collapsed="false">
      <c r="A131" s="19" t="s">
        <v>31</v>
      </c>
      <c r="B131" s="19" t="n">
        <v>2004</v>
      </c>
      <c r="C131" s="0" t="s">
        <v>208</v>
      </c>
      <c r="D131" s="0" t="s">
        <v>310</v>
      </c>
      <c r="E131" s="0" t="s">
        <v>311</v>
      </c>
      <c r="F131" s="0" t="s">
        <v>43</v>
      </c>
      <c r="G131" s="0" t="s">
        <v>28</v>
      </c>
      <c r="H131" s="1" t="n">
        <v>1500000</v>
      </c>
      <c r="I131" s="0" t="s">
        <v>105</v>
      </c>
      <c r="J131" s="19" t="s">
        <v>10</v>
      </c>
      <c r="Y131" s="3" t="n">
        <f aca="false">H131</f>
        <v>1500000</v>
      </c>
    </row>
    <row r="132" customFormat="false" ht="15.75" hidden="false" customHeight="false" outlineLevel="0" collapsed="false">
      <c r="A132" s="19" t="n">
        <v>2007</v>
      </c>
      <c r="B132" s="19" t="n">
        <v>2009</v>
      </c>
      <c r="C132" s="0" t="s">
        <v>208</v>
      </c>
      <c r="D132" s="0" t="s">
        <v>312</v>
      </c>
      <c r="E132" s="0" t="s">
        <v>313</v>
      </c>
      <c r="F132" s="0" t="s">
        <v>43</v>
      </c>
      <c r="G132" s="0" t="s">
        <v>28</v>
      </c>
      <c r="H132" s="1" t="n">
        <v>10000000</v>
      </c>
      <c r="I132" s="0" t="s">
        <v>314</v>
      </c>
      <c r="J132" s="19" t="s">
        <v>10</v>
      </c>
      <c r="Y132" s="3" t="n">
        <f aca="false">H132</f>
        <v>10000000</v>
      </c>
    </row>
    <row r="133" customFormat="false" ht="15.75" hidden="false" customHeight="false" outlineLevel="0" collapsed="false">
      <c r="A133" s="19" t="n">
        <v>2009</v>
      </c>
      <c r="B133" s="19" t="n">
        <v>2010</v>
      </c>
      <c r="C133" s="0" t="s">
        <v>24</v>
      </c>
      <c r="D133" s="0" t="s">
        <v>315</v>
      </c>
      <c r="E133" s="0" t="s">
        <v>316</v>
      </c>
      <c r="F133" s="0" t="s">
        <v>60</v>
      </c>
      <c r="G133" s="0" t="s">
        <v>28</v>
      </c>
      <c r="H133" s="1" t="n">
        <v>70000000</v>
      </c>
      <c r="I133" s="0" t="s">
        <v>68</v>
      </c>
      <c r="J133" s="19" t="s">
        <v>49</v>
      </c>
      <c r="R133" s="3" t="n">
        <f aca="false">H133</f>
        <v>70000000</v>
      </c>
    </row>
    <row r="134" customFormat="false" ht="15.75" hidden="false" customHeight="false" outlineLevel="0" collapsed="false">
      <c r="A134" s="19" t="s">
        <v>31</v>
      </c>
      <c r="B134" s="19" t="n">
        <v>2011</v>
      </c>
      <c r="C134" s="0" t="s">
        <v>35</v>
      </c>
      <c r="D134" s="0" t="s">
        <v>317</v>
      </c>
      <c r="E134" s="0" t="s">
        <v>318</v>
      </c>
      <c r="F134" s="0" t="s">
        <v>38</v>
      </c>
      <c r="G134" s="0" t="s">
        <v>28</v>
      </c>
      <c r="H134" s="1" t="n">
        <v>11800000</v>
      </c>
      <c r="I134" s="0" t="s">
        <v>39</v>
      </c>
      <c r="J134" s="19" t="s">
        <v>11</v>
      </c>
      <c r="M134" s="3" t="n">
        <f aca="false">H134</f>
        <v>11800000</v>
      </c>
    </row>
    <row r="135" customFormat="false" ht="15.75" hidden="false" customHeight="false" outlineLevel="0" collapsed="false">
      <c r="A135" s="19" t="n">
        <v>2012</v>
      </c>
      <c r="B135" s="19" t="n">
        <v>2014</v>
      </c>
      <c r="C135" s="0" t="s">
        <v>24</v>
      </c>
      <c r="D135" s="0" t="s">
        <v>319</v>
      </c>
      <c r="E135" s="0" t="s">
        <v>320</v>
      </c>
      <c r="F135" s="0" t="s">
        <v>60</v>
      </c>
      <c r="G135" s="0" t="s">
        <v>28</v>
      </c>
      <c r="H135" s="1" t="n">
        <v>176662000</v>
      </c>
      <c r="I135" s="0" t="s">
        <v>68</v>
      </c>
      <c r="J135" s="19" t="s">
        <v>49</v>
      </c>
      <c r="R135" s="3" t="n">
        <f aca="false">H135</f>
        <v>176662000</v>
      </c>
    </row>
    <row r="136" customFormat="false" ht="15.75" hidden="false" customHeight="false" outlineLevel="0" collapsed="false">
      <c r="A136" s="19" t="n">
        <v>2012</v>
      </c>
      <c r="B136" s="19" t="n">
        <v>2015</v>
      </c>
      <c r="C136" s="0" t="s">
        <v>24</v>
      </c>
      <c r="D136" s="0" t="s">
        <v>321</v>
      </c>
      <c r="E136" s="0" t="s">
        <v>322</v>
      </c>
      <c r="F136" s="0" t="s">
        <v>43</v>
      </c>
      <c r="G136" s="0" t="s">
        <v>28</v>
      </c>
      <c r="H136" s="1" t="n">
        <v>25000000</v>
      </c>
      <c r="I136" s="0" t="s">
        <v>139</v>
      </c>
      <c r="J136" s="19" t="s">
        <v>10</v>
      </c>
      <c r="L136" s="3" t="n">
        <f aca="false">H136</f>
        <v>25000000</v>
      </c>
    </row>
    <row r="137" customFormat="false" ht="16.5" hidden="false" customHeight="false" outlineLevel="0" collapsed="false">
      <c r="A137" s="31" t="s">
        <v>31</v>
      </c>
      <c r="B137" s="31" t="s">
        <v>31</v>
      </c>
      <c r="C137" s="0" t="s">
        <v>40</v>
      </c>
      <c r="D137" s="0" t="s">
        <v>323</v>
      </c>
      <c r="E137" s="0" t="s">
        <v>324</v>
      </c>
      <c r="F137" s="0" t="s">
        <v>60</v>
      </c>
      <c r="G137" s="0" t="s">
        <v>28</v>
      </c>
      <c r="H137" s="1" t="n">
        <v>61000000</v>
      </c>
      <c r="I137" s="0" t="s">
        <v>48</v>
      </c>
      <c r="J137" s="31" t="s">
        <v>49</v>
      </c>
      <c r="R137" s="3" t="n">
        <f aca="false">H137</f>
        <v>61000000</v>
      </c>
    </row>
    <row r="138" customFormat="false" ht="15.75" hidden="false" customHeight="false" outlineLevel="0" collapsed="false">
      <c r="A138" s="11" t="n">
        <v>2011</v>
      </c>
      <c r="B138" s="11" t="n">
        <v>2012</v>
      </c>
      <c r="C138" s="0" t="s">
        <v>40</v>
      </c>
      <c r="D138" s="0" t="s">
        <v>325</v>
      </c>
      <c r="E138" s="0" t="s">
        <v>326</v>
      </c>
      <c r="F138" s="0" t="s">
        <v>43</v>
      </c>
      <c r="G138" s="0" t="s">
        <v>28</v>
      </c>
      <c r="H138" s="1" t="n">
        <v>5000000</v>
      </c>
      <c r="I138" s="0" t="s">
        <v>64</v>
      </c>
      <c r="J138" s="19" t="s">
        <v>49</v>
      </c>
      <c r="R138" s="3" t="n">
        <f aca="false">H138</f>
        <v>5000000</v>
      </c>
    </row>
    <row r="139" customFormat="false" ht="15.75" hidden="false" customHeight="false" outlineLevel="0" collapsed="false">
      <c r="A139" s="11" t="s">
        <v>31</v>
      </c>
      <c r="B139" s="11" t="n">
        <v>2012</v>
      </c>
      <c r="C139" s="0" t="s">
        <v>35</v>
      </c>
      <c r="D139" s="0" t="s">
        <v>327</v>
      </c>
      <c r="E139" s="0" t="s">
        <v>328</v>
      </c>
      <c r="F139" s="0" t="s">
        <v>55</v>
      </c>
      <c r="G139" s="0" t="s">
        <v>28</v>
      </c>
      <c r="H139" s="1" t="n">
        <v>6000000</v>
      </c>
      <c r="I139" s="0" t="s">
        <v>44</v>
      </c>
      <c r="J139" s="19" t="s">
        <v>10</v>
      </c>
      <c r="L139" s="3" t="n">
        <f aca="false">H139</f>
        <v>6000000</v>
      </c>
    </row>
    <row r="140" customFormat="false" ht="16.5" hidden="false" customHeight="false" outlineLevel="0" collapsed="false">
      <c r="A140" s="13" t="s">
        <v>31</v>
      </c>
      <c r="B140" s="13" t="n">
        <v>2018</v>
      </c>
      <c r="C140" s="0" t="s">
        <v>35</v>
      </c>
      <c r="D140" s="0" t="s">
        <v>329</v>
      </c>
      <c r="E140" s="0" t="s">
        <v>330</v>
      </c>
      <c r="F140" s="0" t="s">
        <v>38</v>
      </c>
      <c r="G140" s="0" t="s">
        <v>28</v>
      </c>
      <c r="H140" s="1" t="n">
        <v>100000000</v>
      </c>
      <c r="I140" s="0" t="s">
        <v>34</v>
      </c>
      <c r="J140" s="31" t="s">
        <v>13</v>
      </c>
      <c r="O140" s="3" t="n">
        <f aca="false">H140</f>
        <v>100000000</v>
      </c>
    </row>
    <row r="141" customFormat="false" ht="16.5" hidden="false" customHeight="false" outlineLevel="0" collapsed="false">
      <c r="A141" s="13" t="s">
        <v>31</v>
      </c>
      <c r="B141" s="13" t="s">
        <v>31</v>
      </c>
      <c r="C141" s="0" t="s">
        <v>40</v>
      </c>
      <c r="D141" s="0" t="s">
        <v>331</v>
      </c>
      <c r="E141" s="0" t="s">
        <v>332</v>
      </c>
      <c r="F141" s="0" t="s">
        <v>38</v>
      </c>
      <c r="G141" s="0" t="s">
        <v>28</v>
      </c>
      <c r="H141" s="1" t="n">
        <v>40000000</v>
      </c>
      <c r="I141" s="0" t="s">
        <v>34</v>
      </c>
      <c r="J141" s="31" t="s">
        <v>10</v>
      </c>
      <c r="L141" s="3" t="n">
        <f aca="false">H141</f>
        <v>40000000</v>
      </c>
    </row>
    <row r="142" customFormat="false" ht="16.5" hidden="false" customHeight="false" outlineLevel="0" collapsed="false">
      <c r="A142" s="13" t="n">
        <v>2013</v>
      </c>
      <c r="B142" s="13" t="n">
        <v>2017</v>
      </c>
      <c r="C142" s="0" t="s">
        <v>40</v>
      </c>
      <c r="D142" s="0" t="s">
        <v>333</v>
      </c>
      <c r="E142" s="0" t="s">
        <v>334</v>
      </c>
      <c r="F142" s="0" t="s">
        <v>27</v>
      </c>
      <c r="G142" s="0" t="s">
        <v>28</v>
      </c>
      <c r="H142" s="1" t="n">
        <v>250000000</v>
      </c>
      <c r="I142" s="0" t="s">
        <v>105</v>
      </c>
      <c r="J142" s="31" t="s">
        <v>10</v>
      </c>
      <c r="Y142" s="3" t="n">
        <f aca="false">H142</f>
        <v>250000000</v>
      </c>
    </row>
    <row r="143" customFormat="false" ht="16.5" hidden="false" customHeight="false" outlineLevel="0" collapsed="false">
      <c r="A143" s="13" t="s">
        <v>31</v>
      </c>
      <c r="B143" s="13" t="n">
        <v>2018</v>
      </c>
      <c r="C143" s="0" t="s">
        <v>35</v>
      </c>
      <c r="D143" s="0" t="s">
        <v>335</v>
      </c>
      <c r="E143" s="0" t="s">
        <v>336</v>
      </c>
      <c r="F143" s="0" t="s">
        <v>60</v>
      </c>
      <c r="G143" s="0" t="s">
        <v>28</v>
      </c>
      <c r="H143" s="1" t="n">
        <v>42000000</v>
      </c>
      <c r="I143" s="0" t="s">
        <v>34</v>
      </c>
      <c r="J143" s="31" t="s">
        <v>10</v>
      </c>
      <c r="L143" s="3" t="n">
        <f aca="false">H143</f>
        <v>42000000</v>
      </c>
    </row>
    <row r="144" customFormat="false" ht="16.5" hidden="false" customHeight="false" outlineLevel="0" collapsed="false">
      <c r="A144" s="13" t="s">
        <v>31</v>
      </c>
      <c r="B144" s="13" t="n">
        <v>2017</v>
      </c>
      <c r="C144" s="0" t="s">
        <v>24</v>
      </c>
      <c r="D144" s="0" t="s">
        <v>337</v>
      </c>
      <c r="E144" s="0" t="s">
        <v>338</v>
      </c>
      <c r="F144" s="0" t="s">
        <v>55</v>
      </c>
      <c r="G144" s="0" t="s">
        <v>28</v>
      </c>
      <c r="H144" s="1" t="n">
        <v>180000000</v>
      </c>
      <c r="I144" s="0" t="s">
        <v>105</v>
      </c>
      <c r="J144" s="31" t="s">
        <v>10</v>
      </c>
      <c r="L144" s="3" t="n">
        <f aca="false">H144</f>
        <v>180000000</v>
      </c>
      <c r="Y144" s="3" t="n">
        <f aca="false">H144</f>
        <v>180000000</v>
      </c>
    </row>
    <row r="145" customFormat="false" ht="16.5" hidden="false" customHeight="false" outlineLevel="0" collapsed="false">
      <c r="A145" s="13" t="s">
        <v>31</v>
      </c>
      <c r="B145" s="13" t="n">
        <v>2017</v>
      </c>
      <c r="C145" s="0" t="s">
        <v>24</v>
      </c>
      <c r="D145" s="0" t="s">
        <v>339</v>
      </c>
      <c r="E145" s="0" t="s">
        <v>340</v>
      </c>
      <c r="F145" s="0" t="s">
        <v>55</v>
      </c>
      <c r="G145" s="0" t="s">
        <v>28</v>
      </c>
      <c r="H145" s="1" t="n">
        <v>0</v>
      </c>
      <c r="I145" s="0" t="s">
        <v>105</v>
      </c>
      <c r="J145" s="31" t="s">
        <v>31</v>
      </c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customFormat="false" ht="15.75" hidden="false" customHeight="false" outlineLevel="0" collapsed="false">
      <c r="A146" s="11" t="s">
        <v>31</v>
      </c>
      <c r="B146" s="11" t="n">
        <v>2010</v>
      </c>
      <c r="C146" s="0" t="s">
        <v>52</v>
      </c>
      <c r="D146" s="0" t="s">
        <v>341</v>
      </c>
      <c r="E146" s="0" t="s">
        <v>342</v>
      </c>
      <c r="F146" s="0" t="s">
        <v>55</v>
      </c>
      <c r="G146" s="0" t="s">
        <v>28</v>
      </c>
      <c r="H146" s="1" t="n">
        <v>3000000</v>
      </c>
      <c r="I146" s="0" t="s">
        <v>83</v>
      </c>
      <c r="J146" s="29" t="s">
        <v>10</v>
      </c>
      <c r="L146" s="3" t="n">
        <f aca="false">H146</f>
        <v>3000000</v>
      </c>
    </row>
    <row r="147" customFormat="false" ht="15.75" hidden="false" customHeight="false" outlineLevel="0" collapsed="false">
      <c r="A147" s="11" t="n">
        <v>2014</v>
      </c>
      <c r="B147" s="11" t="n">
        <v>2016</v>
      </c>
      <c r="C147" s="0" t="s">
        <v>70</v>
      </c>
      <c r="D147" s="0" t="s">
        <v>343</v>
      </c>
      <c r="E147" s="0" t="s">
        <v>344</v>
      </c>
      <c r="F147" s="0" t="s">
        <v>43</v>
      </c>
      <c r="G147" s="0" t="s">
        <v>28</v>
      </c>
      <c r="H147" s="1" t="n">
        <v>164030839</v>
      </c>
      <c r="I147" s="0" t="s">
        <v>29</v>
      </c>
      <c r="J147" s="19" t="s">
        <v>10</v>
      </c>
      <c r="L147" s="3" t="n">
        <f aca="false">H147</f>
        <v>164030839</v>
      </c>
    </row>
    <row r="148" customFormat="false" ht="15.75" hidden="false" customHeight="false" outlineLevel="0" collapsed="false">
      <c r="A148" s="11" t="s">
        <v>31</v>
      </c>
      <c r="B148" s="11" t="n">
        <v>2012</v>
      </c>
      <c r="C148" s="0" t="s">
        <v>52</v>
      </c>
      <c r="D148" s="0" t="s">
        <v>345</v>
      </c>
      <c r="E148" s="0" t="s">
        <v>346</v>
      </c>
      <c r="F148" s="0" t="s">
        <v>55</v>
      </c>
      <c r="G148" s="0" t="s">
        <v>28</v>
      </c>
      <c r="H148" s="1" t="n">
        <v>60000000</v>
      </c>
      <c r="I148" s="0" t="s">
        <v>48</v>
      </c>
      <c r="J148" s="19" t="s">
        <v>10</v>
      </c>
      <c r="L148" s="3" t="n">
        <f aca="false">H148</f>
        <v>60000000</v>
      </c>
    </row>
    <row r="149" customFormat="false" ht="15.75" hidden="false" customHeight="false" outlineLevel="0" collapsed="false">
      <c r="A149" s="11" t="s">
        <v>31</v>
      </c>
      <c r="B149" s="11" t="n">
        <v>2014</v>
      </c>
      <c r="C149" s="0" t="s">
        <v>24</v>
      </c>
      <c r="D149" s="0" t="s">
        <v>347</v>
      </c>
      <c r="E149" s="0" t="s">
        <v>348</v>
      </c>
      <c r="F149" s="0" t="s">
        <v>27</v>
      </c>
      <c r="G149" s="0" t="s">
        <v>28</v>
      </c>
      <c r="H149" s="1" t="n">
        <v>75970269</v>
      </c>
      <c r="I149" s="0" t="s">
        <v>139</v>
      </c>
      <c r="J149" s="19" t="s">
        <v>10</v>
      </c>
      <c r="L149" s="3" t="n">
        <f aca="false">H149</f>
        <v>75970269</v>
      </c>
    </row>
    <row r="150" customFormat="false" ht="15.75" hidden="false" customHeight="false" outlineLevel="0" collapsed="false">
      <c r="A150" s="11" t="s">
        <v>31</v>
      </c>
      <c r="B150" s="11" t="n">
        <v>2007</v>
      </c>
      <c r="C150" s="0" t="s">
        <v>123</v>
      </c>
      <c r="D150" s="0" t="s">
        <v>349</v>
      </c>
      <c r="E150" s="0" t="s">
        <v>350</v>
      </c>
      <c r="F150" s="0" t="s">
        <v>27</v>
      </c>
      <c r="G150" s="0" t="s">
        <v>28</v>
      </c>
      <c r="H150" s="1" t="n">
        <v>10500000</v>
      </c>
      <c r="I150" s="0" t="s">
        <v>48</v>
      </c>
      <c r="J150" s="19" t="s">
        <v>10</v>
      </c>
      <c r="L150" s="3" t="n">
        <f aca="false">H150</f>
        <v>10500000</v>
      </c>
    </row>
    <row r="151" customFormat="false" ht="15.75" hidden="false" customHeight="false" outlineLevel="0" collapsed="false">
      <c r="A151" s="11" t="n">
        <v>2006</v>
      </c>
      <c r="B151" s="11" t="n">
        <v>2011</v>
      </c>
      <c r="C151" s="0" t="s">
        <v>40</v>
      </c>
      <c r="D151" s="0" t="s">
        <v>351</v>
      </c>
      <c r="E151" s="0" t="s">
        <v>352</v>
      </c>
      <c r="F151" s="0" t="s">
        <v>55</v>
      </c>
      <c r="G151" s="0" t="s">
        <v>28</v>
      </c>
      <c r="H151" s="1" t="n">
        <v>1200000000</v>
      </c>
      <c r="I151" s="0" t="s">
        <v>174</v>
      </c>
      <c r="J151" s="19" t="s">
        <v>11</v>
      </c>
      <c r="M151" s="3" t="n">
        <f aca="false">H151</f>
        <v>1200000000</v>
      </c>
    </row>
    <row r="152" customFormat="false" ht="15.75" hidden="false" customHeight="false" outlineLevel="0" collapsed="false">
      <c r="A152" s="11" t="n">
        <v>2001</v>
      </c>
      <c r="B152" s="11" t="n">
        <v>2004</v>
      </c>
      <c r="C152" s="0" t="s">
        <v>208</v>
      </c>
      <c r="D152" s="0" t="s">
        <v>353</v>
      </c>
      <c r="E152" s="0" t="s">
        <v>354</v>
      </c>
      <c r="F152" s="0" t="s">
        <v>43</v>
      </c>
      <c r="G152" s="0" t="s">
        <v>28</v>
      </c>
      <c r="H152" s="1" t="n">
        <v>15000000</v>
      </c>
      <c r="I152" s="0" t="s">
        <v>105</v>
      </c>
      <c r="J152" s="19" t="s">
        <v>355</v>
      </c>
      <c r="Y152" s="3" t="n">
        <f aca="false">H152</f>
        <v>15000000</v>
      </c>
    </row>
    <row r="153" s="26" customFormat="true" ht="15" hidden="false" customHeight="false" outlineLevel="0" collapsed="false">
      <c r="A153" s="26" t="s">
        <v>31</v>
      </c>
      <c r="B153" s="0" t="n">
        <v>2017</v>
      </c>
      <c r="C153" s="26" t="s">
        <v>40</v>
      </c>
      <c r="D153" s="26" t="s">
        <v>356</v>
      </c>
      <c r="E153" s="26" t="s">
        <v>357</v>
      </c>
      <c r="F153" s="26" t="s">
        <v>60</v>
      </c>
      <c r="G153" s="26" t="s">
        <v>28</v>
      </c>
      <c r="H153" s="27" t="n">
        <v>447000000</v>
      </c>
      <c r="I153" s="26" t="s">
        <v>48</v>
      </c>
      <c r="J153" s="26" t="s">
        <v>358</v>
      </c>
      <c r="K153" s="2"/>
      <c r="L153" s="28"/>
      <c r="M153" s="28"/>
      <c r="N153" s="28"/>
      <c r="O153" s="28"/>
      <c r="P153" s="28"/>
      <c r="Q153" s="28"/>
      <c r="R153" s="28" t="n">
        <f aca="false">H153</f>
        <v>447000000</v>
      </c>
      <c r="S153" s="28"/>
      <c r="T153" s="28"/>
      <c r="U153" s="28"/>
      <c r="V153" s="28"/>
      <c r="W153" s="28"/>
      <c r="X153" s="28"/>
      <c r="Y153" s="28"/>
    </row>
    <row r="154" customFormat="false" ht="15.75" hidden="false" customHeight="false" outlineLevel="0" collapsed="false">
      <c r="A154" s="19" t="n">
        <v>2000</v>
      </c>
      <c r="B154" s="19" t="n">
        <v>2002</v>
      </c>
      <c r="C154" s="0" t="s">
        <v>208</v>
      </c>
      <c r="D154" s="0" t="s">
        <v>359</v>
      </c>
      <c r="E154" s="0" t="s">
        <v>360</v>
      </c>
      <c r="F154" s="0" t="s">
        <v>43</v>
      </c>
      <c r="G154" s="0" t="s">
        <v>28</v>
      </c>
      <c r="H154" s="1" t="n">
        <v>0</v>
      </c>
      <c r="I154" s="0" t="s">
        <v>361</v>
      </c>
      <c r="J154" s="19" t="s">
        <v>65</v>
      </c>
      <c r="S154" s="3" t="n">
        <f aca="false">H154</f>
        <v>0</v>
      </c>
    </row>
    <row r="155" customFormat="false" ht="16.5" hidden="false" customHeight="false" outlineLevel="0" collapsed="false">
      <c r="A155" s="31" t="s">
        <v>31</v>
      </c>
      <c r="B155" s="31" t="s">
        <v>31</v>
      </c>
      <c r="C155" s="0" t="s">
        <v>40</v>
      </c>
      <c r="D155" s="0" t="s">
        <v>362</v>
      </c>
      <c r="E155" s="0" t="s">
        <v>363</v>
      </c>
      <c r="F155" s="0" t="s">
        <v>60</v>
      </c>
      <c r="G155" s="0" t="s">
        <v>28</v>
      </c>
      <c r="H155" s="1" t="n">
        <v>30000000</v>
      </c>
      <c r="I155" s="0" t="s">
        <v>34</v>
      </c>
      <c r="J155" s="31" t="s">
        <v>10</v>
      </c>
      <c r="L155" s="3" t="n">
        <f aca="false">H155</f>
        <v>30000000</v>
      </c>
    </row>
    <row r="156" customFormat="false" ht="16.5" hidden="false" customHeight="false" outlineLevel="0" collapsed="false">
      <c r="A156" s="31" t="s">
        <v>31</v>
      </c>
      <c r="B156" s="31" t="s">
        <v>31</v>
      </c>
      <c r="C156" s="0" t="s">
        <v>32</v>
      </c>
      <c r="D156" s="0" t="s">
        <v>364</v>
      </c>
      <c r="E156" s="0" t="s">
        <v>365</v>
      </c>
      <c r="F156" s="0" t="s">
        <v>27</v>
      </c>
      <c r="G156" s="0" t="s">
        <v>28</v>
      </c>
      <c r="H156" s="1" t="n">
        <v>100000000</v>
      </c>
      <c r="I156" s="0" t="s">
        <v>34</v>
      </c>
      <c r="J156" s="31" t="s">
        <v>13</v>
      </c>
      <c r="O156" s="3" t="n">
        <f aca="false">H156</f>
        <v>100000000</v>
      </c>
    </row>
    <row r="157" customFormat="false" ht="16.5" hidden="false" customHeight="false" outlineLevel="0" collapsed="false">
      <c r="A157" s="31" t="s">
        <v>31</v>
      </c>
      <c r="B157" s="31" t="s">
        <v>31</v>
      </c>
      <c r="C157" s="0" t="s">
        <v>40</v>
      </c>
      <c r="D157" s="0" t="s">
        <v>366</v>
      </c>
      <c r="E157" s="0" t="s">
        <v>367</v>
      </c>
      <c r="F157" s="0" t="s">
        <v>55</v>
      </c>
      <c r="G157" s="0" t="s">
        <v>28</v>
      </c>
      <c r="H157" s="1" t="n">
        <v>16000000000</v>
      </c>
      <c r="I157" s="0" t="s">
        <v>298</v>
      </c>
      <c r="J157" s="31" t="s">
        <v>11</v>
      </c>
      <c r="M157" s="3" t="n">
        <f aca="false">H157</f>
        <v>16000000000</v>
      </c>
    </row>
    <row r="158" customFormat="false" ht="15.75" hidden="false" customHeight="false" outlineLevel="0" collapsed="false">
      <c r="A158" s="19" t="n">
        <v>2014</v>
      </c>
      <c r="B158" s="19" t="n">
        <v>2016</v>
      </c>
      <c r="C158" s="0" t="s">
        <v>52</v>
      </c>
      <c r="D158" s="0" t="s">
        <v>368</v>
      </c>
      <c r="E158" s="0" t="s">
        <v>369</v>
      </c>
      <c r="F158" s="0" t="s">
        <v>55</v>
      </c>
      <c r="G158" s="0" t="s">
        <v>28</v>
      </c>
      <c r="H158" s="1" t="n">
        <v>230000000</v>
      </c>
      <c r="I158" s="0" t="s">
        <v>68</v>
      </c>
      <c r="J158" s="19" t="s">
        <v>49</v>
      </c>
      <c r="R158" s="3" t="n">
        <f aca="false">H158</f>
        <v>230000000</v>
      </c>
    </row>
    <row r="159" customFormat="false" ht="15.75" hidden="false" customHeight="false" outlineLevel="0" collapsed="false">
      <c r="A159" s="19" t="n">
        <v>2012</v>
      </c>
      <c r="B159" s="19" t="n">
        <v>2014</v>
      </c>
      <c r="C159" s="0" t="s">
        <v>24</v>
      </c>
      <c r="D159" s="0" t="s">
        <v>370</v>
      </c>
      <c r="E159" s="0" t="s">
        <v>371</v>
      </c>
      <c r="F159" s="0" t="s">
        <v>38</v>
      </c>
      <c r="G159" s="0" t="s">
        <v>28</v>
      </c>
      <c r="H159" s="1" t="n">
        <v>113205000</v>
      </c>
      <c r="I159" s="0" t="s">
        <v>68</v>
      </c>
      <c r="J159" s="19" t="s">
        <v>49</v>
      </c>
      <c r="R159" s="3" t="n">
        <f aca="false">H159</f>
        <v>113205000</v>
      </c>
    </row>
    <row r="160" customFormat="false" ht="15.75" hidden="false" customHeight="false" outlineLevel="0" collapsed="false">
      <c r="A160" s="19" t="n">
        <v>2012</v>
      </c>
      <c r="B160" s="19" t="n">
        <v>2016</v>
      </c>
      <c r="C160" s="0" t="s">
        <v>24</v>
      </c>
      <c r="D160" s="0" t="s">
        <v>372</v>
      </c>
      <c r="E160" s="0" t="s">
        <v>373</v>
      </c>
      <c r="F160" s="0" t="s">
        <v>38</v>
      </c>
      <c r="G160" s="0" t="s">
        <v>28</v>
      </c>
      <c r="H160" s="1" t="n">
        <v>390200000</v>
      </c>
      <c r="I160" s="0" t="s">
        <v>68</v>
      </c>
      <c r="J160" s="19" t="s">
        <v>49</v>
      </c>
      <c r="R160" s="3" t="n">
        <f aca="false">H160</f>
        <v>390200000</v>
      </c>
    </row>
    <row r="161" customFormat="false" ht="15.75" hidden="false" customHeight="false" outlineLevel="0" collapsed="false">
      <c r="A161" s="19" t="n">
        <v>2008</v>
      </c>
      <c r="B161" s="19" t="n">
        <v>2012</v>
      </c>
      <c r="C161" s="0" t="s">
        <v>108</v>
      </c>
      <c r="D161" s="0" t="s">
        <v>374</v>
      </c>
      <c r="E161" s="0" t="s">
        <v>375</v>
      </c>
      <c r="F161" s="0" t="s">
        <v>27</v>
      </c>
      <c r="G161" s="0" t="s">
        <v>28</v>
      </c>
      <c r="H161" s="1" t="n">
        <v>145418497</v>
      </c>
      <c r="I161" s="0" t="s">
        <v>68</v>
      </c>
      <c r="J161" s="19" t="s">
        <v>49</v>
      </c>
      <c r="R161" s="3" t="n">
        <f aca="false">H161</f>
        <v>145418497</v>
      </c>
    </row>
    <row r="162" customFormat="false" ht="15.75" hidden="false" customHeight="false" outlineLevel="0" collapsed="false">
      <c r="A162" s="19" t="n">
        <v>1994</v>
      </c>
      <c r="B162" s="19" t="n">
        <v>2014</v>
      </c>
      <c r="C162" s="0" t="s">
        <v>70</v>
      </c>
      <c r="D162" s="0" t="s">
        <v>376</v>
      </c>
      <c r="E162" s="0" t="s">
        <v>377</v>
      </c>
      <c r="F162" s="0" t="s">
        <v>38</v>
      </c>
      <c r="G162" s="0" t="s">
        <v>28</v>
      </c>
      <c r="H162" s="1" t="n">
        <v>26000000</v>
      </c>
      <c r="I162" s="0" t="s">
        <v>29</v>
      </c>
      <c r="J162" s="19" t="s">
        <v>10</v>
      </c>
      <c r="L162" s="3" t="n">
        <f aca="false">H162</f>
        <v>26000000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60546875" defaultRowHeight="15" zeroHeight="false" outlineLevelRow="0" outlineLevelCol="0"/>
  <cols>
    <col collapsed="false" customWidth="true" hidden="false" outlineLevel="0" max="1" min="1" style="45" width="27.58"/>
    <col collapsed="false" customWidth="true" hidden="false" outlineLevel="0" max="2" min="2" style="0" width="24.15"/>
    <col collapsed="false" customWidth="true" hidden="false" outlineLevel="0" max="3" min="3" style="65" width="5.14"/>
    <col collapsed="false" customWidth="true" hidden="false" outlineLevel="0" max="4" min="4" style="1" width="28.3"/>
    <col collapsed="false" customWidth="true" hidden="false" outlineLevel="0" max="5" min="5" style="1" width="34.42"/>
  </cols>
  <sheetData>
    <row r="1" customFormat="false" ht="31.5" hidden="false" customHeight="true" outlineLevel="0" collapsed="false">
      <c r="A1" s="8" t="s">
        <v>404</v>
      </c>
      <c r="B1" s="8" t="s">
        <v>405</v>
      </c>
      <c r="D1" s="66" t="s">
        <v>420</v>
      </c>
      <c r="E1" s="66" t="s">
        <v>421</v>
      </c>
    </row>
    <row r="2" customFormat="false" ht="15" hidden="false" customHeight="false" outlineLevel="0" collapsed="false">
      <c r="A2" s="45" t="s">
        <v>10</v>
      </c>
      <c r="B2" s="1" t="n">
        <f aca="false">SUM(D2:E2)</f>
        <v>27045555586</v>
      </c>
      <c r="C2" s="67"/>
      <c r="D2" s="1" t="n">
        <f aca="false">'FONTE FINANCIAMENTO 00-10'!B3</f>
        <v>1634980402</v>
      </c>
      <c r="E2" s="1" t="n">
        <f aca="false">'FONTE FINANCIAMENTO 11-18'!V2</f>
        <v>25410575184</v>
      </c>
    </row>
    <row r="3" customFormat="false" ht="15" hidden="false" customHeight="false" outlineLevel="0" collapsed="false">
      <c r="A3" s="45" t="s">
        <v>11</v>
      </c>
      <c r="B3" s="1" t="n">
        <f aca="false">SUM(D3:E3)</f>
        <v>17408800000</v>
      </c>
      <c r="D3" s="1" t="n">
        <v>0</v>
      </c>
      <c r="E3" s="1" t="n">
        <f aca="false">'FONTE FINANCIAMENTO 11-18'!V3</f>
        <v>17408800000</v>
      </c>
    </row>
    <row r="4" customFormat="false" ht="15" hidden="false" customHeight="false" outlineLevel="0" collapsed="false">
      <c r="A4" s="45" t="s">
        <v>12</v>
      </c>
      <c r="B4" s="1" t="n">
        <f aca="false">SUM(D4:E4)</f>
        <v>1315951766</v>
      </c>
      <c r="D4" s="1" t="n">
        <f aca="false">'FONTE FINANCIAMENTO 00-10'!B6</f>
        <v>45000000</v>
      </c>
      <c r="E4" s="1" t="n">
        <f aca="false">'FONTE FINANCIAMENTO 11-18'!V4</f>
        <v>1270951766</v>
      </c>
    </row>
    <row r="5" customFormat="false" ht="21.75" hidden="false" customHeight="true" outlineLevel="0" collapsed="false">
      <c r="A5" s="45" t="s">
        <v>13</v>
      </c>
      <c r="B5" s="1" t="n">
        <f aca="false">SUM(D5:E5)</f>
        <v>1458287411</v>
      </c>
      <c r="D5" s="1" t="n">
        <f aca="false">'FONTE FINANCIAMENTO 00-10'!B4</f>
        <v>49000000</v>
      </c>
      <c r="E5" s="1" t="n">
        <f aca="false">'FONTE FINANCIAMENTO 11-18'!V5</f>
        <v>1409287411</v>
      </c>
    </row>
    <row r="6" customFormat="false" ht="25.5" hidden="false" customHeight="true" outlineLevel="0" collapsed="false">
      <c r="A6" s="45" t="s">
        <v>14</v>
      </c>
      <c r="B6" s="1" t="n">
        <f aca="false">SUM(D6:E6)</f>
        <v>503477</v>
      </c>
      <c r="D6" s="1" t="n">
        <v>0</v>
      </c>
      <c r="E6" s="1" t="n">
        <f aca="false">'FONTE FINANCIAMENTO 11-18'!V6</f>
        <v>503477</v>
      </c>
    </row>
    <row r="7" customFormat="false" ht="15" hidden="false" customHeight="false" outlineLevel="0" collapsed="false">
      <c r="A7" s="45" t="s">
        <v>15</v>
      </c>
      <c r="B7" s="1" t="n">
        <f aca="false">SUM(D7:E7)</f>
        <v>419300000</v>
      </c>
      <c r="D7" s="1" t="n">
        <v>0</v>
      </c>
      <c r="E7" s="1" t="n">
        <f aca="false">'FONTE FINANCIAMENTO 11-18'!V7</f>
        <v>419300000</v>
      </c>
    </row>
    <row r="8" customFormat="false" ht="25.5" hidden="false" customHeight="true" outlineLevel="0" collapsed="false">
      <c r="A8" s="45" t="s">
        <v>16</v>
      </c>
      <c r="B8" s="1" t="n">
        <f aca="false">SUM(D8:E8)</f>
        <v>11855695297</v>
      </c>
      <c r="D8" s="1" t="n">
        <f aca="false">'FONTE FINANCIAMENTO 00-10'!B7</f>
        <v>2225089800</v>
      </c>
      <c r="E8" s="1" t="n">
        <f aca="false">'FONTE FINANCIAMENTO 11-18'!V8</f>
        <v>9630605497</v>
      </c>
    </row>
    <row r="9" customFormat="false" ht="15" hidden="false" customHeight="false" outlineLevel="0" collapsed="false">
      <c r="A9" s="45" t="s">
        <v>17</v>
      </c>
      <c r="B9" s="1" t="n">
        <f aca="false">SUM(D9:E9)</f>
        <v>180000000</v>
      </c>
      <c r="D9" s="1" t="n">
        <f aca="false">0</f>
        <v>0</v>
      </c>
      <c r="E9" s="1" t="n">
        <f aca="false">'FONTE FINANCIAMENTO 11-18'!V9</f>
        <v>180000000</v>
      </c>
    </row>
    <row r="10" customFormat="false" ht="15" hidden="false" customHeight="false" outlineLevel="0" collapsed="false">
      <c r="A10" s="45" t="s">
        <v>18</v>
      </c>
      <c r="B10" s="1" t="n">
        <f aca="false">SUM(D10:E10)</f>
        <v>56000000</v>
      </c>
      <c r="D10" s="1" t="n">
        <v>0</v>
      </c>
      <c r="E10" s="1" t="n">
        <f aca="false">'FONTE FINANCIAMENTO 11-18'!V10</f>
        <v>56000000</v>
      </c>
    </row>
    <row r="11" customFormat="false" ht="15" hidden="false" customHeight="false" outlineLevel="0" collapsed="false">
      <c r="A11" s="45" t="s">
        <v>19</v>
      </c>
      <c r="B11" s="1" t="n">
        <f aca="false">SUM(D11:E11)</f>
        <v>155311356</v>
      </c>
      <c r="D11" s="1" t="n">
        <f aca="false">'FONTE FINANCIAMENTO 00-10'!B5</f>
        <v>68962688</v>
      </c>
      <c r="E11" s="1" t="n">
        <f aca="false">'FONTE FINANCIAMENTO 11-18'!V11</f>
        <v>86348668</v>
      </c>
    </row>
    <row r="12" customFormat="false" ht="15" hidden="false" customHeight="false" outlineLevel="0" collapsed="false">
      <c r="A12" s="45" t="s">
        <v>389</v>
      </c>
      <c r="B12" s="1" t="n">
        <f aca="false">SUM(D12:E12)</f>
        <v>3137158974</v>
      </c>
      <c r="D12" s="1" t="n">
        <f aca="false">'FONTE FINANCIAMENTO 00-10'!B8</f>
        <v>1406000000</v>
      </c>
      <c r="E12" s="1" t="n">
        <f aca="false">'FONTE FINANCIAMENTO 11-18'!V12</f>
        <v>1731158974</v>
      </c>
    </row>
    <row r="13" customFormat="false" ht="15" hidden="false" customHeight="false" outlineLevel="0" collapsed="false">
      <c r="A13" s="45" t="s">
        <v>21</v>
      </c>
      <c r="B13" s="1" t="n">
        <f aca="false">SUM(D13:E13)</f>
        <v>2400000000</v>
      </c>
      <c r="D13" s="1" t="n">
        <f aca="false">'FONTE FINANCIAMENTO 00-10'!B9</f>
        <v>2100000000</v>
      </c>
      <c r="E13" s="1" t="n">
        <f aca="false">'FONTE FINANCIAMENTO 11-18'!V13</f>
        <v>300000000</v>
      </c>
    </row>
    <row r="14" customFormat="false" ht="15" hidden="false" customHeight="false" outlineLevel="0" collapsed="false">
      <c r="A14" s="45" t="s">
        <v>22</v>
      </c>
      <c r="B14" s="1" t="n">
        <f aca="false">SUM(D14:E14)</f>
        <v>157100000</v>
      </c>
      <c r="D14" s="1" t="n">
        <f aca="false">0</f>
        <v>0</v>
      </c>
      <c r="E14" s="1" t="n">
        <f aca="false">'FONTE FINANCIAMENTO 11-18'!V14</f>
        <v>157100000</v>
      </c>
    </row>
    <row r="15" customFormat="false" ht="15" hidden="false" customHeight="false" outlineLevel="0" collapsed="false">
      <c r="A15" s="45" t="s">
        <v>418</v>
      </c>
      <c r="B15" s="1" t="n">
        <f aca="false">SUM(D15,E15)</f>
        <v>21818644214</v>
      </c>
      <c r="D15" s="1" t="n">
        <f aca="false">'FONTE FINANCIAMENTO 00-10'!B10</f>
        <v>819500000</v>
      </c>
      <c r="E15" s="1" t="n">
        <f aca="false">'FONTE FINANCIAMENTO 11-18'!V15</f>
        <v>20999144214</v>
      </c>
    </row>
    <row r="16" customFormat="false" ht="15" hidden="false" customHeight="false" outlineLevel="0" collapsed="false">
      <c r="A16" s="45" t="s">
        <v>422</v>
      </c>
      <c r="B16" s="1" t="n">
        <f aca="false">B2-B15</f>
        <v>5226911372</v>
      </c>
    </row>
    <row r="20" customFormat="false" ht="15" hidden="false" customHeight="false" outlineLevel="0" collapsed="false">
      <c r="A20" s="60"/>
    </row>
    <row r="22" customFormat="false" ht="22.5" hidden="false" customHeight="true" outlineLevel="0" collapsed="false"/>
    <row r="52" customFormat="false" ht="45" hidden="false" customHeight="true" outlineLevel="0" collapsed="false"/>
    <row r="69" s="26" customFormat="true" ht="15" hidden="false" customHeight="false" outlineLevel="0" collapsed="false">
      <c r="A69" s="68"/>
      <c r="C69" s="65"/>
      <c r="D69" s="27"/>
      <c r="E69" s="27"/>
    </row>
    <row r="70" s="26" customFormat="true" ht="15" hidden="false" customHeight="false" outlineLevel="0" collapsed="false">
      <c r="A70" s="68"/>
      <c r="C70" s="65"/>
      <c r="D70" s="27"/>
      <c r="E70" s="27"/>
    </row>
    <row r="72" s="26" customFormat="true" ht="15" hidden="false" customHeight="false" outlineLevel="0" collapsed="false">
      <c r="A72" s="68"/>
      <c r="C72" s="65"/>
      <c r="D72" s="27"/>
      <c r="E72" s="27"/>
    </row>
    <row r="73" customFormat="false" ht="15" hidden="false" customHeight="false" outlineLevel="0" collapsed="false">
      <c r="A73" s="60"/>
    </row>
    <row r="74" customFormat="false" ht="22.5" hidden="false" customHeight="true" outlineLevel="0" collapsed="false"/>
    <row r="84" s="26" customFormat="true" ht="15" hidden="false" customHeight="false" outlineLevel="0" collapsed="false">
      <c r="A84" s="68"/>
      <c r="C84" s="65"/>
      <c r="D84" s="27"/>
      <c r="E84" s="27"/>
    </row>
    <row r="118" s="26" customFormat="true" ht="15" hidden="false" customHeight="false" outlineLevel="0" collapsed="false">
      <c r="A118" s="68"/>
      <c r="C118" s="65"/>
      <c r="D118" s="27"/>
      <c r="E118" s="27"/>
    </row>
    <row r="126" s="3" customFormat="true" ht="15" hidden="false" customHeight="false" outlineLevel="0" collapsed="false">
      <c r="A126" s="45"/>
      <c r="C126" s="69"/>
    </row>
    <row r="127" s="3" customFormat="true" ht="15" hidden="false" customHeight="false" outlineLevel="0" collapsed="false">
      <c r="A127" s="45"/>
      <c r="C127" s="69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23.57"/>
  </cols>
  <sheetData>
    <row r="1" customFormat="false" ht="15" hidden="false" customHeight="false" outlineLevel="0" collapsed="false">
      <c r="A1" s="70" t="s">
        <v>423</v>
      </c>
      <c r="B1" s="70"/>
      <c r="C1" s="70"/>
      <c r="D1" s="70"/>
    </row>
    <row r="2" customFormat="false" ht="15" hidden="false" customHeight="false" outlineLevel="0" collapsed="false">
      <c r="B2" s="0" t="s">
        <v>424</v>
      </c>
      <c r="C2" s="1"/>
      <c r="D2" s="1"/>
    </row>
    <row r="3" customFormat="false" ht="15" hidden="false" customHeight="false" outlineLevel="0" collapsed="false">
      <c r="A3" s="45" t="s">
        <v>425</v>
      </c>
      <c r="B3" s="1" t="n">
        <f aca="false">'[8]TOTAIS POR ANOS (2008-2009)'!$L$24</f>
        <v>1039425520000</v>
      </c>
      <c r="C3" s="1"/>
      <c r="D3" s="1"/>
    </row>
    <row r="4" customFormat="false" ht="15" hidden="false" customHeight="false" outlineLevel="0" collapsed="false">
      <c r="A4" s="46" t="s">
        <v>426</v>
      </c>
      <c r="B4" s="1" t="e">
        <f aca="false">#REF!</f>
        <v>#REF!</v>
      </c>
      <c r="C4" s="1"/>
      <c r="D4" s="1"/>
    </row>
    <row r="5" customFormat="false" ht="15" hidden="false" customHeight="false" outlineLevel="0" collapsed="false">
      <c r="A5" s="46" t="s">
        <v>22</v>
      </c>
      <c r="B5" s="71" t="n">
        <f aca="false">[9]INFRAESTRUTURA!$X$11</f>
        <v>5370371770.4</v>
      </c>
      <c r="C5" s="1"/>
      <c r="D5" s="1"/>
    </row>
  </sheetData>
  <mergeCells count="1">
    <mergeCell ref="A1:D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0977" ySplit="0" topLeftCell="Y1" activePane="topLeft" state="split"/>
      <selection pane="topLeft" activeCell="B12" activeCellId="0" sqref="B12"/>
      <selection pane="topRight" activeCell="Y1" activeCellId="0" sqref="Y1"/>
    </sheetView>
  </sheetViews>
  <sheetFormatPr defaultColWidth="9.13671875" defaultRowHeight="15" zeroHeight="false" outlineLevelRow="0" outlineLevelCol="0"/>
  <cols>
    <col collapsed="false" customWidth="true" hidden="false" outlineLevel="0" max="1" min="1" style="13" width="25"/>
    <col collapsed="false" customWidth="true" hidden="false" outlineLevel="0" max="2" min="2" style="11" width="22.28"/>
    <col collapsed="false" customWidth="true" hidden="false" outlineLevel="0" max="3" min="3" style="72" width="24.71"/>
    <col collapsed="false" customWidth="false" hidden="false" outlineLevel="0" max="1024" min="4" style="13" width="9.13"/>
  </cols>
  <sheetData>
    <row r="1" customFormat="false" ht="31.5" hidden="false" customHeight="true" outlineLevel="0" collapsed="false">
      <c r="A1" s="73" t="s">
        <v>427</v>
      </c>
      <c r="B1" s="74" t="s">
        <v>428</v>
      </c>
      <c r="C1" s="75" t="s">
        <v>429</v>
      </c>
      <c r="D1" s="76"/>
    </row>
    <row r="2" customFormat="false" ht="31.5" hidden="false" customHeight="true" outlineLevel="0" collapsed="false">
      <c r="A2" s="11" t="s">
        <v>430</v>
      </c>
      <c r="B2" s="11" t="n">
        <v>2</v>
      </c>
      <c r="C2" s="72" t="n">
        <v>10000000</v>
      </c>
    </row>
    <row r="3" customFormat="false" ht="18" hidden="false" customHeight="true" outlineLevel="0" collapsed="false">
      <c r="A3" s="11" t="s">
        <v>431</v>
      </c>
      <c r="B3" s="11" t="n">
        <v>2</v>
      </c>
      <c r="C3" s="77" t="n">
        <v>125200000</v>
      </c>
    </row>
    <row r="4" customFormat="false" ht="15" hidden="false" customHeight="false" outlineLevel="0" collapsed="false">
      <c r="A4" s="11" t="s">
        <v>417</v>
      </c>
      <c r="B4" s="11" t="n">
        <v>10</v>
      </c>
      <c r="C4" s="72" t="n">
        <v>514585000</v>
      </c>
      <c r="D4" s="11"/>
    </row>
    <row r="5" customFormat="false" ht="15" hidden="false" customHeight="false" outlineLevel="0" collapsed="false">
      <c r="A5" s="13" t="s">
        <v>414</v>
      </c>
      <c r="B5" s="11" t="n">
        <v>19</v>
      </c>
      <c r="C5" s="72" t="n">
        <v>863040499</v>
      </c>
    </row>
    <row r="6" customFormat="false" ht="15" hidden="false" customHeight="false" outlineLevel="0" collapsed="false">
      <c r="A6" s="11" t="s">
        <v>410</v>
      </c>
      <c r="B6" s="11" t="n">
        <v>11</v>
      </c>
      <c r="C6" s="77" t="n">
        <v>988987651</v>
      </c>
    </row>
    <row r="7" customFormat="false" ht="15" hidden="false" customHeight="false" outlineLevel="0" collapsed="false">
      <c r="A7" s="11" t="s">
        <v>413</v>
      </c>
      <c r="B7" s="11" t="n">
        <v>14</v>
      </c>
      <c r="C7" s="77" t="n">
        <v>1137693058</v>
      </c>
      <c r="D7" s="11"/>
    </row>
    <row r="8" customFormat="false" ht="15" hidden="false" customHeight="false" outlineLevel="0" collapsed="false">
      <c r="A8" s="13" t="s">
        <v>412</v>
      </c>
      <c r="B8" s="11" t="n">
        <v>28</v>
      </c>
      <c r="C8" s="72" t="n">
        <v>3002360000</v>
      </c>
    </row>
    <row r="9" customFormat="false" ht="15" hidden="false" customHeight="false" outlineLevel="0" collapsed="false">
      <c r="A9" s="13" t="s">
        <v>416</v>
      </c>
      <c r="B9" s="11" t="n">
        <v>20</v>
      </c>
      <c r="C9" s="72" t="n">
        <v>3966101131</v>
      </c>
    </row>
    <row r="10" customFormat="false" ht="15" hidden="false" customHeight="false" outlineLevel="0" collapsed="false">
      <c r="A10" s="13" t="s">
        <v>409</v>
      </c>
      <c r="B10" s="11" t="n">
        <v>35</v>
      </c>
      <c r="C10" s="72" t="n">
        <v>7347011861</v>
      </c>
    </row>
    <row r="11" customFormat="false" ht="15" hidden="false" customHeight="false" outlineLevel="0" collapsed="false">
      <c r="A11" s="13" t="s">
        <v>415</v>
      </c>
      <c r="B11" s="11" t="n">
        <v>13</v>
      </c>
      <c r="C11" s="72" t="n">
        <v>17997203477</v>
      </c>
    </row>
    <row r="12" customFormat="false" ht="15" hidden="false" customHeight="false" outlineLevel="0" collapsed="false">
      <c r="A12" s="13" t="s">
        <v>411</v>
      </c>
      <c r="B12" s="11" t="n">
        <v>32</v>
      </c>
      <c r="C12" s="72" t="n">
        <v>47935644214</v>
      </c>
    </row>
    <row r="13" customFormat="false" ht="15" hidden="false" customHeight="false" outlineLevel="0" collapsed="false">
      <c r="D13" s="11"/>
    </row>
    <row r="15" customFormat="false" ht="15" hidden="false" customHeight="false" outlineLevel="0" collapsed="false">
      <c r="C15" s="13"/>
    </row>
    <row r="17" customFormat="false" ht="15" hidden="false" customHeight="false" outlineLevel="0" collapsed="false">
      <c r="A17" s="11"/>
      <c r="C17" s="77"/>
      <c r="D17" s="11"/>
    </row>
    <row r="18" customFormat="false" ht="15" hidden="false" customHeight="false" outlineLevel="0" collapsed="false">
      <c r="A18" s="11"/>
      <c r="C18" s="77"/>
      <c r="D18" s="11"/>
    </row>
    <row r="19" s="78" customFormat="true" ht="15" hidden="false" customHeight="false" outlineLevel="0" collapsed="false">
      <c r="A19" s="13"/>
      <c r="B19" s="11"/>
      <c r="C19" s="72"/>
      <c r="D19" s="13"/>
    </row>
    <row r="20" s="78" customFormat="true" ht="15" hidden="false" customHeight="false" outlineLevel="0" collapsed="false">
      <c r="A20" s="11"/>
      <c r="B20" s="11"/>
      <c r="C20" s="72"/>
      <c r="D20" s="1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1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A35" activeCellId="0" sqref="A35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1" width="26.42"/>
    <col collapsed="false" customWidth="true" hidden="false" outlineLevel="0" max="3" min="3" style="79" width="33.71"/>
  </cols>
  <sheetData>
    <row r="1" customFormat="false" ht="31.5" hidden="false" customHeight="true" outlineLevel="0" collapsed="false">
      <c r="A1" s="4" t="s">
        <v>2</v>
      </c>
      <c r="B1" s="80" t="s">
        <v>7</v>
      </c>
      <c r="C1" s="6" t="s">
        <v>432</v>
      </c>
    </row>
    <row r="2" customFormat="false" ht="15" hidden="false" customHeight="false" outlineLevel="0" collapsed="false">
      <c r="A2" s="0" t="s">
        <v>208</v>
      </c>
      <c r="B2" s="1" t="n">
        <v>86500000</v>
      </c>
      <c r="C2" s="79" t="n">
        <v>6</v>
      </c>
    </row>
    <row r="3" customFormat="false" ht="15" hidden="false" customHeight="false" outlineLevel="0" collapsed="false">
      <c r="A3" s="0" t="s">
        <v>123</v>
      </c>
      <c r="B3" s="1" t="n">
        <v>443100000</v>
      </c>
      <c r="C3" s="79" t="n">
        <v>5</v>
      </c>
    </row>
    <row r="4" customFormat="false" ht="15" hidden="false" customHeight="false" outlineLevel="0" collapsed="false">
      <c r="A4" s="0" t="s">
        <v>433</v>
      </c>
      <c r="B4" s="1" t="n">
        <v>1314996651</v>
      </c>
      <c r="C4" s="79" t="n">
        <v>23</v>
      </c>
    </row>
    <row r="5" customFormat="false" ht="15" hidden="false" customHeight="false" outlineLevel="0" collapsed="false">
      <c r="A5" s="0" t="s">
        <v>70</v>
      </c>
      <c r="B5" s="1" t="n">
        <v>1643010722</v>
      </c>
      <c r="C5" s="79" t="n">
        <v>21</v>
      </c>
    </row>
    <row r="6" customFormat="false" ht="15" hidden="false" customHeight="false" outlineLevel="0" collapsed="false">
      <c r="A6" s="0" t="s">
        <v>434</v>
      </c>
      <c r="B6" s="1" t="n">
        <v>2304000000</v>
      </c>
      <c r="C6" s="79" t="n">
        <v>22</v>
      </c>
    </row>
    <row r="7" customFormat="false" ht="15" hidden="false" customHeight="false" outlineLevel="0" collapsed="false">
      <c r="A7" s="0" t="s">
        <v>435</v>
      </c>
      <c r="B7" s="1" t="n">
        <v>3059174171</v>
      </c>
      <c r="C7" s="79" t="n">
        <v>23</v>
      </c>
    </row>
    <row r="8" customFormat="false" ht="15" hidden="false" customHeight="false" outlineLevel="0" collapsed="false">
      <c r="A8" s="0" t="s">
        <v>24</v>
      </c>
      <c r="B8" s="1" t="n">
        <v>7073572581</v>
      </c>
      <c r="C8" s="79" t="n">
        <v>24</v>
      </c>
    </row>
    <row r="9" customFormat="false" ht="15" hidden="false" customHeight="false" outlineLevel="0" collapsed="false">
      <c r="A9" s="0" t="s">
        <v>436</v>
      </c>
      <c r="B9" s="1" t="n">
        <v>24189012532</v>
      </c>
      <c r="C9" s="79" t="n">
        <v>6</v>
      </c>
    </row>
    <row r="10" customFormat="false" ht="15" hidden="false" customHeight="false" outlineLevel="0" collapsed="false">
      <c r="A10" s="0" t="s">
        <v>437</v>
      </c>
      <c r="B10" s="1" t="n">
        <v>26190926904</v>
      </c>
      <c r="C10" s="79" t="n">
        <v>30</v>
      </c>
    </row>
    <row r="86" customFormat="false" ht="45" hidden="false" customHeight="true" outlineLevel="0" collapsed="false"/>
    <row r="103" s="26" customFormat="true" ht="15" hidden="false" customHeight="false" outlineLevel="0" collapsed="false">
      <c r="B103" s="27"/>
      <c r="C103" s="81"/>
    </row>
    <row r="104" s="26" customFormat="true" ht="15" hidden="false" customHeight="false" outlineLevel="0" collapsed="false">
      <c r="B104" s="27"/>
      <c r="C104" s="81"/>
    </row>
    <row r="106" s="26" customFormat="true" ht="15" hidden="false" customHeight="false" outlineLevel="0" collapsed="false">
      <c r="B106" s="27"/>
      <c r="C106" s="81"/>
    </row>
    <row r="108" customFormat="false" ht="22.5" hidden="false" customHeight="true" outlineLevel="0" collapsed="false"/>
    <row r="118" s="26" customFormat="true" ht="15" hidden="false" customHeight="false" outlineLevel="0" collapsed="false">
      <c r="B118" s="27"/>
      <c r="C118" s="81"/>
    </row>
    <row r="152" s="26" customFormat="true" ht="15" hidden="false" customHeight="false" outlineLevel="0" collapsed="false">
      <c r="B152" s="27"/>
      <c r="C152" s="81"/>
    </row>
    <row r="160" s="3" customFormat="true" ht="15" hidden="false" customHeight="false" outlineLevel="0" collapsed="false">
      <c r="B160" s="1"/>
      <c r="C160" s="79"/>
    </row>
    <row r="161" s="3" customFormat="true" ht="15" hidden="false" customHeight="false" outlineLevel="0" collapsed="false">
      <c r="B161" s="1"/>
      <c r="C161" s="79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34.71"/>
    <col collapsed="false" customWidth="true" hidden="false" outlineLevel="0" max="3" min="3" style="0" width="34.86"/>
    <col collapsed="false" customWidth="true" hidden="false" outlineLevel="0" max="5" min="5" style="0" width="19.85"/>
    <col collapsed="false" customWidth="true" hidden="false" outlineLevel="0" max="6" min="6" style="1" width="27.85"/>
    <col collapsed="false" customWidth="true" hidden="false" outlineLevel="0" max="7" min="7" style="82" width="22.01"/>
    <col collapsed="false" customWidth="true" hidden="false" outlineLevel="0" max="8" min="8" style="0" width="26.71"/>
    <col collapsed="false" customWidth="true" hidden="false" outlineLevel="0" max="9" min="9" style="82" width="20.57"/>
    <col collapsed="false" customWidth="true" hidden="false" outlineLevel="0" max="12" min="12" style="0" width="20.3"/>
    <col collapsed="false" customWidth="true" hidden="false" outlineLevel="0" max="13" min="13" style="1" width="19.71"/>
    <col collapsed="false" customWidth="true" hidden="false" outlineLevel="0" max="14" min="14" style="1" width="22.43"/>
    <col collapsed="false" customWidth="true" hidden="false" outlineLevel="0" max="15" min="15" style="1" width="20.3"/>
    <col collapsed="false" customWidth="true" hidden="false" outlineLevel="0" max="16" min="16" style="1" width="22.7"/>
    <col collapsed="false" customWidth="true" hidden="false" outlineLevel="0" max="17" min="17" style="1" width="21.57"/>
    <col collapsed="false" customWidth="true" hidden="false" outlineLevel="0" max="18" min="18" style="1" width="19.31"/>
    <col collapsed="false" customWidth="true" hidden="false" outlineLevel="0" max="19" min="19" style="1" width="22.01"/>
    <col collapsed="false" customWidth="true" hidden="false" outlineLevel="0" max="20" min="20" style="1" width="20.86"/>
  </cols>
  <sheetData>
    <row r="1" customFormat="false" ht="32.25" hidden="false" customHeight="true" outlineLevel="0" collapsed="false">
      <c r="A1" s="0" t="s">
        <v>438</v>
      </c>
      <c r="B1" s="0" t="s">
        <v>439</v>
      </c>
      <c r="C1" s="0" t="s">
        <v>440</v>
      </c>
      <c r="E1" s="73" t="s">
        <v>427</v>
      </c>
      <c r="F1" s="83" t="s">
        <v>441</v>
      </c>
      <c r="G1" s="84" t="s">
        <v>442</v>
      </c>
      <c r="H1" s="74" t="s">
        <v>443</v>
      </c>
      <c r="I1" s="84" t="s">
        <v>444</v>
      </c>
      <c r="L1" s="0" t="s">
        <v>34</v>
      </c>
      <c r="M1" s="1" t="s">
        <v>83</v>
      </c>
      <c r="N1" s="1" t="s">
        <v>105</v>
      </c>
      <c r="O1" s="1" t="s">
        <v>48</v>
      </c>
      <c r="P1" s="1" t="s">
        <v>29</v>
      </c>
      <c r="Q1" s="46" t="s">
        <v>445</v>
      </c>
      <c r="R1" s="1" t="s">
        <v>446</v>
      </c>
      <c r="S1" s="1" t="s">
        <v>68</v>
      </c>
      <c r="T1" s="1" t="s">
        <v>447</v>
      </c>
    </row>
    <row r="2" customFormat="false" ht="15" hidden="false" customHeight="false" outlineLevel="0" collapsed="false">
      <c r="A2" s="45" t="s">
        <v>409</v>
      </c>
      <c r="B2" s="85" t="n">
        <f aca="false">G2*100/F2</f>
        <v>0.65588451424769</v>
      </c>
      <c r="C2" s="86" t="n">
        <f aca="false">I2*100/H2</f>
        <v>0.691976250998937</v>
      </c>
      <c r="E2" s="45" t="s">
        <v>409</v>
      </c>
      <c r="F2" s="56" t="n">
        <f aca="false">AVERAGE(L2:L12)</f>
        <v>229461127272.727</v>
      </c>
      <c r="G2" s="82" t="n">
        <f aca="false">'00-10 PAÍS- FONTE FINANCIAMENT'!I4</f>
        <v>1505000000</v>
      </c>
      <c r="H2" s="1" t="n">
        <f aca="false">AVERAGE(L13:L19)</f>
        <v>563098571428.571</v>
      </c>
      <c r="I2" s="82" t="n">
        <f aca="false">'11-18 PAÍS- FONTE FINANCIAMENTO'!I2</f>
        <v>3896508384</v>
      </c>
      <c r="K2" s="0" t="n">
        <v>2000</v>
      </c>
      <c r="L2" s="1" t="n">
        <v>28420400000</v>
      </c>
      <c r="M2" s="1" t="n">
        <v>8398000000</v>
      </c>
      <c r="N2" s="1" t="n">
        <v>655421000000</v>
      </c>
      <c r="O2" s="1" t="n">
        <v>77861000000</v>
      </c>
      <c r="P2" s="1" t="n">
        <v>99887000000</v>
      </c>
      <c r="Q2" s="46" t="n">
        <v>18328000000</v>
      </c>
      <c r="R2" s="1" t="n">
        <v>8196000000</v>
      </c>
      <c r="S2" s="1" t="n">
        <v>51745000000</v>
      </c>
      <c r="T2" s="1" t="n">
        <v>22823000000</v>
      </c>
    </row>
    <row r="3" customFormat="false" ht="15" hidden="false" customHeight="false" outlineLevel="0" collapsed="false">
      <c r="A3" s="45" t="s">
        <v>410</v>
      </c>
      <c r="B3" s="85" t="n">
        <f aca="false">G3*100/F3</f>
        <v>0</v>
      </c>
      <c r="C3" s="86" t="n">
        <f aca="false">I3*100/H3</f>
        <v>3.09850133556612</v>
      </c>
      <c r="E3" s="45" t="s">
        <v>410</v>
      </c>
      <c r="F3" s="56" t="n">
        <f aca="false">AVERAGE(M2:M12)</f>
        <v>11735000000</v>
      </c>
      <c r="G3" s="82" t="n">
        <v>0</v>
      </c>
      <c r="H3" s="1" t="n">
        <f aca="false">AVERAGE(M13:M19)</f>
        <v>31308285714.2857</v>
      </c>
      <c r="I3" s="82" t="n">
        <f aca="false">'11-18 PAÍS- FONTE FINANCIAMENTO'!I3</f>
        <v>970087651</v>
      </c>
      <c r="K3" s="0" t="n">
        <v>2001</v>
      </c>
      <c r="L3" s="1" t="n">
        <v>268697000000</v>
      </c>
      <c r="M3" s="1" t="n">
        <v>8142000000</v>
      </c>
      <c r="N3" s="1" t="n">
        <v>559372000000</v>
      </c>
      <c r="O3" s="1" t="n">
        <v>70980000000</v>
      </c>
      <c r="P3" s="1" t="n">
        <v>98204000000</v>
      </c>
      <c r="Q3" s="46" t="n">
        <v>24468000000</v>
      </c>
      <c r="R3" s="1" t="n">
        <v>7663000000</v>
      </c>
      <c r="S3" s="1" t="n">
        <v>52030000000</v>
      </c>
      <c r="T3" s="1" t="n">
        <v>20899000000</v>
      </c>
    </row>
    <row r="4" customFormat="false" ht="15" hidden="false" customHeight="false" outlineLevel="0" collapsed="false">
      <c r="A4" s="45" t="s">
        <v>411</v>
      </c>
      <c r="B4" s="85" t="n">
        <f aca="false">G4*100/F4</f>
        <v>0.271469420897117</v>
      </c>
      <c r="C4" s="86" t="n">
        <f aca="false">I4*100/H4</f>
        <v>1.29546679541566</v>
      </c>
      <c r="E4" s="45" t="s">
        <v>411</v>
      </c>
      <c r="F4" s="56" t="n">
        <f aca="false">AVERAGE(N2:N12)</f>
        <v>1083547454545.45</v>
      </c>
      <c r="G4" s="82" t="n">
        <f aca="false">'00-10 PAÍS- FONTE FINANCIAMENT'!I5</f>
        <v>2941500000</v>
      </c>
      <c r="H4" s="1" t="n">
        <f aca="false">AVERAGE(N13:N19)</f>
        <v>2237428571428.57</v>
      </c>
      <c r="I4" s="82" t="n">
        <f aca="false">'11-18 PAÍS- FONTE FINANCIAMENTO'!I4</f>
        <v>28985144214</v>
      </c>
      <c r="K4" s="0" t="n">
        <v>2002</v>
      </c>
      <c r="L4" s="1" t="n">
        <v>97724000000</v>
      </c>
      <c r="M4" s="1" t="n">
        <v>7905000000</v>
      </c>
      <c r="N4" s="1" t="n">
        <v>507962000000</v>
      </c>
      <c r="O4" s="1" t="n">
        <v>69737000000</v>
      </c>
      <c r="P4" s="1" t="n">
        <v>97933000000</v>
      </c>
      <c r="Q4" s="46" t="n">
        <v>28549000000</v>
      </c>
      <c r="R4" s="1" t="n">
        <v>6325000000</v>
      </c>
      <c r="S4" s="1" t="n">
        <v>54778000000</v>
      </c>
      <c r="T4" s="1" t="n">
        <v>13606000000</v>
      </c>
    </row>
    <row r="5" customFormat="false" ht="15" hidden="false" customHeight="false" outlineLevel="0" collapsed="false">
      <c r="A5" s="60" t="s">
        <v>412</v>
      </c>
      <c r="B5" s="85" t="n">
        <f aca="false">G5*100/F5</f>
        <v>0.104532078524469</v>
      </c>
      <c r="C5" s="86" t="n">
        <f aca="false">I5*100/H5</f>
        <v>0.82718733174634</v>
      </c>
      <c r="E5" s="60" t="s">
        <v>412</v>
      </c>
      <c r="F5" s="56" t="n">
        <f aca="false">AVERAGE(O2:O12)</f>
        <v>128668636363.636</v>
      </c>
      <c r="G5" s="77" t="n">
        <f aca="false">'00-10 PAÍS- FONTE FINANCIAMENT'!I7</f>
        <v>134500000</v>
      </c>
      <c r="H5" s="1" t="n">
        <f aca="false">AVERAGE(O13:O19)</f>
        <v>261350714285.714</v>
      </c>
      <c r="I5" s="82" t="n">
        <f aca="false">'11-18 PAÍS- FONTE FINANCIAMENTO'!I5</f>
        <v>2161860000</v>
      </c>
      <c r="K5" s="0" t="n">
        <v>2003</v>
      </c>
      <c r="L5" s="1" t="n">
        <v>127587000000</v>
      </c>
      <c r="M5" s="1" t="n">
        <v>8082000000</v>
      </c>
      <c r="N5" s="1" t="n">
        <v>558320000000</v>
      </c>
      <c r="O5" s="1" t="n">
        <v>75643000000</v>
      </c>
      <c r="P5" s="1" t="n">
        <v>94685000000</v>
      </c>
      <c r="Q5" s="46" t="n">
        <v>32433000000</v>
      </c>
      <c r="R5" s="1" t="n">
        <v>6588000000</v>
      </c>
      <c r="S5" s="1" t="n">
        <v>58731000000</v>
      </c>
      <c r="T5" s="1" t="n">
        <v>12046000000</v>
      </c>
    </row>
    <row r="6" customFormat="false" ht="15" hidden="false" customHeight="false" outlineLevel="0" collapsed="false">
      <c r="A6" s="45" t="s">
        <v>413</v>
      </c>
      <c r="B6" s="85" t="n">
        <f aca="false">G6*100/F6</f>
        <v>0.0286992127110886</v>
      </c>
      <c r="C6" s="86" t="n">
        <f aca="false">I6*100/H6</f>
        <v>0.287168532823721</v>
      </c>
      <c r="E6" s="45" t="s">
        <v>413</v>
      </c>
      <c r="F6" s="56" t="n">
        <f aca="false">AVERAGE(P2:P12)</f>
        <v>162652545454.545</v>
      </c>
      <c r="G6" s="77" t="n">
        <f aca="false">'00-10 PAÍS- FONTE FINANCIAMENT'!I6</f>
        <v>46680000</v>
      </c>
      <c r="H6" s="82" t="n">
        <f aca="false">AVERAGE(P13:P19)</f>
        <v>334895000000</v>
      </c>
      <c r="I6" s="82" t="n">
        <f aca="false">'11-18 PAÍS- FONTE FINANCIAMENTO'!I6</f>
        <v>961713058</v>
      </c>
      <c r="K6" s="0" t="n">
        <v>2004</v>
      </c>
      <c r="L6" s="1" t="n">
        <v>164658000000</v>
      </c>
      <c r="M6" s="1" t="n">
        <v>8773000000</v>
      </c>
      <c r="N6" s="1" t="n">
        <v>669317000000</v>
      </c>
      <c r="O6" s="1" t="n">
        <v>99210000000</v>
      </c>
      <c r="P6" s="1" t="n">
        <v>117075000000</v>
      </c>
      <c r="Q6" s="46" t="n">
        <v>36592000000</v>
      </c>
      <c r="R6" s="1" t="n">
        <v>8034000000</v>
      </c>
      <c r="S6" s="1" t="n">
        <v>66769000000</v>
      </c>
      <c r="T6" s="1" t="n">
        <v>13686000000</v>
      </c>
    </row>
    <row r="7" customFormat="false" ht="15" hidden="false" customHeight="false" outlineLevel="0" collapsed="false">
      <c r="A7" s="45" t="s">
        <v>414</v>
      </c>
      <c r="B7" s="85" t="n">
        <f aca="false">G7*100/F7</f>
        <v>0.468988091894328</v>
      </c>
      <c r="C7" s="86" t="n">
        <f aca="false">I7*100/H7</f>
        <v>0.617289925250256</v>
      </c>
      <c r="E7" s="45" t="s">
        <v>414</v>
      </c>
      <c r="F7" s="56" t="n">
        <f aca="false">AVERAGE(Q2:Q12)</f>
        <v>43047072727.2727</v>
      </c>
      <c r="G7" s="77" t="n">
        <f aca="false">'00-10 PAÍS- FONTE FINANCIAMENT'!I9</f>
        <v>201885645</v>
      </c>
      <c r="H7" s="1" t="n">
        <f aca="false">AVERAGE(Q13:Q19)</f>
        <v>95002714285.7143</v>
      </c>
      <c r="I7" s="82" t="n">
        <f aca="false">'11-18 PAÍS- FONTE FINANCIAMENTO'!I7</f>
        <v>586442184</v>
      </c>
      <c r="K7" s="0" t="n">
        <v>2005</v>
      </c>
      <c r="L7" s="1" t="n">
        <v>198737000000</v>
      </c>
      <c r="M7" s="1" t="n">
        <v>9549000000</v>
      </c>
      <c r="N7" s="1" t="n">
        <v>891630000000</v>
      </c>
      <c r="O7" s="1" t="n">
        <v>122965000000</v>
      </c>
      <c r="P7" s="1" t="n">
        <v>146566000000</v>
      </c>
      <c r="Q7" s="46" t="n">
        <v>41507000000</v>
      </c>
      <c r="R7" s="1" t="n">
        <v>8735000000</v>
      </c>
      <c r="S7" s="1" t="n">
        <v>76061000000</v>
      </c>
      <c r="T7" s="1" t="n">
        <v>17363000000</v>
      </c>
    </row>
    <row r="8" customFormat="false" ht="15" hidden="false" customHeight="false" outlineLevel="0" collapsed="false">
      <c r="A8" s="45" t="s">
        <v>415</v>
      </c>
      <c r="B8" s="85" t="n">
        <f aca="false">G8*100/F8</f>
        <v>0.415437897257467</v>
      </c>
      <c r="C8" s="86" t="n">
        <f aca="false">I8*100/H8</f>
        <v>2.69846997690531</v>
      </c>
      <c r="E8" s="45" t="s">
        <v>415</v>
      </c>
      <c r="F8" s="56" t="n">
        <f aca="false">AVERAGE(R2:R12)</f>
        <v>11313363636.3636</v>
      </c>
      <c r="G8" s="77" t="n">
        <f aca="false">'00-10 PAÍS- FONTE FINANCIAMENT'!I11</f>
        <v>47000000</v>
      </c>
      <c r="H8" s="1" t="n">
        <f aca="false">AVERAGE(R13:R19)</f>
        <v>27712000000</v>
      </c>
      <c r="I8" s="82" t="n">
        <f aca="false">'11-18 PAÍS- FONTE FINANCIAMENTO'!I8</f>
        <v>747800000</v>
      </c>
      <c r="K8" s="0" t="n">
        <v>2006</v>
      </c>
      <c r="L8" s="1" t="n">
        <v>232557000000</v>
      </c>
      <c r="M8" s="1" t="n">
        <v>11452000000</v>
      </c>
      <c r="N8" s="1" t="n">
        <v>1108000000000</v>
      </c>
      <c r="O8" s="1" t="n">
        <v>154788000000</v>
      </c>
      <c r="P8" s="1" t="n">
        <v>162590000000</v>
      </c>
      <c r="Q8" s="1" t="n">
        <v>46802000000</v>
      </c>
      <c r="R8" s="1" t="n">
        <v>10646000000</v>
      </c>
      <c r="S8" s="1" t="n">
        <v>88643000000</v>
      </c>
      <c r="T8" s="1" t="n">
        <v>19579000000</v>
      </c>
    </row>
    <row r="9" customFormat="false" ht="15" hidden="false" customHeight="false" outlineLevel="0" collapsed="false">
      <c r="A9" s="45" t="s">
        <v>416</v>
      </c>
      <c r="B9" s="85" t="n">
        <f aca="false">G9*100/F9</f>
        <v>2.86461691335995</v>
      </c>
      <c r="C9" s="86" t="n">
        <f aca="false">I9*100/H9</f>
        <v>0.77095275280841</v>
      </c>
      <c r="E9" s="45" t="s">
        <v>416</v>
      </c>
      <c r="F9" s="56" t="n">
        <f aca="false">AVERAGE(S2:S12)</f>
        <v>85439181818.1818</v>
      </c>
      <c r="G9" s="77" t="n">
        <f aca="false">'00-10 PAÍS- FONTE FINANCIAMENT'!I8</f>
        <v>2447505253</v>
      </c>
      <c r="H9" s="1" t="n">
        <f aca="false">AVERAGE(S13:S19)</f>
        <v>194238000000</v>
      </c>
      <c r="I9" s="82" t="n">
        <f aca="false">'11-18 PAÍS- FONTE FINANCIAMENTO'!I9</f>
        <v>1497483208</v>
      </c>
      <c r="K9" s="0" t="n">
        <v>2007</v>
      </c>
      <c r="L9" s="1" t="n">
        <v>287531000000</v>
      </c>
      <c r="M9" s="1" t="n">
        <v>13120000000</v>
      </c>
      <c r="N9" s="1" t="n">
        <v>1397000000000</v>
      </c>
      <c r="O9" s="1" t="n">
        <v>173606000000</v>
      </c>
      <c r="P9" s="1" t="n">
        <v>207416000000</v>
      </c>
      <c r="Q9" s="1" t="n">
        <v>51000800000</v>
      </c>
      <c r="R9" s="1" t="n">
        <v>13795000000</v>
      </c>
      <c r="S9" s="1" t="n">
        <v>102171000000</v>
      </c>
      <c r="T9" s="1" t="n">
        <v>23411000000</v>
      </c>
    </row>
    <row r="10" customFormat="false" ht="15" hidden="false" customHeight="false" outlineLevel="0" collapsed="false">
      <c r="A10" s="60" t="s">
        <v>417</v>
      </c>
      <c r="B10" s="85" t="n">
        <f aca="false">G10*100/F10</f>
        <v>0</v>
      </c>
      <c r="C10" s="86" t="n">
        <f aca="false">I10*100/H10</f>
        <v>0.948412972731527</v>
      </c>
      <c r="E10" s="60" t="s">
        <v>417</v>
      </c>
      <c r="F10" s="56" t="n">
        <f aca="false">AVERAGE(T2:T12)</f>
        <v>22338545454.5455</v>
      </c>
      <c r="G10" s="77" t="n">
        <v>0</v>
      </c>
      <c r="H10" s="1" t="n">
        <f aca="false">AVERAGE(T13:T19)</f>
        <v>53730285714.2857</v>
      </c>
      <c r="I10" s="82" t="n">
        <f aca="false">'11-18 PAÍS- FONTE FINANCIAMENTO'!I10</f>
        <v>509585000</v>
      </c>
      <c r="K10" s="0" t="n">
        <v>2008</v>
      </c>
      <c r="L10" s="1" t="n">
        <v>361558000000</v>
      </c>
      <c r="M10" s="1" t="n">
        <v>16674000000</v>
      </c>
      <c r="N10" s="1" t="n">
        <v>1696000000000</v>
      </c>
      <c r="O10" s="1" t="n">
        <v>179638000000</v>
      </c>
      <c r="P10" s="1" t="n">
        <v>243982000000</v>
      </c>
      <c r="Q10" s="1" t="n">
        <v>61763000000</v>
      </c>
      <c r="R10" s="1" t="n">
        <v>18504000000</v>
      </c>
      <c r="S10" s="1" t="n">
        <v>120551000000</v>
      </c>
      <c r="T10" s="1" t="n">
        <v>30366000000</v>
      </c>
    </row>
    <row r="11" customFormat="false" ht="15" hidden="false" customHeight="false" outlineLevel="0" collapsed="false">
      <c r="C11" s="85"/>
      <c r="E11" s="13"/>
      <c r="F11" s="56"/>
      <c r="G11" s="77"/>
      <c r="K11" s="0" t="n">
        <v>2009</v>
      </c>
      <c r="L11" s="1" t="n">
        <v>332976000000</v>
      </c>
      <c r="M11" s="1" t="n">
        <v>17340000000</v>
      </c>
      <c r="N11" s="1" t="n">
        <v>1667000000000</v>
      </c>
      <c r="O11" s="1" t="n">
        <v>172389000000</v>
      </c>
      <c r="P11" s="1" t="n">
        <v>233822000000</v>
      </c>
      <c r="Q11" s="1" t="n">
        <v>62520000000</v>
      </c>
      <c r="R11" s="1" t="n">
        <v>15930000000</v>
      </c>
      <c r="S11" s="1" t="n">
        <v>120823000000</v>
      </c>
      <c r="T11" s="1" t="n">
        <v>31661000000</v>
      </c>
    </row>
    <row r="12" customFormat="false" ht="15" hidden="false" customHeight="false" outlineLevel="0" collapsed="false">
      <c r="K12" s="0" t="n">
        <v>2010</v>
      </c>
      <c r="L12" s="1" t="n">
        <v>423627000000</v>
      </c>
      <c r="M12" s="1" t="n">
        <v>19650000000</v>
      </c>
      <c r="N12" s="1" t="n">
        <v>2209000000000</v>
      </c>
      <c r="O12" s="1" t="n">
        <v>218538000000</v>
      </c>
      <c r="P12" s="1" t="n">
        <v>287018000000</v>
      </c>
      <c r="Q12" s="1" t="n">
        <v>69555000000</v>
      </c>
      <c r="R12" s="1" t="n">
        <v>20031000000</v>
      </c>
      <c r="S12" s="1" t="n">
        <v>147529000000</v>
      </c>
      <c r="T12" s="1" t="n">
        <v>40284000000</v>
      </c>
    </row>
    <row r="13" customFormat="false" ht="15" hidden="false" customHeight="false" outlineLevel="0" collapsed="false">
      <c r="K13" s="0" t="n">
        <v>2011</v>
      </c>
      <c r="L13" s="1" t="n">
        <v>530163000000</v>
      </c>
      <c r="M13" s="1" t="n">
        <v>23969000000</v>
      </c>
      <c r="N13" s="1" t="n">
        <v>2616000000000</v>
      </c>
      <c r="O13" s="1" t="n">
        <v>252252000000</v>
      </c>
      <c r="P13" s="1" t="n">
        <v>335415000000</v>
      </c>
      <c r="Q13" s="1" t="n">
        <v>79277000000</v>
      </c>
      <c r="R13" s="1" t="n">
        <v>25100000000</v>
      </c>
      <c r="S13" s="1" t="n">
        <v>171762000000</v>
      </c>
      <c r="T13" s="1" t="n">
        <v>47962000000</v>
      </c>
    </row>
    <row r="14" customFormat="false" ht="15" hidden="false" customHeight="false" outlineLevel="0" collapsed="false">
      <c r="K14" s="0" t="n">
        <v>2012</v>
      </c>
      <c r="L14" s="1" t="n">
        <v>545982000000</v>
      </c>
      <c r="M14" s="1" t="n">
        <v>27084000000</v>
      </c>
      <c r="N14" s="1" t="n">
        <v>2465000000000</v>
      </c>
      <c r="O14" s="1" t="n">
        <v>267122000000</v>
      </c>
      <c r="P14" s="1" t="n">
        <v>369660000000</v>
      </c>
      <c r="Q14" s="1" t="n">
        <v>87925000000</v>
      </c>
      <c r="R14" s="1" t="n">
        <v>24595000000</v>
      </c>
      <c r="S14" s="1" t="n">
        <v>192649000000</v>
      </c>
      <c r="T14" s="1" t="n">
        <v>51264000000</v>
      </c>
    </row>
    <row r="15" customFormat="false" ht="15" hidden="false" customHeight="false" outlineLevel="0" collapsed="false">
      <c r="K15" s="0" t="n">
        <v>2013</v>
      </c>
      <c r="L15" s="1" t="n">
        <v>552025000000</v>
      </c>
      <c r="M15" s="1" t="n">
        <v>30659000000</v>
      </c>
      <c r="N15" s="1" t="n">
        <v>2473000000000</v>
      </c>
      <c r="O15" s="1" t="n">
        <v>278384000000</v>
      </c>
      <c r="P15" s="1" t="n">
        <v>380192000000</v>
      </c>
      <c r="Q15" s="1" t="n">
        <v>95130000000</v>
      </c>
      <c r="R15" s="1" t="n">
        <v>28966000000</v>
      </c>
      <c r="S15" s="1" t="n">
        <v>201218000000</v>
      </c>
      <c r="T15" s="1" t="n">
        <v>57531000000</v>
      </c>
    </row>
    <row r="16" customFormat="false" ht="15" hidden="false" customHeight="false" outlineLevel="0" collapsed="false">
      <c r="K16" s="0" t="n">
        <v>2014</v>
      </c>
      <c r="L16" s="1" t="n">
        <v>526320000000</v>
      </c>
      <c r="M16" s="1" t="n">
        <v>32996000000</v>
      </c>
      <c r="N16" s="1" t="n">
        <v>2456000000000</v>
      </c>
      <c r="O16" s="1" t="n">
        <v>260584000000</v>
      </c>
      <c r="P16" s="1" t="n">
        <v>378196000000</v>
      </c>
      <c r="Q16" s="1" t="n">
        <v>101726000000</v>
      </c>
      <c r="R16" s="1" t="n">
        <v>30881000000</v>
      </c>
      <c r="S16" s="1" t="n">
        <v>201081000000</v>
      </c>
      <c r="T16" s="1" t="n">
        <v>57236000000</v>
      </c>
    </row>
    <row r="17" customFormat="false" ht="15" hidden="false" customHeight="false" outlineLevel="0" collapsed="false">
      <c r="K17" s="0" t="n">
        <v>2015</v>
      </c>
      <c r="L17" s="1" t="n">
        <v>594749000000</v>
      </c>
      <c r="M17" s="1" t="n">
        <v>33000000000</v>
      </c>
      <c r="N17" s="1" t="n">
        <v>1802000000000</v>
      </c>
      <c r="O17" s="1" t="n">
        <v>243999000000</v>
      </c>
      <c r="P17" s="1" t="n">
        <v>291520000000</v>
      </c>
      <c r="Q17" s="1" t="n">
        <v>99290000000</v>
      </c>
      <c r="R17" s="1" t="n">
        <v>27283000000</v>
      </c>
      <c r="S17" s="1" t="n">
        <v>189927000000</v>
      </c>
      <c r="T17" s="1" t="n">
        <v>53274000000</v>
      </c>
    </row>
    <row r="18" customFormat="false" ht="15" hidden="false" customHeight="false" outlineLevel="0" collapsed="false">
      <c r="K18" s="0" t="n">
        <v>2016</v>
      </c>
      <c r="L18" s="1" t="n">
        <v>554861000000</v>
      </c>
      <c r="M18" s="1" t="n">
        <v>33941000000</v>
      </c>
      <c r="N18" s="1" t="n">
        <v>1794000000000</v>
      </c>
      <c r="O18" s="1" t="n">
        <v>250038000000</v>
      </c>
      <c r="P18" s="1" t="n">
        <v>280091000000</v>
      </c>
      <c r="Q18" s="1" t="n">
        <v>98614000000</v>
      </c>
      <c r="R18" s="1" t="n">
        <v>27424000000</v>
      </c>
      <c r="S18" s="1" t="n">
        <v>191640000000</v>
      </c>
      <c r="T18" s="1" t="n">
        <v>52688000000</v>
      </c>
    </row>
    <row r="19" customFormat="false" ht="15" hidden="false" customHeight="false" outlineLevel="0" collapsed="false">
      <c r="K19" s="0" t="n">
        <v>2017</v>
      </c>
      <c r="L19" s="1" t="n">
        <v>637590000000</v>
      </c>
      <c r="M19" s="1" t="n">
        <v>37509000000</v>
      </c>
      <c r="N19" s="1" t="n">
        <v>2056000000000</v>
      </c>
      <c r="O19" s="1" t="n">
        <v>277076000000</v>
      </c>
      <c r="P19" s="1" t="n">
        <v>309191000000</v>
      </c>
      <c r="Q19" s="1" t="n">
        <v>103057000000</v>
      </c>
      <c r="R19" s="1" t="n">
        <v>29735000000</v>
      </c>
      <c r="S19" s="1" t="n">
        <v>211389000000</v>
      </c>
      <c r="T19" s="1" t="n">
        <v>56157000000</v>
      </c>
    </row>
    <row r="21" customFormat="false" ht="15" hidden="false" customHeight="false" outlineLevel="0" collapsed="false">
      <c r="F21" s="35"/>
      <c r="G21" s="87"/>
    </row>
    <row r="22" customFormat="false" ht="15" hidden="false" customHeight="false" outlineLevel="0" collapsed="false">
      <c r="F22" s="35"/>
      <c r="G22" s="87"/>
    </row>
    <row r="23" customFormat="false" ht="15" hidden="false" customHeight="false" outlineLevel="0" collapsed="false">
      <c r="F23" s="3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19.85"/>
    <col collapsed="false" customWidth="true" hidden="false" outlineLevel="0" max="2" min="2" style="1" width="27.85"/>
    <col collapsed="false" customWidth="true" hidden="false" outlineLevel="0" max="3" min="3" style="82" width="22.01"/>
    <col collapsed="false" customWidth="true" hidden="false" outlineLevel="0" max="4" min="4" style="0" width="26.71"/>
    <col collapsed="false" customWidth="true" hidden="false" outlineLevel="0" max="5" min="5" style="82" width="20.57"/>
    <col collapsed="false" customWidth="true" hidden="false" outlineLevel="0" max="8" min="8" style="0" width="20.3"/>
    <col collapsed="false" customWidth="true" hidden="false" outlineLevel="0" max="9" min="9" style="1" width="19.71"/>
    <col collapsed="false" customWidth="true" hidden="false" outlineLevel="0" max="10" min="10" style="1" width="22.43"/>
    <col collapsed="false" customWidth="true" hidden="false" outlineLevel="0" max="11" min="11" style="1" width="20.3"/>
    <col collapsed="false" customWidth="true" hidden="false" outlineLevel="0" max="12" min="12" style="1" width="22.7"/>
    <col collapsed="false" customWidth="true" hidden="false" outlineLevel="0" max="13" min="13" style="1" width="21.57"/>
    <col collapsed="false" customWidth="true" hidden="false" outlineLevel="0" max="14" min="14" style="1" width="19.31"/>
    <col collapsed="false" customWidth="true" hidden="false" outlineLevel="0" max="15" min="15" style="1" width="22.01"/>
    <col collapsed="false" customWidth="true" hidden="false" outlineLevel="0" max="16" min="16" style="1" width="20.86"/>
  </cols>
  <sheetData>
    <row r="1" customFormat="false" ht="32.25" hidden="false" customHeight="true" outlineLevel="0" collapsed="false">
      <c r="A1" s="73" t="s">
        <v>427</v>
      </c>
      <c r="B1" s="83" t="s">
        <v>441</v>
      </c>
      <c r="C1" s="84" t="s">
        <v>442</v>
      </c>
      <c r="D1" s="74" t="s">
        <v>443</v>
      </c>
      <c r="E1" s="84" t="s">
        <v>444</v>
      </c>
      <c r="H1" s="0" t="s">
        <v>34</v>
      </c>
      <c r="I1" s="1" t="s">
        <v>83</v>
      </c>
      <c r="J1" s="1" t="s">
        <v>105</v>
      </c>
      <c r="K1" s="1" t="s">
        <v>48</v>
      </c>
      <c r="L1" s="1" t="s">
        <v>29</v>
      </c>
      <c r="M1" s="46" t="s">
        <v>445</v>
      </c>
      <c r="N1" s="1" t="s">
        <v>446</v>
      </c>
      <c r="O1" s="1" t="s">
        <v>68</v>
      </c>
      <c r="P1" s="1" t="s">
        <v>447</v>
      </c>
    </row>
    <row r="2" customFormat="false" ht="15" hidden="false" customHeight="false" outlineLevel="0" collapsed="false">
      <c r="A2" s="45" t="s">
        <v>409</v>
      </c>
      <c r="B2" s="56" t="n">
        <f aca="false">AVERAGE(H2:H12)</f>
        <v>229461127272.727</v>
      </c>
      <c r="C2" s="82" t="n">
        <f aca="false">'00-10 PAÍS- FONTE FINANCIAMENT'!I4</f>
        <v>1505000000</v>
      </c>
      <c r="D2" s="1" t="n">
        <f aca="false">AVERAGE(H13:H19)</f>
        <v>563098571428.571</v>
      </c>
      <c r="E2" s="82" t="n">
        <f aca="false">'11-18 PAÍS- FONTE FINANCIAMENTO'!I2</f>
        <v>3896508384</v>
      </c>
      <c r="G2" s="0" t="n">
        <v>2000</v>
      </c>
      <c r="H2" s="1" t="n">
        <v>28420400000</v>
      </c>
      <c r="I2" s="1" t="n">
        <v>8398000000</v>
      </c>
      <c r="J2" s="1" t="n">
        <v>655421000000</v>
      </c>
      <c r="K2" s="1" t="n">
        <v>77861000000</v>
      </c>
      <c r="L2" s="1" t="n">
        <v>99887000000</v>
      </c>
      <c r="M2" s="46" t="n">
        <v>18328000000</v>
      </c>
      <c r="N2" s="1" t="n">
        <v>8196000000</v>
      </c>
      <c r="O2" s="1" t="n">
        <v>51745000000</v>
      </c>
      <c r="P2" s="1" t="n">
        <v>22823000000</v>
      </c>
    </row>
    <row r="3" customFormat="false" ht="15" hidden="false" customHeight="false" outlineLevel="0" collapsed="false">
      <c r="A3" s="45" t="s">
        <v>410</v>
      </c>
      <c r="B3" s="56" t="n">
        <f aca="false">AVERAGE(I2:I12)</f>
        <v>11735000000</v>
      </c>
      <c r="C3" s="82" t="n">
        <v>0</v>
      </c>
      <c r="D3" s="1" t="n">
        <f aca="false">AVERAGE(I13:I19)</f>
        <v>31308285714.2857</v>
      </c>
      <c r="E3" s="82" t="n">
        <f aca="false">'11-18 PAÍS- FONTE FINANCIAMENTO'!I3</f>
        <v>970087651</v>
      </c>
      <c r="G3" s="0" t="n">
        <v>2001</v>
      </c>
      <c r="H3" s="1" t="n">
        <v>268697000000</v>
      </c>
      <c r="I3" s="1" t="n">
        <v>8142000000</v>
      </c>
      <c r="J3" s="1" t="n">
        <v>559372000000</v>
      </c>
      <c r="K3" s="1" t="n">
        <v>70980000000</v>
      </c>
      <c r="L3" s="1" t="n">
        <v>98204000000</v>
      </c>
      <c r="M3" s="46" t="n">
        <v>24468000000</v>
      </c>
      <c r="N3" s="1" t="n">
        <v>7663000000</v>
      </c>
      <c r="O3" s="1" t="n">
        <v>52030000000</v>
      </c>
      <c r="P3" s="1" t="n">
        <v>20899000000</v>
      </c>
    </row>
    <row r="4" customFormat="false" ht="15" hidden="false" customHeight="false" outlineLevel="0" collapsed="false">
      <c r="A4" s="45" t="s">
        <v>411</v>
      </c>
      <c r="B4" s="56" t="n">
        <f aca="false">AVERAGE(J2:J12)</f>
        <v>1083547454545.45</v>
      </c>
      <c r="C4" s="82" t="n">
        <f aca="false">'00-10 PAÍS- FONTE FINANCIAMENT'!I5</f>
        <v>2941500000</v>
      </c>
      <c r="D4" s="1" t="n">
        <f aca="false">AVERAGE(J13:J19)</f>
        <v>2237428571428.57</v>
      </c>
      <c r="E4" s="82" t="n">
        <f aca="false">'11-18 PAÍS- FONTE FINANCIAMENTO'!I4</f>
        <v>28985144214</v>
      </c>
      <c r="G4" s="0" t="n">
        <v>2002</v>
      </c>
      <c r="H4" s="1" t="n">
        <v>97724000000</v>
      </c>
      <c r="I4" s="1" t="n">
        <v>7905000000</v>
      </c>
      <c r="J4" s="1" t="n">
        <v>507962000000</v>
      </c>
      <c r="K4" s="1" t="n">
        <v>69737000000</v>
      </c>
      <c r="L4" s="1" t="n">
        <v>97933000000</v>
      </c>
      <c r="M4" s="46" t="n">
        <v>28549000000</v>
      </c>
      <c r="N4" s="1" t="n">
        <v>6325000000</v>
      </c>
      <c r="O4" s="1" t="n">
        <v>54778000000</v>
      </c>
      <c r="P4" s="1" t="n">
        <v>13606000000</v>
      </c>
    </row>
    <row r="5" customFormat="false" ht="15" hidden="false" customHeight="false" outlineLevel="0" collapsed="false">
      <c r="A5" s="60" t="s">
        <v>412</v>
      </c>
      <c r="B5" s="56" t="n">
        <f aca="false">AVERAGE(K2:K12)</f>
        <v>128668636363.636</v>
      </c>
      <c r="C5" s="77" t="n">
        <f aca="false">'00-10 PAÍS- FONTE FINANCIAMENT'!I7</f>
        <v>134500000</v>
      </c>
      <c r="D5" s="1" t="n">
        <f aca="false">AVERAGE(K13:K19)</f>
        <v>261350714285.714</v>
      </c>
      <c r="E5" s="82" t="n">
        <f aca="false">'11-18 PAÍS- FONTE FINANCIAMENTO'!I5</f>
        <v>2161860000</v>
      </c>
      <c r="G5" s="0" t="n">
        <v>2003</v>
      </c>
      <c r="H5" s="1" t="n">
        <v>127587000000</v>
      </c>
      <c r="I5" s="1" t="n">
        <v>8082000000</v>
      </c>
      <c r="J5" s="1" t="n">
        <v>558320000000</v>
      </c>
      <c r="K5" s="1" t="n">
        <v>75643000000</v>
      </c>
      <c r="L5" s="1" t="n">
        <v>94685000000</v>
      </c>
      <c r="M5" s="46" t="n">
        <v>32433000000</v>
      </c>
      <c r="N5" s="1" t="n">
        <v>6588000000</v>
      </c>
      <c r="O5" s="1" t="n">
        <v>58731000000</v>
      </c>
      <c r="P5" s="1" t="n">
        <v>12046000000</v>
      </c>
    </row>
    <row r="6" customFormat="false" ht="15" hidden="false" customHeight="false" outlineLevel="0" collapsed="false">
      <c r="A6" s="45" t="s">
        <v>413</v>
      </c>
      <c r="B6" s="56" t="n">
        <f aca="false">AVERAGE(L2:L12)</f>
        <v>162652545454.545</v>
      </c>
      <c r="C6" s="77" t="n">
        <f aca="false">'00-10 PAÍS- FONTE FINANCIAMENT'!I6</f>
        <v>46680000</v>
      </c>
      <c r="D6" s="82" t="n">
        <f aca="false">AVERAGE(L13:L19)</f>
        <v>334895000000</v>
      </c>
      <c r="E6" s="82" t="n">
        <f aca="false">'11-18 PAÍS- FONTE FINANCIAMENTO'!I6</f>
        <v>961713058</v>
      </c>
      <c r="G6" s="0" t="n">
        <v>2004</v>
      </c>
      <c r="H6" s="1" t="n">
        <v>164658000000</v>
      </c>
      <c r="I6" s="1" t="n">
        <v>8773000000</v>
      </c>
      <c r="J6" s="1" t="n">
        <v>669317000000</v>
      </c>
      <c r="K6" s="1" t="n">
        <v>99210000000</v>
      </c>
      <c r="L6" s="1" t="n">
        <v>117075000000</v>
      </c>
      <c r="M6" s="46" t="n">
        <v>36592000000</v>
      </c>
      <c r="N6" s="1" t="n">
        <v>8034000000</v>
      </c>
      <c r="O6" s="1" t="n">
        <v>66769000000</v>
      </c>
      <c r="P6" s="1" t="n">
        <v>13686000000</v>
      </c>
    </row>
    <row r="7" customFormat="false" ht="15" hidden="false" customHeight="false" outlineLevel="0" collapsed="false">
      <c r="A7" s="45" t="s">
        <v>414</v>
      </c>
      <c r="B7" s="56" t="n">
        <f aca="false">AVERAGE(M2:M12)</f>
        <v>43047072727.2727</v>
      </c>
      <c r="C7" s="77" t="n">
        <f aca="false">'00-10 PAÍS- FONTE FINANCIAMENT'!I9</f>
        <v>201885645</v>
      </c>
      <c r="D7" s="1" t="n">
        <f aca="false">AVERAGE(M13:M19)</f>
        <v>95002714285.7143</v>
      </c>
      <c r="E7" s="82" t="n">
        <f aca="false">'11-18 PAÍS- FONTE FINANCIAMENTO'!I7</f>
        <v>586442184</v>
      </c>
      <c r="G7" s="0" t="n">
        <v>2005</v>
      </c>
      <c r="H7" s="1" t="n">
        <v>198737000000</v>
      </c>
      <c r="I7" s="1" t="n">
        <v>9549000000</v>
      </c>
      <c r="J7" s="1" t="n">
        <v>891630000000</v>
      </c>
      <c r="K7" s="1" t="n">
        <v>122965000000</v>
      </c>
      <c r="L7" s="1" t="n">
        <v>146566000000</v>
      </c>
      <c r="M7" s="46" t="n">
        <v>41507000000</v>
      </c>
      <c r="N7" s="1" t="n">
        <v>8735000000</v>
      </c>
      <c r="O7" s="1" t="n">
        <v>76061000000</v>
      </c>
      <c r="P7" s="1" t="n">
        <v>17363000000</v>
      </c>
    </row>
    <row r="8" customFormat="false" ht="15" hidden="false" customHeight="false" outlineLevel="0" collapsed="false">
      <c r="A8" s="45" t="s">
        <v>415</v>
      </c>
      <c r="B8" s="56" t="n">
        <f aca="false">AVERAGE(N2:N12)</f>
        <v>11313363636.3636</v>
      </c>
      <c r="C8" s="77" t="n">
        <f aca="false">'00-10 PAÍS- FONTE FINANCIAMENT'!I11</f>
        <v>47000000</v>
      </c>
      <c r="D8" s="1" t="n">
        <f aca="false">AVERAGE(N13:N19)</f>
        <v>27712000000</v>
      </c>
      <c r="E8" s="82" t="n">
        <f aca="false">'11-18 PAÍS- FONTE FINANCIAMENTO'!I8</f>
        <v>747800000</v>
      </c>
      <c r="G8" s="0" t="n">
        <v>2006</v>
      </c>
      <c r="H8" s="1" t="n">
        <v>232557000000</v>
      </c>
      <c r="I8" s="1" t="n">
        <v>11452000000</v>
      </c>
      <c r="J8" s="1" t="n">
        <v>1108000000000</v>
      </c>
      <c r="K8" s="1" t="n">
        <v>154788000000</v>
      </c>
      <c r="L8" s="1" t="n">
        <v>162590000000</v>
      </c>
      <c r="M8" s="1" t="n">
        <v>46802000000</v>
      </c>
      <c r="N8" s="1" t="n">
        <v>10646000000</v>
      </c>
      <c r="O8" s="1" t="n">
        <v>88643000000</v>
      </c>
      <c r="P8" s="1" t="n">
        <v>19579000000</v>
      </c>
    </row>
    <row r="9" customFormat="false" ht="15" hidden="false" customHeight="false" outlineLevel="0" collapsed="false">
      <c r="A9" s="45" t="s">
        <v>416</v>
      </c>
      <c r="B9" s="56" t="n">
        <f aca="false">AVERAGE(O2:O12)</f>
        <v>85439181818.1818</v>
      </c>
      <c r="C9" s="77" t="n">
        <f aca="false">'00-10 PAÍS- FONTE FINANCIAMENT'!I8</f>
        <v>2447505253</v>
      </c>
      <c r="D9" s="1" t="n">
        <f aca="false">AVERAGE(O13:O19)</f>
        <v>194238000000</v>
      </c>
      <c r="E9" s="82" t="n">
        <f aca="false">'11-18 PAÍS- FONTE FINANCIAMENTO'!I9</f>
        <v>1497483208</v>
      </c>
      <c r="G9" s="0" t="n">
        <v>2007</v>
      </c>
      <c r="H9" s="1" t="n">
        <v>287531000000</v>
      </c>
      <c r="I9" s="1" t="n">
        <v>13120000000</v>
      </c>
      <c r="J9" s="1" t="n">
        <v>1397000000000</v>
      </c>
      <c r="K9" s="1" t="n">
        <v>173606000000</v>
      </c>
      <c r="L9" s="1" t="n">
        <v>207416000000</v>
      </c>
      <c r="M9" s="1" t="n">
        <v>51000800000</v>
      </c>
      <c r="N9" s="1" t="n">
        <v>13795000000</v>
      </c>
      <c r="O9" s="1" t="n">
        <v>102171000000</v>
      </c>
      <c r="P9" s="1" t="n">
        <v>23411000000</v>
      </c>
    </row>
    <row r="10" customFormat="false" ht="15" hidden="false" customHeight="false" outlineLevel="0" collapsed="false">
      <c r="A10" s="60" t="s">
        <v>417</v>
      </c>
      <c r="B10" s="56" t="n">
        <f aca="false">AVERAGE(P2:P12)</f>
        <v>22338545454.5455</v>
      </c>
      <c r="C10" s="77" t="n">
        <v>0</v>
      </c>
      <c r="D10" s="1" t="n">
        <f aca="false">AVERAGE(P13:P19)</f>
        <v>53730285714.2857</v>
      </c>
      <c r="E10" s="82" t="n">
        <f aca="false">'11-18 PAÍS- FONTE FINANCIAMENTO'!I10</f>
        <v>509585000</v>
      </c>
      <c r="G10" s="0" t="n">
        <v>2008</v>
      </c>
      <c r="H10" s="1" t="n">
        <v>361558000000</v>
      </c>
      <c r="I10" s="1" t="n">
        <v>16674000000</v>
      </c>
      <c r="J10" s="1" t="n">
        <v>1696000000000</v>
      </c>
      <c r="K10" s="1" t="n">
        <v>179638000000</v>
      </c>
      <c r="L10" s="1" t="n">
        <v>243982000000</v>
      </c>
      <c r="M10" s="1" t="n">
        <v>61763000000</v>
      </c>
      <c r="N10" s="1" t="n">
        <v>18504000000</v>
      </c>
      <c r="O10" s="1" t="n">
        <v>120551000000</v>
      </c>
      <c r="P10" s="1" t="n">
        <v>30366000000</v>
      </c>
    </row>
    <row r="11" customFormat="false" ht="15" hidden="false" customHeight="false" outlineLevel="0" collapsed="false">
      <c r="A11" s="13"/>
      <c r="B11" s="56"/>
      <c r="C11" s="77"/>
      <c r="G11" s="0" t="n">
        <v>2009</v>
      </c>
      <c r="H11" s="1" t="n">
        <v>332976000000</v>
      </c>
      <c r="I11" s="1" t="n">
        <v>17340000000</v>
      </c>
      <c r="J11" s="1" t="n">
        <v>1667000000000</v>
      </c>
      <c r="K11" s="1" t="n">
        <v>172389000000</v>
      </c>
      <c r="L11" s="1" t="n">
        <v>233822000000</v>
      </c>
      <c r="M11" s="1" t="n">
        <v>62520000000</v>
      </c>
      <c r="N11" s="1" t="n">
        <v>15930000000</v>
      </c>
      <c r="O11" s="1" t="n">
        <v>120823000000</v>
      </c>
      <c r="P11" s="1" t="n">
        <v>31661000000</v>
      </c>
    </row>
    <row r="12" customFormat="false" ht="15" hidden="false" customHeight="false" outlineLevel="0" collapsed="false">
      <c r="A12" s="45" t="s">
        <v>409</v>
      </c>
      <c r="B12" s="87" t="n">
        <f aca="false">C2/B2</f>
        <v>0.0065588451424769</v>
      </c>
      <c r="C12" s="88" t="n">
        <f aca="false">E2/D2</f>
        <v>0.00691976250998937</v>
      </c>
      <c r="G12" s="0" t="n">
        <v>2010</v>
      </c>
      <c r="H12" s="1" t="n">
        <v>423627000000</v>
      </c>
      <c r="I12" s="1" t="n">
        <v>19650000000</v>
      </c>
      <c r="J12" s="1" t="n">
        <v>2209000000000</v>
      </c>
      <c r="K12" s="1" t="n">
        <v>218538000000</v>
      </c>
      <c r="L12" s="1" t="n">
        <v>287018000000</v>
      </c>
      <c r="M12" s="1" t="n">
        <v>69555000000</v>
      </c>
      <c r="N12" s="1" t="n">
        <v>20031000000</v>
      </c>
      <c r="O12" s="1" t="n">
        <v>147529000000</v>
      </c>
      <c r="P12" s="1" t="n">
        <v>40284000000</v>
      </c>
    </row>
    <row r="13" customFormat="false" ht="15" hidden="false" customHeight="false" outlineLevel="0" collapsed="false">
      <c r="A13" s="45" t="s">
        <v>410</v>
      </c>
      <c r="B13" s="87" t="n">
        <v>0</v>
      </c>
      <c r="C13" s="88" t="n">
        <f aca="false">E3/D3</f>
        <v>0.0309850133556612</v>
      </c>
      <c r="G13" s="0" t="n">
        <v>2011</v>
      </c>
      <c r="H13" s="1" t="n">
        <v>530163000000</v>
      </c>
      <c r="I13" s="1" t="n">
        <v>23969000000</v>
      </c>
      <c r="J13" s="1" t="n">
        <v>2616000000000</v>
      </c>
      <c r="K13" s="1" t="n">
        <v>252252000000</v>
      </c>
      <c r="L13" s="1" t="n">
        <v>335415000000</v>
      </c>
      <c r="M13" s="1" t="n">
        <v>79277000000</v>
      </c>
      <c r="N13" s="1" t="n">
        <v>25100000000</v>
      </c>
      <c r="O13" s="1" t="n">
        <v>171762000000</v>
      </c>
      <c r="P13" s="1" t="n">
        <v>47962000000</v>
      </c>
    </row>
    <row r="14" customFormat="false" ht="15" hidden="false" customHeight="false" outlineLevel="0" collapsed="false">
      <c r="A14" s="45" t="s">
        <v>411</v>
      </c>
      <c r="B14" s="87" t="n">
        <f aca="false">C4/B4</f>
        <v>0.00271469420897117</v>
      </c>
      <c r="C14" s="88" t="n">
        <f aca="false">E4/D4</f>
        <v>0.0129546679541566</v>
      </c>
      <c r="G14" s="0" t="n">
        <v>2012</v>
      </c>
      <c r="H14" s="1" t="n">
        <v>545982000000</v>
      </c>
      <c r="I14" s="1" t="n">
        <v>27084000000</v>
      </c>
      <c r="J14" s="1" t="n">
        <v>2465000000000</v>
      </c>
      <c r="K14" s="1" t="n">
        <v>267122000000</v>
      </c>
      <c r="L14" s="1" t="n">
        <v>369660000000</v>
      </c>
      <c r="M14" s="1" t="n">
        <v>87925000000</v>
      </c>
      <c r="N14" s="1" t="n">
        <v>24595000000</v>
      </c>
      <c r="O14" s="1" t="n">
        <v>192649000000</v>
      </c>
      <c r="P14" s="1" t="n">
        <v>51264000000</v>
      </c>
    </row>
    <row r="15" customFormat="false" ht="15" hidden="false" customHeight="false" outlineLevel="0" collapsed="false">
      <c r="A15" s="60" t="s">
        <v>412</v>
      </c>
      <c r="B15" s="87" t="n">
        <f aca="false">C5/B5</f>
        <v>0.00104532078524469</v>
      </c>
      <c r="C15" s="88" t="n">
        <f aca="false">E5/D5</f>
        <v>0.0082718733174634</v>
      </c>
      <c r="G15" s="0" t="n">
        <v>2013</v>
      </c>
      <c r="H15" s="1" t="n">
        <v>552025000000</v>
      </c>
      <c r="I15" s="1" t="n">
        <v>30659000000</v>
      </c>
      <c r="J15" s="1" t="n">
        <v>2473000000000</v>
      </c>
      <c r="K15" s="1" t="n">
        <v>278384000000</v>
      </c>
      <c r="L15" s="1" t="n">
        <v>380192000000</v>
      </c>
      <c r="M15" s="1" t="n">
        <v>95130000000</v>
      </c>
      <c r="N15" s="1" t="n">
        <v>28966000000</v>
      </c>
      <c r="O15" s="1" t="n">
        <v>201218000000</v>
      </c>
      <c r="P15" s="1" t="n">
        <v>57531000000</v>
      </c>
    </row>
    <row r="16" customFormat="false" ht="15" hidden="false" customHeight="false" outlineLevel="0" collapsed="false">
      <c r="A16" s="45" t="s">
        <v>413</v>
      </c>
      <c r="B16" s="87" t="n">
        <f aca="false">C6/B6</f>
        <v>0.000286992127110886</v>
      </c>
      <c r="C16" s="88" t="n">
        <f aca="false">E6/D6</f>
        <v>0.00287168532823721</v>
      </c>
      <c r="G16" s="0" t="n">
        <v>2014</v>
      </c>
      <c r="H16" s="1" t="n">
        <v>526320000000</v>
      </c>
      <c r="I16" s="1" t="n">
        <v>32996000000</v>
      </c>
      <c r="J16" s="1" t="n">
        <v>2456000000000</v>
      </c>
      <c r="K16" s="1" t="n">
        <v>260584000000</v>
      </c>
      <c r="L16" s="1" t="n">
        <v>378196000000</v>
      </c>
      <c r="M16" s="1" t="n">
        <v>101726000000</v>
      </c>
      <c r="N16" s="1" t="n">
        <v>30881000000</v>
      </c>
      <c r="O16" s="1" t="n">
        <v>201081000000</v>
      </c>
      <c r="P16" s="1" t="n">
        <v>57236000000</v>
      </c>
    </row>
    <row r="17" customFormat="false" ht="15" hidden="false" customHeight="false" outlineLevel="0" collapsed="false">
      <c r="A17" s="45" t="s">
        <v>414</v>
      </c>
      <c r="B17" s="87" t="n">
        <f aca="false">C7/B7</f>
        <v>0.00468988091894328</v>
      </c>
      <c r="C17" s="88" t="n">
        <f aca="false">E7/D7</f>
        <v>0.00617289925250256</v>
      </c>
      <c r="G17" s="0" t="n">
        <v>2015</v>
      </c>
      <c r="H17" s="1" t="n">
        <v>594749000000</v>
      </c>
      <c r="I17" s="1" t="n">
        <v>33000000000</v>
      </c>
      <c r="J17" s="1" t="n">
        <v>1802000000000</v>
      </c>
      <c r="K17" s="1" t="n">
        <v>243999000000</v>
      </c>
      <c r="L17" s="1" t="n">
        <v>291520000000</v>
      </c>
      <c r="M17" s="1" t="n">
        <v>99290000000</v>
      </c>
      <c r="N17" s="1" t="n">
        <v>27283000000</v>
      </c>
      <c r="O17" s="1" t="n">
        <v>189927000000</v>
      </c>
      <c r="P17" s="1" t="n">
        <v>53274000000</v>
      </c>
    </row>
    <row r="18" customFormat="false" ht="15" hidden="false" customHeight="false" outlineLevel="0" collapsed="false">
      <c r="A18" s="45" t="s">
        <v>415</v>
      </c>
      <c r="B18" s="87" t="n">
        <f aca="false">C8/B8</f>
        <v>0.00415437897257467</v>
      </c>
      <c r="C18" s="88" t="n">
        <f aca="false">E8/D8</f>
        <v>0.0269846997690531</v>
      </c>
      <c r="G18" s="0" t="n">
        <v>2016</v>
      </c>
      <c r="H18" s="1" t="n">
        <v>554861000000</v>
      </c>
      <c r="I18" s="1" t="n">
        <v>33941000000</v>
      </c>
      <c r="J18" s="1" t="n">
        <v>1794000000000</v>
      </c>
      <c r="K18" s="1" t="n">
        <v>250038000000</v>
      </c>
      <c r="L18" s="1" t="n">
        <v>280091000000</v>
      </c>
      <c r="M18" s="1" t="n">
        <v>98614000000</v>
      </c>
      <c r="N18" s="1" t="n">
        <v>27424000000</v>
      </c>
      <c r="O18" s="1" t="n">
        <v>191640000000</v>
      </c>
      <c r="P18" s="1" t="n">
        <v>52688000000</v>
      </c>
    </row>
    <row r="19" customFormat="false" ht="15" hidden="false" customHeight="false" outlineLevel="0" collapsed="false">
      <c r="A19" s="45" t="s">
        <v>416</v>
      </c>
      <c r="B19" s="87" t="n">
        <f aca="false">C9/B9</f>
        <v>0.0286461691335995</v>
      </c>
      <c r="C19" s="88" t="n">
        <f aca="false">E9/D9</f>
        <v>0.0077095275280841</v>
      </c>
      <c r="G19" s="0" t="n">
        <v>2017</v>
      </c>
      <c r="H19" s="1" t="n">
        <v>637590000000</v>
      </c>
      <c r="I19" s="1" t="n">
        <v>37509000000</v>
      </c>
      <c r="J19" s="1" t="n">
        <v>2056000000000</v>
      </c>
      <c r="K19" s="1" t="n">
        <v>277076000000</v>
      </c>
      <c r="L19" s="1" t="n">
        <v>309191000000</v>
      </c>
      <c r="M19" s="1" t="n">
        <v>103057000000</v>
      </c>
      <c r="N19" s="1" t="n">
        <v>29735000000</v>
      </c>
      <c r="O19" s="1" t="n">
        <v>211389000000</v>
      </c>
      <c r="P19" s="1" t="n">
        <v>56157000000</v>
      </c>
    </row>
    <row r="20" customFormat="false" ht="15" hidden="false" customHeight="false" outlineLevel="0" collapsed="false">
      <c r="A20" s="60" t="s">
        <v>417</v>
      </c>
      <c r="B20" s="87" t="n">
        <f aca="false">0</f>
        <v>0</v>
      </c>
      <c r="C20" s="88" t="n">
        <f aca="false">E10/D10</f>
        <v>0.00948412972731527</v>
      </c>
    </row>
    <row r="21" customFormat="false" ht="15" hidden="false" customHeight="false" outlineLevel="0" collapsed="false">
      <c r="B21" s="35"/>
      <c r="C21" s="87"/>
    </row>
    <row r="22" customFormat="false" ht="15" hidden="false" customHeight="false" outlineLevel="0" collapsed="false">
      <c r="B22" s="35"/>
      <c r="C22" s="87"/>
    </row>
    <row r="23" customFormat="false" ht="15" hidden="false" customHeight="false" outlineLevel="0" collapsed="false">
      <c r="B23" s="3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5" activeCellId="0" sqref="F25"/>
    </sheetView>
  </sheetViews>
  <sheetFormatPr defaultColWidth="8.60546875" defaultRowHeight="15" zeroHeight="false" outlineLevelRow="0" outlineLevelCol="0"/>
  <cols>
    <col collapsed="false" customWidth="true" hidden="false" outlineLevel="0" max="1" min="1" style="89" width="9.13"/>
    <col collapsed="false" customWidth="true" hidden="false" outlineLevel="0" max="2" min="2" style="90" width="11.64"/>
    <col collapsed="false" customWidth="true" hidden="false" outlineLevel="0" max="3" min="3" style="2" width="3.98"/>
    <col collapsed="false" customWidth="true" hidden="false" outlineLevel="0" max="4" min="4" style="45" width="23.15"/>
    <col collapsed="false" customWidth="true" hidden="false" outlineLevel="0" max="5" min="5" style="91" width="26.29"/>
    <col collapsed="false" customWidth="true" hidden="false" outlineLevel="0" max="6" min="6" style="92" width="28.3"/>
    <col collapsed="false" customWidth="true" hidden="false" outlineLevel="0" max="9" min="9" style="0" width="22.01"/>
    <col collapsed="false" customWidth="true" hidden="false" outlineLevel="0" max="12" min="12" style="0" width="19.99"/>
  </cols>
  <sheetData>
    <row r="1" customFormat="false" ht="31.5" hidden="false" customHeight="true" outlineLevel="0" collapsed="false">
      <c r="A1" s="93" t="s">
        <v>1</v>
      </c>
      <c r="B1" s="94" t="s">
        <v>448</v>
      </c>
      <c r="D1" s="4" t="s">
        <v>449</v>
      </c>
      <c r="E1" s="95" t="s">
        <v>450</v>
      </c>
      <c r="F1" s="96" t="s">
        <v>429</v>
      </c>
      <c r="G1" s="7"/>
      <c r="H1" s="4"/>
      <c r="I1" s="2"/>
    </row>
    <row r="2" customFormat="false" ht="15" hidden="false" customHeight="false" outlineLevel="0" collapsed="false">
      <c r="A2" s="97" t="n">
        <v>1947</v>
      </c>
      <c r="B2" s="98" t="n">
        <v>501000000</v>
      </c>
      <c r="D2" s="45" t="n">
        <v>2000</v>
      </c>
      <c r="E2" s="91" t="n">
        <v>0</v>
      </c>
      <c r="F2" s="92" t="n">
        <v>0</v>
      </c>
    </row>
    <row r="3" customFormat="false" ht="15.75" hidden="false" customHeight="false" outlineLevel="0" collapsed="false">
      <c r="A3" s="99" t="n">
        <v>2002</v>
      </c>
      <c r="B3" s="90" t="n">
        <v>0</v>
      </c>
      <c r="D3" s="45" t="n">
        <v>2001</v>
      </c>
      <c r="E3" s="91" t="n">
        <v>0</v>
      </c>
      <c r="F3" s="92" t="n">
        <v>0</v>
      </c>
    </row>
    <row r="4" customFormat="false" ht="15" hidden="false" customHeight="false" outlineLevel="0" collapsed="false">
      <c r="A4" s="97" t="n">
        <v>2004</v>
      </c>
      <c r="B4" s="98" t="n">
        <v>70000000</v>
      </c>
      <c r="D4" s="45" t="n">
        <v>2002</v>
      </c>
      <c r="E4" s="91" t="n">
        <v>1</v>
      </c>
      <c r="F4" s="92" t="n">
        <f aca="false">0</f>
        <v>0</v>
      </c>
    </row>
    <row r="5" customFormat="false" ht="15.75" hidden="false" customHeight="false" outlineLevel="0" collapsed="false">
      <c r="A5" s="99" t="n">
        <v>2004</v>
      </c>
      <c r="B5" s="90" t="n">
        <v>1500000</v>
      </c>
      <c r="D5" s="45" t="n">
        <v>2003</v>
      </c>
      <c r="E5" s="91" t="n">
        <v>0</v>
      </c>
      <c r="F5" s="92" t="n">
        <v>0</v>
      </c>
    </row>
    <row r="6" customFormat="false" ht="15" hidden="false" customHeight="false" outlineLevel="0" collapsed="false">
      <c r="A6" s="97" t="n">
        <v>2004</v>
      </c>
      <c r="B6" s="90" t="n">
        <v>15000000</v>
      </c>
      <c r="D6" s="45" t="n">
        <v>2004</v>
      </c>
      <c r="E6" s="91" t="n">
        <v>3</v>
      </c>
      <c r="F6" s="92" t="n">
        <f aca="false">SUM(B4:B6)</f>
        <v>86500000</v>
      </c>
      <c r="I6" s="1"/>
    </row>
    <row r="7" customFormat="false" ht="15" hidden="false" customHeight="false" outlineLevel="0" collapsed="false">
      <c r="A7" s="97" t="n">
        <v>2005</v>
      </c>
      <c r="B7" s="98" t="n">
        <v>1280000</v>
      </c>
      <c r="D7" s="45" t="n">
        <v>2005</v>
      </c>
      <c r="E7" s="91" t="n">
        <v>2</v>
      </c>
      <c r="F7" s="92" t="n">
        <f aca="false">SUM(B7:B8)</f>
        <v>6280000</v>
      </c>
    </row>
    <row r="8" customFormat="false" ht="15" hidden="false" customHeight="false" outlineLevel="0" collapsed="false">
      <c r="A8" s="97" t="n">
        <v>2005</v>
      </c>
      <c r="B8" s="90" t="n">
        <v>5000000</v>
      </c>
      <c r="D8" s="45" t="n">
        <v>2006</v>
      </c>
      <c r="E8" s="91" t="n">
        <v>3</v>
      </c>
      <c r="F8" s="92" t="n">
        <f aca="false">SUM(B9:B11)</f>
        <v>55000000</v>
      </c>
    </row>
    <row r="9" customFormat="false" ht="15" hidden="false" customHeight="false" outlineLevel="0" collapsed="false">
      <c r="A9" s="97" t="n">
        <v>2006</v>
      </c>
      <c r="B9" s="98" t="n">
        <v>31000000</v>
      </c>
      <c r="D9" s="45" t="n">
        <v>2007</v>
      </c>
      <c r="E9" s="91" t="n">
        <v>1</v>
      </c>
      <c r="F9" s="92" t="n">
        <f aca="false">SUM(B12)</f>
        <v>10500000</v>
      </c>
    </row>
    <row r="10" customFormat="false" ht="16.5" hidden="false" customHeight="false" outlineLevel="0" collapsed="false">
      <c r="A10" s="100" t="n">
        <v>2006</v>
      </c>
      <c r="B10" s="90" t="n">
        <v>12000000</v>
      </c>
      <c r="D10" s="45" t="n">
        <v>2008</v>
      </c>
      <c r="E10" s="91" t="n">
        <v>3</v>
      </c>
      <c r="F10" s="92" t="n">
        <f aca="false">SUM(B13:B15)</f>
        <v>158617063</v>
      </c>
      <c r="I10" s="1" t="n">
        <f aca="false">SUM(F2:F12)</f>
        <v>7179853715</v>
      </c>
    </row>
    <row r="11" customFormat="false" ht="15.75" hidden="false" customHeight="false" outlineLevel="0" collapsed="false">
      <c r="A11" s="99" t="n">
        <v>2006</v>
      </c>
      <c r="B11" s="90" t="n">
        <v>12000000</v>
      </c>
      <c r="D11" s="45" t="n">
        <v>2009</v>
      </c>
      <c r="E11" s="91" t="n">
        <v>10</v>
      </c>
      <c r="F11" s="92" t="n">
        <f aca="false">SUM(B16:B25)</f>
        <v>504470836</v>
      </c>
    </row>
    <row r="12" customFormat="false" ht="15" hidden="false" customHeight="false" outlineLevel="0" collapsed="false">
      <c r="A12" s="97" t="n">
        <v>2007</v>
      </c>
      <c r="B12" s="90" t="n">
        <v>10500000</v>
      </c>
      <c r="D12" s="45" t="n">
        <v>2010</v>
      </c>
      <c r="E12" s="91" t="n">
        <v>10</v>
      </c>
      <c r="F12" s="92" t="n">
        <f aca="false">SUM(B26:B35)</f>
        <v>6358485816</v>
      </c>
      <c r="I12" s="0" t="n">
        <f aca="false">SUM(E12:E20)</f>
        <v>97</v>
      </c>
    </row>
    <row r="13" customFormat="false" ht="15.75" hidden="false" customHeight="false" outlineLevel="0" collapsed="false">
      <c r="A13" s="99" t="n">
        <v>2008</v>
      </c>
      <c r="B13" s="101" t="n">
        <v>30000000</v>
      </c>
      <c r="D13" s="45" t="n">
        <v>2011</v>
      </c>
      <c r="E13" s="91" t="n">
        <v>10</v>
      </c>
      <c r="F13" s="92" t="n">
        <f aca="false">SUM(B36:B45)</f>
        <v>2436840381</v>
      </c>
      <c r="I13" s="1" t="n">
        <f aca="false">SUM(F13:F20)</f>
        <v>16877772363</v>
      </c>
    </row>
    <row r="14" customFormat="false" ht="15" hidden="false" customHeight="false" outlineLevel="0" collapsed="false">
      <c r="A14" s="97" t="n">
        <v>2008</v>
      </c>
      <c r="B14" s="98" t="n">
        <v>23617063</v>
      </c>
      <c r="D14" s="45" t="n">
        <v>2012</v>
      </c>
      <c r="E14" s="91" t="n">
        <v>9</v>
      </c>
      <c r="F14" s="92" t="n">
        <f aca="false">SUM(B46:B54)</f>
        <v>459918497</v>
      </c>
      <c r="I14" s="1"/>
    </row>
    <row r="15" customFormat="false" ht="15" hidden="false" customHeight="false" outlineLevel="0" collapsed="false">
      <c r="A15" s="97" t="n">
        <v>2008</v>
      </c>
      <c r="B15" s="98" t="n">
        <v>105000000</v>
      </c>
      <c r="D15" s="45" t="n">
        <v>2013</v>
      </c>
      <c r="E15" s="91" t="n">
        <v>9</v>
      </c>
      <c r="F15" s="92" t="n">
        <f aca="false">SUM(B55:B63)</f>
        <v>2154844157</v>
      </c>
      <c r="L15" s="1"/>
    </row>
    <row r="16" customFormat="false" ht="15" hidden="false" customHeight="false" outlineLevel="0" collapsed="false">
      <c r="A16" s="97" t="n">
        <v>2009</v>
      </c>
      <c r="B16" s="98" t="n">
        <v>85817183</v>
      </c>
      <c r="D16" s="45" t="n">
        <v>2014</v>
      </c>
      <c r="E16" s="91" t="n">
        <v>18</v>
      </c>
      <c r="F16" s="92" t="n">
        <f aca="false">SUM(B64:B81)</f>
        <v>7269833448</v>
      </c>
    </row>
    <row r="17" customFormat="false" ht="15" hidden="false" customHeight="false" outlineLevel="0" collapsed="false">
      <c r="A17" s="97" t="n">
        <v>2009</v>
      </c>
      <c r="B17" s="98" t="n">
        <v>231712828</v>
      </c>
      <c r="D17" s="45" t="n">
        <v>2015</v>
      </c>
      <c r="E17" s="91" t="n">
        <v>9</v>
      </c>
      <c r="F17" s="92" t="n">
        <f aca="false">SUM(B82:B90)</f>
        <v>473682219</v>
      </c>
    </row>
    <row r="18" customFormat="false" ht="15" hidden="false" customHeight="false" outlineLevel="0" collapsed="false">
      <c r="A18" s="97" t="n">
        <v>2009</v>
      </c>
      <c r="B18" s="98" t="n">
        <v>25000000</v>
      </c>
      <c r="D18" s="45" t="n">
        <v>2016</v>
      </c>
      <c r="E18" s="91" t="n">
        <v>8</v>
      </c>
      <c r="F18" s="92" t="n">
        <f aca="false">SUM(B91:B98)</f>
        <v>1385910839</v>
      </c>
    </row>
    <row r="19" customFormat="false" ht="15" hidden="false" customHeight="false" outlineLevel="0" collapsed="false">
      <c r="A19" s="97" t="n">
        <v>2009</v>
      </c>
      <c r="B19" s="98" t="n">
        <v>4000000</v>
      </c>
      <c r="D19" s="45" t="n">
        <v>2017</v>
      </c>
      <c r="E19" s="91" t="n">
        <v>20</v>
      </c>
      <c r="F19" s="92" t="n">
        <f aca="false">SUM(B99:B118)</f>
        <v>2456742822</v>
      </c>
    </row>
    <row r="20" customFormat="false" ht="14.05" hidden="false" customHeight="false" outlineLevel="0" collapsed="false">
      <c r="A20" s="97" t="n">
        <v>2009</v>
      </c>
      <c r="B20" s="98" t="n">
        <v>22000000</v>
      </c>
      <c r="D20" s="45" t="n">
        <v>2018</v>
      </c>
      <c r="E20" s="91" t="n">
        <v>4</v>
      </c>
      <c r="F20" s="92" t="n">
        <f aca="false">SUM(B119:B122)</f>
        <v>240000000</v>
      </c>
    </row>
    <row r="21" customFormat="false" ht="15" hidden="false" customHeight="false" outlineLevel="0" collapsed="false">
      <c r="A21" s="97" t="n">
        <v>2009</v>
      </c>
      <c r="B21" s="98" t="n">
        <v>23540825</v>
      </c>
      <c r="D21" s="45" t="s">
        <v>451</v>
      </c>
      <c r="E21" s="91" t="n">
        <v>40</v>
      </c>
      <c r="F21" s="92" t="n">
        <f aca="false">SUM(B123:B161)</f>
        <v>41745667483</v>
      </c>
      <c r="I21" s="45" t="s">
        <v>452</v>
      </c>
    </row>
    <row r="22" customFormat="false" ht="15" hidden="false" customHeight="false" outlineLevel="0" collapsed="false">
      <c r="A22" s="97" t="n">
        <v>2009</v>
      </c>
      <c r="B22" s="98" t="n">
        <v>10000000</v>
      </c>
    </row>
    <row r="23" customFormat="false" ht="13.8" hidden="false" customHeight="false" outlineLevel="0" collapsed="false">
      <c r="A23" s="97" t="n">
        <v>2009</v>
      </c>
      <c r="B23" s="90" t="n">
        <v>47000000</v>
      </c>
      <c r="D23" s="45" t="s">
        <v>426</v>
      </c>
      <c r="E23" s="91" t="n">
        <f aca="false">SUM(E2:E12)</f>
        <v>33</v>
      </c>
      <c r="F23" s="92" t="n">
        <f aca="false">SUM(F2:F12)</f>
        <v>7179853715</v>
      </c>
    </row>
    <row r="24" customFormat="false" ht="15" hidden="false" customHeight="false" outlineLevel="0" collapsed="false">
      <c r="A24" s="99" t="n">
        <v>2009</v>
      </c>
      <c r="B24" s="90" t="n">
        <v>45400000</v>
      </c>
      <c r="D24" s="45" t="s">
        <v>453</v>
      </c>
      <c r="E24" s="91" t="n">
        <f aca="false">SUM(E13:E21)</f>
        <v>127</v>
      </c>
      <c r="F24" s="92" t="n">
        <f aca="false">SUM(F13:F21)</f>
        <v>58623439846</v>
      </c>
    </row>
    <row r="25" customFormat="false" ht="15.75" hidden="false" customHeight="false" outlineLevel="0" collapsed="false">
      <c r="A25" s="99" t="n">
        <v>2009</v>
      </c>
      <c r="B25" s="90" t="n">
        <v>10000000</v>
      </c>
    </row>
    <row r="26" customFormat="false" ht="13.8" hidden="false" customHeight="false" outlineLevel="0" collapsed="false">
      <c r="A26" s="97" t="n">
        <v>2010</v>
      </c>
      <c r="B26" s="98" t="n">
        <v>48381207</v>
      </c>
    </row>
    <row r="27" customFormat="false" ht="15" hidden="false" customHeight="false" outlineLevel="0" collapsed="false">
      <c r="A27" s="97" t="n">
        <v>2010</v>
      </c>
      <c r="B27" s="98" t="n">
        <v>668000000</v>
      </c>
    </row>
    <row r="28" customFormat="false" ht="15" hidden="false" customHeight="false" outlineLevel="0" collapsed="false">
      <c r="A28" s="97" t="n">
        <v>2010</v>
      </c>
      <c r="B28" s="98" t="n">
        <v>738000000</v>
      </c>
    </row>
    <row r="29" customFormat="false" ht="15" hidden="false" customHeight="false" outlineLevel="0" collapsed="false">
      <c r="A29" s="97" t="n">
        <v>2010</v>
      </c>
      <c r="B29" s="98" t="n">
        <v>8000000</v>
      </c>
    </row>
    <row r="30" customFormat="false" ht="15" hidden="false" customHeight="false" outlineLevel="0" collapsed="false">
      <c r="A30" s="97" t="n">
        <v>2010</v>
      </c>
      <c r="B30" s="98" t="n">
        <v>2700000000</v>
      </c>
    </row>
    <row r="31" customFormat="false" ht="15" hidden="false" customHeight="false" outlineLevel="0" collapsed="false">
      <c r="A31" s="97" t="n">
        <v>2010</v>
      </c>
      <c r="B31" s="98" t="n">
        <v>100000000</v>
      </c>
    </row>
    <row r="32" customFormat="false" ht="15" hidden="false" customHeight="false" outlineLevel="0" collapsed="false">
      <c r="A32" s="97" t="n">
        <v>2010</v>
      </c>
      <c r="B32" s="98" t="n">
        <v>47127637</v>
      </c>
    </row>
    <row r="33" customFormat="false" ht="15" hidden="false" customHeight="false" outlineLevel="0" collapsed="false">
      <c r="A33" s="97" t="n">
        <v>2010</v>
      </c>
      <c r="B33" s="90" t="n">
        <v>1975976972</v>
      </c>
    </row>
    <row r="34" customFormat="false" ht="15.75" hidden="false" customHeight="false" outlineLevel="0" collapsed="false">
      <c r="A34" s="99" t="n">
        <v>2010</v>
      </c>
      <c r="B34" s="90" t="n">
        <v>70000000</v>
      </c>
    </row>
    <row r="35" customFormat="false" ht="15" hidden="false" customHeight="false" outlineLevel="0" collapsed="false">
      <c r="A35" s="97" t="n">
        <v>2010</v>
      </c>
      <c r="B35" s="90" t="n">
        <v>3000000</v>
      </c>
    </row>
    <row r="36" customFormat="false" ht="15" hidden="false" customHeight="false" outlineLevel="0" collapsed="false">
      <c r="A36" s="97" t="n">
        <v>2011</v>
      </c>
      <c r="B36" s="98" t="n">
        <v>26000000</v>
      </c>
    </row>
    <row r="37" customFormat="false" ht="15" hidden="false" customHeight="false" outlineLevel="0" collapsed="false">
      <c r="A37" s="97" t="n">
        <v>2011</v>
      </c>
      <c r="B37" s="98" t="n">
        <v>273650767</v>
      </c>
    </row>
    <row r="38" customFormat="false" ht="15" hidden="false" customHeight="false" outlineLevel="0" collapsed="false">
      <c r="A38" s="97" t="n">
        <v>2011</v>
      </c>
      <c r="B38" s="98" t="n">
        <v>29517944</v>
      </c>
    </row>
    <row r="39" customFormat="false" ht="15" hidden="false" customHeight="false" outlineLevel="0" collapsed="false">
      <c r="A39" s="97" t="n">
        <v>2011</v>
      </c>
      <c r="B39" s="98" t="n">
        <v>740000000</v>
      </c>
    </row>
    <row r="40" customFormat="false" ht="15" hidden="false" customHeight="false" outlineLevel="0" collapsed="false">
      <c r="A40" s="97" t="n">
        <v>2011</v>
      </c>
      <c r="B40" s="98" t="n">
        <v>15871670</v>
      </c>
    </row>
    <row r="41" customFormat="false" ht="15" hidden="false" customHeight="false" outlineLevel="0" collapsed="false">
      <c r="A41" s="97" t="n">
        <v>2011</v>
      </c>
      <c r="B41" s="98" t="n">
        <v>80000000</v>
      </c>
    </row>
    <row r="42" customFormat="false" ht="15" hidden="false" customHeight="false" outlineLevel="0" collapsed="false">
      <c r="A42" s="97" t="n">
        <v>2011</v>
      </c>
      <c r="B42" s="98" t="n">
        <v>0</v>
      </c>
    </row>
    <row r="43" customFormat="false" ht="15.75" hidden="false" customHeight="false" outlineLevel="0" collapsed="false">
      <c r="A43" s="99" t="n">
        <v>2011</v>
      </c>
      <c r="B43" s="90" t="n">
        <v>60000000</v>
      </c>
    </row>
    <row r="44" customFormat="false" ht="15.75" hidden="false" customHeight="false" outlineLevel="0" collapsed="false">
      <c r="A44" s="99" t="n">
        <v>2011</v>
      </c>
      <c r="B44" s="90" t="n">
        <v>11800000</v>
      </c>
    </row>
    <row r="45" customFormat="false" ht="15" hidden="false" customHeight="false" outlineLevel="0" collapsed="false">
      <c r="A45" s="97" t="n">
        <v>2011</v>
      </c>
      <c r="B45" s="90" t="n">
        <v>1200000000</v>
      </c>
    </row>
    <row r="46" customFormat="false" ht="15" hidden="false" customHeight="false" outlineLevel="0" collapsed="false">
      <c r="A46" s="97" t="n">
        <v>2012</v>
      </c>
      <c r="B46" s="98" t="n">
        <v>14000000</v>
      </c>
    </row>
    <row r="47" customFormat="false" ht="15" hidden="false" customHeight="false" outlineLevel="0" collapsed="false">
      <c r="A47" s="97" t="n">
        <v>2012</v>
      </c>
      <c r="B47" s="98" t="n">
        <v>10000000</v>
      </c>
    </row>
    <row r="48" customFormat="false" ht="15" hidden="false" customHeight="false" outlineLevel="0" collapsed="false">
      <c r="A48" s="97" t="n">
        <v>2012</v>
      </c>
      <c r="B48" s="98" t="n">
        <v>140000000</v>
      </c>
    </row>
    <row r="49" customFormat="false" ht="15" hidden="false" customHeight="false" outlineLevel="0" collapsed="false">
      <c r="A49" s="97" t="n">
        <v>2012</v>
      </c>
      <c r="B49" s="90" t="n">
        <v>66500000</v>
      </c>
    </row>
    <row r="50" customFormat="false" ht="15.75" hidden="false" customHeight="false" outlineLevel="0" collapsed="false">
      <c r="A50" s="99" t="n">
        <v>2012</v>
      </c>
      <c r="B50" s="90" t="n">
        <v>13000000</v>
      </c>
    </row>
    <row r="51" customFormat="false" ht="15" hidden="false" customHeight="false" outlineLevel="0" collapsed="false">
      <c r="A51" s="97" t="n">
        <v>2012</v>
      </c>
      <c r="B51" s="90" t="n">
        <v>5000000</v>
      </c>
    </row>
    <row r="52" customFormat="false" ht="15" hidden="false" customHeight="false" outlineLevel="0" collapsed="false">
      <c r="A52" s="97" t="n">
        <v>2012</v>
      </c>
      <c r="B52" s="90" t="n">
        <v>6000000</v>
      </c>
    </row>
    <row r="53" customFormat="false" ht="15" hidden="false" customHeight="false" outlineLevel="0" collapsed="false">
      <c r="A53" s="97" t="n">
        <v>2012</v>
      </c>
      <c r="B53" s="90" t="n">
        <v>60000000</v>
      </c>
    </row>
    <row r="54" customFormat="false" ht="15.75" hidden="false" customHeight="false" outlineLevel="0" collapsed="false">
      <c r="A54" s="99" t="n">
        <v>2012</v>
      </c>
      <c r="B54" s="90" t="n">
        <v>145418497</v>
      </c>
      <c r="D54" s="60"/>
    </row>
    <row r="55" customFormat="false" ht="15" hidden="false" customHeight="false" outlineLevel="0" collapsed="false">
      <c r="A55" s="97" t="n">
        <v>2013</v>
      </c>
      <c r="B55" s="98" t="n">
        <v>12000000</v>
      </c>
    </row>
    <row r="56" customFormat="false" ht="15" hidden="false" customHeight="false" outlineLevel="0" collapsed="false">
      <c r="A56" s="97" t="n">
        <v>2013</v>
      </c>
      <c r="B56" s="98" t="n">
        <v>0</v>
      </c>
    </row>
    <row r="57" customFormat="false" ht="15" hidden="false" customHeight="false" outlineLevel="0" collapsed="false">
      <c r="A57" s="97" t="n">
        <v>2013</v>
      </c>
      <c r="B57" s="98" t="n">
        <v>0</v>
      </c>
    </row>
    <row r="58" customFormat="false" ht="15" hidden="false" customHeight="false" outlineLevel="0" collapsed="false">
      <c r="A58" s="97" t="n">
        <v>2013</v>
      </c>
      <c r="B58" s="98" t="n">
        <v>54599943</v>
      </c>
    </row>
    <row r="59" customFormat="false" ht="15" hidden="false" customHeight="false" outlineLevel="0" collapsed="false">
      <c r="A59" s="97" t="n">
        <v>2013</v>
      </c>
      <c r="B59" s="98" t="n">
        <v>4100000</v>
      </c>
    </row>
    <row r="60" customFormat="false" ht="15" hidden="false" customHeight="false" outlineLevel="0" collapsed="false">
      <c r="A60" s="97" t="n">
        <v>2013</v>
      </c>
      <c r="B60" s="98" t="n">
        <v>555000000</v>
      </c>
    </row>
    <row r="61" customFormat="false" ht="15" hidden="false" customHeight="false" outlineLevel="0" collapsed="false">
      <c r="A61" s="97" t="n">
        <v>2013</v>
      </c>
      <c r="B61" s="98" t="n">
        <v>1320000000</v>
      </c>
    </row>
    <row r="62" customFormat="false" ht="15" hidden="false" customHeight="false" outlineLevel="0" collapsed="false">
      <c r="A62" s="97" t="n">
        <v>2013</v>
      </c>
      <c r="B62" s="98" t="n">
        <v>149144214</v>
      </c>
    </row>
    <row r="63" customFormat="false" ht="15" hidden="false" customHeight="false" outlineLevel="0" collapsed="false">
      <c r="A63" s="97" t="n">
        <v>2013</v>
      </c>
      <c r="B63" s="90" t="n">
        <v>60000000</v>
      </c>
    </row>
    <row r="64" customFormat="false" ht="15" hidden="false" customHeight="false" outlineLevel="0" collapsed="false">
      <c r="A64" s="97" t="n">
        <v>2014</v>
      </c>
      <c r="B64" s="98" t="n">
        <v>276185000</v>
      </c>
    </row>
    <row r="65" customFormat="false" ht="15" hidden="false" customHeight="false" outlineLevel="0" collapsed="false">
      <c r="A65" s="97" t="n">
        <v>2014</v>
      </c>
      <c r="B65" s="98" t="n">
        <v>16600000</v>
      </c>
    </row>
    <row r="66" customFormat="false" ht="15" hidden="false" customHeight="false" outlineLevel="0" collapsed="false">
      <c r="A66" s="97" t="n">
        <v>2014</v>
      </c>
      <c r="B66" s="98" t="n">
        <v>370000000</v>
      </c>
    </row>
    <row r="67" customFormat="false" ht="15" hidden="false" customHeight="false" outlineLevel="0" collapsed="false">
      <c r="A67" s="97" t="n">
        <v>2014</v>
      </c>
      <c r="B67" s="98" t="n">
        <v>573000000</v>
      </c>
    </row>
    <row r="68" customFormat="false" ht="15" hidden="false" customHeight="false" outlineLevel="0" collapsed="false">
      <c r="A68" s="97" t="n">
        <v>2014</v>
      </c>
      <c r="B68" s="98" t="n">
        <v>10000000</v>
      </c>
    </row>
    <row r="69" customFormat="false" ht="15" hidden="false" customHeight="false" outlineLevel="0" collapsed="false">
      <c r="A69" s="97" t="n">
        <v>2014</v>
      </c>
      <c r="B69" s="98" t="n">
        <v>600000000</v>
      </c>
    </row>
    <row r="70" customFormat="false" ht="15" hidden="false" customHeight="false" outlineLevel="0" collapsed="false">
      <c r="A70" s="97" t="n">
        <v>2014</v>
      </c>
      <c r="B70" s="98" t="n">
        <v>725000000</v>
      </c>
    </row>
    <row r="71" customFormat="false" ht="15" hidden="false" customHeight="false" outlineLevel="0" collapsed="false">
      <c r="A71" s="97" t="n">
        <v>2014</v>
      </c>
      <c r="B71" s="98" t="n">
        <v>25000000</v>
      </c>
    </row>
    <row r="72" customFormat="false" ht="15" hidden="false" customHeight="false" outlineLevel="0" collapsed="false">
      <c r="A72" s="97" t="n">
        <v>2014</v>
      </c>
      <c r="B72" s="98" t="n">
        <v>3823000000</v>
      </c>
    </row>
    <row r="73" customFormat="false" ht="15" hidden="false" customHeight="false" outlineLevel="0" collapsed="false">
      <c r="A73" s="97" t="n">
        <v>2014</v>
      </c>
      <c r="B73" s="98" t="n">
        <v>51509000</v>
      </c>
    </row>
    <row r="74" customFormat="false" ht="15" hidden="false" customHeight="false" outlineLevel="0" collapsed="false">
      <c r="A74" s="97" t="n">
        <v>2014</v>
      </c>
      <c r="B74" s="98" t="n">
        <v>37000000</v>
      </c>
    </row>
    <row r="75" customFormat="false" ht="15" hidden="false" customHeight="false" outlineLevel="0" collapsed="false">
      <c r="A75" s="97" t="n">
        <v>2014</v>
      </c>
      <c r="B75" s="98" t="n">
        <v>12500000</v>
      </c>
    </row>
    <row r="76" customFormat="false" ht="15" hidden="false" customHeight="false" outlineLevel="0" collapsed="false">
      <c r="A76" s="97" t="n">
        <v>2014</v>
      </c>
      <c r="B76" s="98" t="n">
        <v>23202179</v>
      </c>
    </row>
    <row r="77" customFormat="false" ht="15.75" hidden="false" customHeight="false" outlineLevel="0" collapsed="false">
      <c r="A77" s="99" t="n">
        <v>2014</v>
      </c>
      <c r="B77" s="90" t="n">
        <v>335000000</v>
      </c>
    </row>
    <row r="78" customFormat="false" ht="15.75" hidden="false" customHeight="false" outlineLevel="0" collapsed="false">
      <c r="A78" s="99" t="n">
        <v>2014</v>
      </c>
      <c r="B78" s="90" t="n">
        <v>176662000</v>
      </c>
    </row>
    <row r="79" customFormat="false" ht="15" hidden="false" customHeight="false" outlineLevel="0" collapsed="false">
      <c r="A79" s="97" t="n">
        <v>2014</v>
      </c>
      <c r="B79" s="90" t="n">
        <v>75970269</v>
      </c>
    </row>
    <row r="80" customFormat="false" ht="15.75" hidden="false" customHeight="false" outlineLevel="0" collapsed="false">
      <c r="A80" s="99" t="n">
        <v>2014</v>
      </c>
      <c r="B80" s="90" t="n">
        <v>113205000</v>
      </c>
    </row>
    <row r="81" customFormat="false" ht="15.75" hidden="false" customHeight="false" outlineLevel="0" collapsed="false">
      <c r="A81" s="99" t="n">
        <v>2014</v>
      </c>
      <c r="B81" s="90" t="n">
        <v>26000000</v>
      </c>
    </row>
    <row r="82" customFormat="false" ht="15" hidden="false" customHeight="false" outlineLevel="0" collapsed="false">
      <c r="A82" s="97" t="n">
        <v>2015</v>
      </c>
      <c r="B82" s="98" t="n">
        <v>3000000</v>
      </c>
    </row>
    <row r="83" customFormat="false" ht="15" hidden="false" customHeight="false" outlineLevel="0" collapsed="false">
      <c r="A83" s="97" t="n">
        <v>2015</v>
      </c>
      <c r="B83" s="98" t="n">
        <v>2000000</v>
      </c>
    </row>
    <row r="84" customFormat="false" ht="15" hidden="false" customHeight="false" outlineLevel="0" collapsed="false">
      <c r="A84" s="97" t="n">
        <v>2015</v>
      </c>
      <c r="B84" s="98" t="n">
        <v>0</v>
      </c>
    </row>
    <row r="85" customFormat="false" ht="15" hidden="false" customHeight="false" outlineLevel="0" collapsed="false">
      <c r="A85" s="97" t="n">
        <v>2015</v>
      </c>
      <c r="B85" s="98" t="n">
        <v>411158974</v>
      </c>
    </row>
    <row r="86" customFormat="false" ht="45" hidden="false" customHeight="true" outlineLevel="0" collapsed="false">
      <c r="A86" s="97" t="n">
        <v>2015</v>
      </c>
      <c r="B86" s="98" t="n">
        <v>10548000</v>
      </c>
    </row>
    <row r="87" customFormat="false" ht="15" hidden="false" customHeight="false" outlineLevel="0" collapsed="false">
      <c r="A87" s="97" t="n">
        <v>2015</v>
      </c>
      <c r="B87" s="98" t="n">
        <v>3634264</v>
      </c>
    </row>
    <row r="88" customFormat="false" ht="15" hidden="false" customHeight="false" outlineLevel="0" collapsed="false">
      <c r="A88" s="97" t="n">
        <v>2015</v>
      </c>
      <c r="B88" s="98" t="n">
        <v>15000000</v>
      </c>
    </row>
    <row r="89" customFormat="false" ht="15" hidden="false" customHeight="false" outlineLevel="0" collapsed="false">
      <c r="A89" s="97" t="n">
        <v>2015</v>
      </c>
      <c r="B89" s="98" t="n">
        <v>3340981</v>
      </c>
    </row>
    <row r="90" customFormat="false" ht="15.75" hidden="false" customHeight="false" outlineLevel="0" collapsed="false">
      <c r="A90" s="99" t="n">
        <v>2015</v>
      </c>
      <c r="B90" s="90" t="n">
        <v>25000000</v>
      </c>
    </row>
    <row r="91" customFormat="false" ht="15" hidden="false" customHeight="false" outlineLevel="0" collapsed="false">
      <c r="A91" s="97" t="n">
        <v>2016</v>
      </c>
      <c r="B91" s="98" t="n">
        <v>1160000</v>
      </c>
    </row>
    <row r="92" customFormat="false" ht="15" hidden="false" customHeight="false" outlineLevel="0" collapsed="false">
      <c r="A92" s="97" t="n">
        <v>2016</v>
      </c>
      <c r="B92" s="98" t="n">
        <v>37000000</v>
      </c>
    </row>
    <row r="93" customFormat="false" ht="15" hidden="false" customHeight="false" outlineLevel="0" collapsed="false">
      <c r="A93" s="97" t="n">
        <v>2016</v>
      </c>
      <c r="B93" s="98" t="n">
        <v>50320000</v>
      </c>
    </row>
    <row r="94" customFormat="false" ht="15" hidden="false" customHeight="false" outlineLevel="0" collapsed="false">
      <c r="A94" s="97" t="n">
        <v>2016</v>
      </c>
      <c r="B94" s="98" t="n">
        <v>388000000</v>
      </c>
    </row>
    <row r="95" customFormat="false" ht="15" hidden="false" customHeight="false" outlineLevel="0" collapsed="false">
      <c r="A95" s="97" t="n">
        <v>2016</v>
      </c>
      <c r="B95" s="98" t="n">
        <v>125200000</v>
      </c>
    </row>
    <row r="96" customFormat="false" ht="15" hidden="false" customHeight="false" outlineLevel="0" collapsed="false">
      <c r="A96" s="97" t="n">
        <v>2016</v>
      </c>
      <c r="B96" s="90" t="n">
        <v>164030839</v>
      </c>
    </row>
    <row r="97" customFormat="false" ht="15.75" hidden="false" customHeight="false" outlineLevel="0" collapsed="false">
      <c r="A97" s="99" t="n">
        <v>2016</v>
      </c>
      <c r="B97" s="90" t="n">
        <v>230000000</v>
      </c>
    </row>
    <row r="98" customFormat="false" ht="15.75" hidden="false" customHeight="false" outlineLevel="0" collapsed="false">
      <c r="A98" s="99" t="n">
        <v>2016</v>
      </c>
      <c r="B98" s="90" t="n">
        <v>390200000</v>
      </c>
    </row>
    <row r="99" customFormat="false" ht="15" hidden="false" customHeight="false" outlineLevel="0" collapsed="false">
      <c r="A99" s="102" t="n">
        <v>2017</v>
      </c>
      <c r="B99" s="103" t="n">
        <v>130500000</v>
      </c>
    </row>
    <row r="100" customFormat="false" ht="15" hidden="false" customHeight="false" outlineLevel="0" collapsed="false">
      <c r="A100" s="102" t="n">
        <v>2017</v>
      </c>
      <c r="B100" s="103" t="n">
        <v>409000000</v>
      </c>
    </row>
    <row r="101" customFormat="false" ht="15" hidden="false" customHeight="false" outlineLevel="0" collapsed="false">
      <c r="A101" s="102" t="n">
        <v>2017</v>
      </c>
      <c r="B101" s="103" t="n">
        <v>25000000</v>
      </c>
    </row>
    <row r="102" customFormat="false" ht="15" hidden="false" customHeight="false" outlineLevel="0" collapsed="false">
      <c r="A102" s="102" t="n">
        <v>2017</v>
      </c>
      <c r="B102" s="103" t="n">
        <v>238200000</v>
      </c>
    </row>
    <row r="103" s="26" customFormat="true" ht="15" hidden="false" customHeight="false" outlineLevel="0" collapsed="false">
      <c r="A103" s="102" t="n">
        <v>2017</v>
      </c>
      <c r="B103" s="103" t="n">
        <v>7400000</v>
      </c>
      <c r="C103" s="2"/>
      <c r="D103" s="68"/>
      <c r="E103" s="104"/>
      <c r="F103" s="105"/>
    </row>
    <row r="104" s="26" customFormat="true" ht="15" hidden="false" customHeight="false" outlineLevel="0" collapsed="false">
      <c r="A104" s="102" t="n">
        <v>2017</v>
      </c>
      <c r="B104" s="103" t="n">
        <v>503477</v>
      </c>
      <c r="C104" s="2"/>
      <c r="D104" s="68"/>
      <c r="E104" s="104"/>
      <c r="F104" s="105"/>
    </row>
    <row r="105" customFormat="false" ht="15" hidden="false" customHeight="false" outlineLevel="0" collapsed="false">
      <c r="A105" s="102" t="n">
        <v>2017</v>
      </c>
      <c r="B105" s="103" t="n">
        <v>11987651</v>
      </c>
    </row>
    <row r="106" s="26" customFormat="true" ht="15" hidden="false" customHeight="false" outlineLevel="0" collapsed="false">
      <c r="A106" s="102" t="n">
        <v>2017</v>
      </c>
      <c r="B106" s="103" t="n">
        <v>1000000</v>
      </c>
      <c r="C106" s="2"/>
      <c r="D106" s="68"/>
      <c r="E106" s="104"/>
      <c r="F106" s="105"/>
    </row>
    <row r="107" customFormat="false" ht="15" hidden="false" customHeight="false" outlineLevel="0" collapsed="false">
      <c r="A107" s="97" t="n">
        <v>2017</v>
      </c>
      <c r="B107" s="98" t="n">
        <v>5241000</v>
      </c>
      <c r="D107" s="60"/>
    </row>
    <row r="108" customFormat="false" ht="22.5" hidden="false" customHeight="true" outlineLevel="0" collapsed="false">
      <c r="A108" s="97" t="n">
        <v>2017</v>
      </c>
      <c r="B108" s="98" t="n">
        <v>370000000</v>
      </c>
    </row>
    <row r="109" customFormat="false" ht="15" hidden="false" customHeight="false" outlineLevel="0" collapsed="false">
      <c r="A109" s="102" t="n">
        <v>2017</v>
      </c>
      <c r="B109" s="103" t="n">
        <v>1900000</v>
      </c>
    </row>
    <row r="110" customFormat="false" ht="15" hidden="false" customHeight="false" outlineLevel="0" collapsed="false">
      <c r="A110" s="102" t="n">
        <v>2017</v>
      </c>
      <c r="B110" s="103" t="n">
        <v>24305347</v>
      </c>
    </row>
    <row r="111" customFormat="false" ht="15" hidden="false" customHeight="false" outlineLevel="0" collapsed="false">
      <c r="A111" s="102" t="n">
        <v>2017</v>
      </c>
      <c r="B111" s="103" t="n">
        <v>24305347</v>
      </c>
    </row>
    <row r="112" customFormat="false" ht="15" hidden="false" customHeight="false" outlineLevel="0" collapsed="false">
      <c r="A112" s="102" t="n">
        <v>2017</v>
      </c>
      <c r="B112" s="103" t="n">
        <v>90000000</v>
      </c>
    </row>
    <row r="113" customFormat="false" ht="15" hidden="false" customHeight="false" outlineLevel="0" collapsed="false">
      <c r="A113" s="102" t="n">
        <v>2017</v>
      </c>
      <c r="B113" s="103" t="n">
        <v>60000000</v>
      </c>
    </row>
    <row r="114" customFormat="false" ht="16.5" hidden="false" customHeight="false" outlineLevel="0" collapsed="false">
      <c r="A114" s="100" t="n">
        <v>2017</v>
      </c>
      <c r="B114" s="90" t="n">
        <v>180400000</v>
      </c>
    </row>
    <row r="115" customFormat="false" ht="15" hidden="false" customHeight="false" outlineLevel="0" collapsed="false">
      <c r="A115" s="102" t="n">
        <v>2017</v>
      </c>
      <c r="B115" s="90" t="n">
        <v>250000000</v>
      </c>
    </row>
    <row r="116" customFormat="false" ht="15" hidden="false" customHeight="false" outlineLevel="0" collapsed="false">
      <c r="A116" s="102" t="n">
        <v>2017</v>
      </c>
      <c r="B116" s="90" t="n">
        <v>180000000</v>
      </c>
    </row>
    <row r="117" customFormat="false" ht="15" hidden="false" customHeight="false" outlineLevel="0" collapsed="false">
      <c r="A117" s="102" t="n">
        <v>2017</v>
      </c>
      <c r="B117" s="90" t="n">
        <v>0</v>
      </c>
    </row>
    <row r="118" s="26" customFormat="true" ht="15" hidden="false" customHeight="false" outlineLevel="0" collapsed="false">
      <c r="A118" s="89" t="n">
        <v>2017</v>
      </c>
      <c r="B118" s="90" t="n">
        <v>447000000</v>
      </c>
      <c r="C118" s="2"/>
      <c r="D118" s="68"/>
      <c r="E118" s="104"/>
      <c r="F118" s="105"/>
    </row>
    <row r="119" customFormat="false" ht="15" hidden="false" customHeight="false" outlineLevel="0" collapsed="false">
      <c r="A119" s="89" t="n">
        <v>2018</v>
      </c>
      <c r="B119" s="90" t="n">
        <v>35000000</v>
      </c>
    </row>
    <row r="120" customFormat="false" ht="15" hidden="false" customHeight="false" outlineLevel="0" collapsed="false">
      <c r="A120" s="102" t="n">
        <v>2018</v>
      </c>
      <c r="B120" s="103" t="n">
        <v>63000000</v>
      </c>
    </row>
    <row r="121" customFormat="false" ht="15" hidden="false" customHeight="false" outlineLevel="0" collapsed="false">
      <c r="A121" s="102" t="n">
        <v>2018</v>
      </c>
      <c r="B121" s="90" t="n">
        <v>100000000</v>
      </c>
    </row>
    <row r="122" customFormat="false" ht="15" hidden="false" customHeight="false" outlineLevel="0" collapsed="false">
      <c r="A122" s="102" t="n">
        <v>2018</v>
      </c>
      <c r="B122" s="90" t="n">
        <v>42000000</v>
      </c>
    </row>
    <row r="123" customFormat="false" ht="15" hidden="false" customHeight="false" outlineLevel="0" collapsed="false">
      <c r="A123" s="102" t="s">
        <v>31</v>
      </c>
      <c r="B123" s="103" t="n">
        <v>54000000</v>
      </c>
    </row>
    <row r="124" customFormat="false" ht="15" hidden="false" customHeight="false" outlineLevel="0" collapsed="false">
      <c r="A124" s="97" t="s">
        <v>31</v>
      </c>
      <c r="B124" s="98" t="n">
        <v>28000000</v>
      </c>
    </row>
    <row r="125" customFormat="false" ht="15" hidden="false" customHeight="false" outlineLevel="0" collapsed="false">
      <c r="A125" s="102" t="s">
        <v>31</v>
      </c>
      <c r="B125" s="103" t="n">
        <v>120000000</v>
      </c>
    </row>
    <row r="126" customFormat="false" ht="15" hidden="false" customHeight="false" outlineLevel="0" collapsed="false">
      <c r="A126" s="102" t="s">
        <v>31</v>
      </c>
      <c r="B126" s="103" t="n">
        <v>170000000</v>
      </c>
    </row>
    <row r="127" customFormat="false" ht="15" hidden="false" customHeight="false" outlineLevel="0" collapsed="false">
      <c r="A127" s="102" t="s">
        <v>31</v>
      </c>
      <c r="B127" s="103" t="n">
        <v>5000000</v>
      </c>
    </row>
    <row r="128" customFormat="false" ht="15" hidden="false" customHeight="false" outlineLevel="0" collapsed="false">
      <c r="A128" s="102" t="s">
        <v>31</v>
      </c>
      <c r="B128" s="103" t="n">
        <v>200000000</v>
      </c>
    </row>
    <row r="129" customFormat="false" ht="15" hidden="false" customHeight="false" outlineLevel="0" collapsed="false">
      <c r="A129" s="102" t="s">
        <v>31</v>
      </c>
      <c r="B129" s="103" t="n">
        <v>18209000000</v>
      </c>
    </row>
    <row r="130" customFormat="false" ht="15" hidden="false" customHeight="false" outlineLevel="0" collapsed="false">
      <c r="A130" s="97" t="s">
        <v>31</v>
      </c>
      <c r="B130" s="98" t="n">
        <v>1300000000</v>
      </c>
    </row>
    <row r="131" customFormat="false" ht="15" hidden="false" customHeight="false" outlineLevel="0" collapsed="false">
      <c r="A131" s="102" t="s">
        <v>31</v>
      </c>
      <c r="B131" s="103" t="n">
        <v>173000000</v>
      </c>
    </row>
    <row r="132" customFormat="false" ht="15" hidden="false" customHeight="false" outlineLevel="0" collapsed="false">
      <c r="A132" s="102" t="s">
        <v>31</v>
      </c>
      <c r="B132" s="103" t="n">
        <v>350000000</v>
      </c>
    </row>
    <row r="133" customFormat="false" ht="15" hidden="false" customHeight="false" outlineLevel="0" collapsed="false">
      <c r="A133" s="102" t="s">
        <v>31</v>
      </c>
      <c r="B133" s="103" t="n">
        <v>35000000</v>
      </c>
    </row>
    <row r="134" customFormat="false" ht="15" hidden="false" customHeight="false" outlineLevel="0" collapsed="false">
      <c r="A134" s="102" t="s">
        <v>31</v>
      </c>
      <c r="B134" s="103" t="n">
        <v>7600000</v>
      </c>
    </row>
    <row r="135" customFormat="false" ht="15" hidden="false" customHeight="false" outlineLevel="0" collapsed="false">
      <c r="A135" s="102" t="s">
        <v>31</v>
      </c>
      <c r="B135" s="103" t="n">
        <v>64000000</v>
      </c>
    </row>
    <row r="136" customFormat="false" ht="15" hidden="false" customHeight="false" outlineLevel="0" collapsed="false">
      <c r="A136" s="102" t="s">
        <v>31</v>
      </c>
      <c r="B136" s="103" t="n">
        <v>780000000</v>
      </c>
    </row>
    <row r="137" customFormat="false" ht="15" hidden="false" customHeight="false" outlineLevel="0" collapsed="false">
      <c r="A137" s="97" t="s">
        <v>31</v>
      </c>
      <c r="B137" s="98" t="n">
        <v>0</v>
      </c>
    </row>
    <row r="138" customFormat="false" ht="15" hidden="false" customHeight="false" outlineLevel="0" collapsed="false">
      <c r="A138" s="97" t="s">
        <v>31</v>
      </c>
      <c r="B138" s="98" t="n">
        <v>2500000000</v>
      </c>
    </row>
    <row r="139" customFormat="false" ht="15" hidden="false" customHeight="false" outlineLevel="0" collapsed="false">
      <c r="A139" s="102" t="s">
        <v>31</v>
      </c>
      <c r="B139" s="103" t="n">
        <v>600000000</v>
      </c>
    </row>
    <row r="140" customFormat="false" ht="15" hidden="false" customHeight="false" outlineLevel="0" collapsed="false">
      <c r="A140" s="102" t="s">
        <v>31</v>
      </c>
      <c r="B140" s="103" t="n">
        <v>1000000</v>
      </c>
    </row>
    <row r="141" customFormat="false" ht="15" hidden="false" customHeight="false" outlineLevel="0" collapsed="false">
      <c r="A141" s="97" t="s">
        <v>31</v>
      </c>
      <c r="B141" s="98" t="n">
        <v>8000000</v>
      </c>
    </row>
    <row r="142" customFormat="false" ht="15" hidden="false" customHeight="false" outlineLevel="0" collapsed="false">
      <c r="A142" s="97" t="s">
        <v>31</v>
      </c>
      <c r="B142" s="98" t="n">
        <v>100000000</v>
      </c>
    </row>
    <row r="143" customFormat="false" ht="15" hidden="false" customHeight="false" outlineLevel="0" collapsed="false">
      <c r="A143" s="97" t="s">
        <v>31</v>
      </c>
      <c r="B143" s="98" t="n">
        <v>167669793</v>
      </c>
    </row>
    <row r="144" customFormat="false" ht="15" hidden="false" customHeight="false" outlineLevel="0" collapsed="false">
      <c r="A144" s="102" t="s">
        <v>31</v>
      </c>
      <c r="B144" s="103" t="n">
        <v>10000000</v>
      </c>
    </row>
    <row r="145" customFormat="false" ht="15" hidden="false" customHeight="false" outlineLevel="0" collapsed="false">
      <c r="A145" s="102" t="s">
        <v>31</v>
      </c>
      <c r="B145" s="103" t="n">
        <v>18000000</v>
      </c>
    </row>
    <row r="146" customFormat="false" ht="15" hidden="false" customHeight="false" outlineLevel="0" collapsed="false">
      <c r="A146" s="97" t="s">
        <v>31</v>
      </c>
      <c r="B146" s="98" t="n">
        <v>2000000</v>
      </c>
    </row>
    <row r="147" customFormat="false" ht="15" hidden="false" customHeight="false" outlineLevel="0" collapsed="false">
      <c r="A147" s="89" t="s">
        <v>31</v>
      </c>
      <c r="B147" s="90" t="n">
        <v>100000000</v>
      </c>
    </row>
    <row r="148" customFormat="false" ht="15" hidden="false" customHeight="false" outlineLevel="0" collapsed="false">
      <c r="A148" s="89" t="s">
        <v>31</v>
      </c>
      <c r="B148" s="90" t="n">
        <v>91300000</v>
      </c>
    </row>
    <row r="149" customFormat="false" ht="15" hidden="false" customHeight="false" outlineLevel="0" collapsed="false">
      <c r="A149" s="89" t="s">
        <v>31</v>
      </c>
      <c r="B149" s="90" t="n">
        <v>55597690</v>
      </c>
    </row>
    <row r="150" customFormat="false" ht="15" hidden="false" customHeight="false" outlineLevel="0" collapsed="false">
      <c r="A150" s="102" t="s">
        <v>31</v>
      </c>
      <c r="B150" s="103" t="n">
        <v>210000000</v>
      </c>
    </row>
    <row r="151" customFormat="false" ht="15" hidden="false" customHeight="false" outlineLevel="0" collapsed="false">
      <c r="A151" s="102" t="s">
        <v>31</v>
      </c>
      <c r="B151" s="103" t="n">
        <v>37000000</v>
      </c>
    </row>
    <row r="152" s="26" customFormat="true" ht="15" hidden="false" customHeight="false" outlineLevel="0" collapsed="false">
      <c r="A152" s="89" t="s">
        <v>31</v>
      </c>
      <c r="B152" s="90" t="n">
        <v>70000000</v>
      </c>
      <c r="C152" s="2"/>
      <c r="D152" s="68"/>
      <c r="E152" s="104"/>
      <c r="F152" s="105"/>
    </row>
    <row r="153" customFormat="false" ht="16.5" hidden="false" customHeight="false" outlineLevel="0" collapsed="false">
      <c r="A153" s="100" t="s">
        <v>31</v>
      </c>
      <c r="B153" s="90" t="n">
        <v>1500000</v>
      </c>
    </row>
    <row r="154" customFormat="false" ht="15.75" hidden="false" customHeight="false" outlineLevel="0" collapsed="false">
      <c r="A154" s="99" t="s">
        <v>31</v>
      </c>
      <c r="B154" s="90" t="n">
        <v>42000000</v>
      </c>
    </row>
    <row r="155" customFormat="false" ht="16.5" hidden="false" customHeight="false" outlineLevel="0" collapsed="false">
      <c r="A155" s="100" t="s">
        <v>31</v>
      </c>
      <c r="B155" s="90" t="n">
        <v>0</v>
      </c>
    </row>
    <row r="156" customFormat="false" ht="15.75" hidden="false" customHeight="false" outlineLevel="0" collapsed="false">
      <c r="A156" s="99" t="s">
        <v>31</v>
      </c>
      <c r="B156" s="90" t="n">
        <v>5000000</v>
      </c>
    </row>
    <row r="157" customFormat="false" ht="16.5" hidden="false" customHeight="false" outlineLevel="0" collapsed="false">
      <c r="A157" s="100" t="s">
        <v>31</v>
      </c>
      <c r="B157" s="90" t="n">
        <v>61000000</v>
      </c>
    </row>
    <row r="158" customFormat="false" ht="15" hidden="false" customHeight="false" outlineLevel="0" collapsed="false">
      <c r="A158" s="102" t="s">
        <v>31</v>
      </c>
      <c r="B158" s="90" t="n">
        <v>40000000</v>
      </c>
    </row>
    <row r="159" customFormat="false" ht="16.5" hidden="false" customHeight="false" outlineLevel="0" collapsed="false">
      <c r="A159" s="100" t="s">
        <v>31</v>
      </c>
      <c r="B159" s="90" t="n">
        <v>30000000</v>
      </c>
    </row>
    <row r="160" s="3" customFormat="true" ht="16.5" hidden="false" customHeight="false" outlineLevel="0" collapsed="false">
      <c r="A160" s="100" t="s">
        <v>31</v>
      </c>
      <c r="B160" s="90" t="n">
        <v>100000000</v>
      </c>
      <c r="C160" s="2"/>
      <c r="D160" s="45"/>
      <c r="E160" s="91"/>
      <c r="F160" s="92"/>
    </row>
    <row r="161" s="3" customFormat="true" ht="16.5" hidden="false" customHeight="false" outlineLevel="0" collapsed="false">
      <c r="A161" s="100" t="s">
        <v>31</v>
      </c>
      <c r="B161" s="90" t="n">
        <v>16000000000</v>
      </c>
      <c r="C161" s="2"/>
      <c r="D161" s="45"/>
      <c r="E161" s="91"/>
      <c r="F161" s="9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9" activeCellId="0" sqref="K9"/>
    </sheetView>
  </sheetViews>
  <sheetFormatPr defaultColWidth="8.60546875" defaultRowHeight="15" zeroHeight="false" outlineLevelRow="0" outlineLevelCol="0"/>
  <cols>
    <col collapsed="false" customWidth="true" hidden="false" outlineLevel="0" max="1" min="1" style="89" width="9.13"/>
    <col collapsed="false" customWidth="true" hidden="false" outlineLevel="0" max="2" min="2" style="90" width="25.71"/>
    <col collapsed="false" customWidth="true" hidden="false" outlineLevel="0" max="3" min="3" style="2" width="3.98"/>
    <col collapsed="false" customWidth="true" hidden="false" outlineLevel="0" max="4" min="4" style="45" width="23.15"/>
    <col collapsed="false" customWidth="true" hidden="false" outlineLevel="0" max="5" min="5" style="91" width="26.29"/>
    <col collapsed="false" customWidth="true" hidden="false" outlineLevel="0" max="6" min="6" style="92" width="28.3"/>
    <col collapsed="false" customWidth="true" hidden="false" outlineLevel="0" max="9" min="9" style="0" width="22.01"/>
    <col collapsed="false" customWidth="true" hidden="false" outlineLevel="0" max="11" min="11" style="0" width="17.93"/>
    <col collapsed="false" customWidth="true" hidden="false" outlineLevel="0" max="12" min="12" style="0" width="19.99"/>
  </cols>
  <sheetData>
    <row r="1" customFormat="false" ht="31.5" hidden="false" customHeight="true" outlineLevel="0" collapsed="false">
      <c r="A1" s="93" t="s">
        <v>1</v>
      </c>
      <c r="B1" s="94" t="s">
        <v>448</v>
      </c>
      <c r="D1" s="4" t="s">
        <v>449</v>
      </c>
      <c r="E1" s="95" t="s">
        <v>450</v>
      </c>
      <c r="F1" s="96" t="s">
        <v>429</v>
      </c>
      <c r="G1" s="7"/>
      <c r="H1" s="4"/>
      <c r="I1" s="2"/>
    </row>
    <row r="2" customFormat="false" ht="15" hidden="false" customHeight="false" outlineLevel="0" collapsed="false">
      <c r="A2" s="97" t="n">
        <v>1947</v>
      </c>
      <c r="B2" s="98" t="n">
        <v>501000000</v>
      </c>
      <c r="D2" s="45" t="n">
        <v>2000</v>
      </c>
      <c r="E2" s="91" t="n">
        <v>0</v>
      </c>
      <c r="F2" s="92" t="n">
        <v>0</v>
      </c>
    </row>
    <row r="3" customFormat="false" ht="15.75" hidden="false" customHeight="false" outlineLevel="0" collapsed="false">
      <c r="A3" s="99" t="n">
        <v>2002</v>
      </c>
      <c r="B3" s="90" t="n">
        <v>0</v>
      </c>
      <c r="D3" s="45" t="n">
        <v>2001</v>
      </c>
      <c r="E3" s="91" t="n">
        <v>0</v>
      </c>
      <c r="F3" s="92" t="n">
        <v>0</v>
      </c>
    </row>
    <row r="4" customFormat="false" ht="15" hidden="false" customHeight="false" outlineLevel="0" collapsed="false">
      <c r="A4" s="97" t="n">
        <v>2004</v>
      </c>
      <c r="B4" s="98" t="n">
        <v>70000000</v>
      </c>
      <c r="D4" s="45" t="n">
        <v>2002</v>
      </c>
      <c r="E4" s="91" t="n">
        <v>1</v>
      </c>
      <c r="F4" s="92" t="n">
        <f aca="false">0</f>
        <v>0</v>
      </c>
    </row>
    <row r="5" customFormat="false" ht="15.75" hidden="false" customHeight="false" outlineLevel="0" collapsed="false">
      <c r="A5" s="99" t="n">
        <v>2004</v>
      </c>
      <c r="B5" s="90" t="n">
        <v>1500000</v>
      </c>
      <c r="D5" s="45" t="n">
        <v>2003</v>
      </c>
      <c r="E5" s="91" t="n">
        <v>0</v>
      </c>
      <c r="F5" s="92" t="n">
        <v>0</v>
      </c>
    </row>
    <row r="6" customFormat="false" ht="15" hidden="false" customHeight="false" outlineLevel="0" collapsed="false">
      <c r="A6" s="97" t="n">
        <v>2004</v>
      </c>
      <c r="B6" s="90" t="n">
        <v>15000000</v>
      </c>
      <c r="D6" s="45" t="n">
        <v>2004</v>
      </c>
      <c r="E6" s="91" t="n">
        <v>3</v>
      </c>
      <c r="F6" s="92" t="n">
        <f aca="false">SUM(B4:B6)</f>
        <v>86500000</v>
      </c>
      <c r="I6" s="1"/>
    </row>
    <row r="7" customFormat="false" ht="15" hidden="false" customHeight="false" outlineLevel="0" collapsed="false">
      <c r="A7" s="97" t="n">
        <v>2005</v>
      </c>
      <c r="B7" s="98" t="n">
        <v>1280000</v>
      </c>
      <c r="D7" s="45" t="n">
        <v>2005</v>
      </c>
      <c r="E7" s="91" t="n">
        <v>2</v>
      </c>
      <c r="F7" s="92" t="n">
        <f aca="false">SUM(B7:B8)</f>
        <v>6280000</v>
      </c>
    </row>
    <row r="8" customFormat="false" ht="15" hidden="false" customHeight="false" outlineLevel="0" collapsed="false">
      <c r="A8" s="97" t="n">
        <v>2005</v>
      </c>
      <c r="B8" s="90" t="n">
        <v>5000000</v>
      </c>
      <c r="D8" s="45" t="n">
        <v>2006</v>
      </c>
      <c r="E8" s="91" t="n">
        <v>3</v>
      </c>
      <c r="F8" s="92" t="n">
        <f aca="false">SUM(B9:B11)</f>
        <v>55000000</v>
      </c>
      <c r="K8" s="1" t="n">
        <f aca="false">SUM(F2:F12)</f>
        <v>7179853715</v>
      </c>
    </row>
    <row r="9" customFormat="false" ht="15" hidden="false" customHeight="false" outlineLevel="0" collapsed="false">
      <c r="A9" s="97" t="n">
        <v>2006</v>
      </c>
      <c r="B9" s="98" t="n">
        <v>31000000</v>
      </c>
      <c r="D9" s="45" t="n">
        <v>2007</v>
      </c>
      <c r="E9" s="91" t="n">
        <v>1</v>
      </c>
      <c r="F9" s="92" t="n">
        <f aca="false">SUM(B12)</f>
        <v>10500000</v>
      </c>
    </row>
    <row r="10" customFormat="false" ht="16.5" hidden="false" customHeight="false" outlineLevel="0" collapsed="false">
      <c r="A10" s="100" t="n">
        <v>2006</v>
      </c>
      <c r="B10" s="90" t="n">
        <v>12000000</v>
      </c>
      <c r="D10" s="45" t="n">
        <v>2008</v>
      </c>
      <c r="E10" s="91" t="n">
        <v>3</v>
      </c>
      <c r="F10" s="92" t="n">
        <f aca="false">SUM(B13:B15)</f>
        <v>158617063</v>
      </c>
      <c r="I10" s="1" t="n">
        <f aca="false">SUM(F2:F12)</f>
        <v>7179853715</v>
      </c>
    </row>
    <row r="11" customFormat="false" ht="15.75" hidden="false" customHeight="false" outlineLevel="0" collapsed="false">
      <c r="A11" s="99" t="n">
        <v>2006</v>
      </c>
      <c r="B11" s="90" t="n">
        <v>12000000</v>
      </c>
      <c r="D11" s="45" t="n">
        <v>2009</v>
      </c>
      <c r="E11" s="91" t="n">
        <v>10</v>
      </c>
      <c r="F11" s="92" t="n">
        <f aca="false">SUM(B16:B25)</f>
        <v>504470836</v>
      </c>
    </row>
    <row r="12" customFormat="false" ht="15" hidden="false" customHeight="false" outlineLevel="0" collapsed="false">
      <c r="A12" s="97" t="n">
        <v>2007</v>
      </c>
      <c r="B12" s="90" t="n">
        <v>10500000</v>
      </c>
      <c r="D12" s="45" t="n">
        <v>2010</v>
      </c>
      <c r="E12" s="91" t="n">
        <v>10</v>
      </c>
      <c r="F12" s="92" t="n">
        <f aca="false">SUM(B26:B35)</f>
        <v>6358485816</v>
      </c>
      <c r="I12" s="0" t="n">
        <f aca="false">SUM(E12:E20)</f>
        <v>97</v>
      </c>
    </row>
    <row r="13" customFormat="false" ht="15.75" hidden="false" customHeight="false" outlineLevel="0" collapsed="false">
      <c r="A13" s="99" t="n">
        <v>2008</v>
      </c>
      <c r="B13" s="101" t="n">
        <v>30000000</v>
      </c>
      <c r="D13" s="45" t="n">
        <v>2011</v>
      </c>
      <c r="E13" s="91" t="n">
        <v>10</v>
      </c>
      <c r="F13" s="92" t="n">
        <f aca="false">SUM(B36:B45)</f>
        <v>2436840381</v>
      </c>
      <c r="I13" s="1" t="n">
        <f aca="false">SUM(F13:F20)</f>
        <v>16877772363</v>
      </c>
    </row>
    <row r="14" customFormat="false" ht="15" hidden="false" customHeight="false" outlineLevel="0" collapsed="false">
      <c r="A14" s="97" t="n">
        <v>2008</v>
      </c>
      <c r="B14" s="98" t="n">
        <v>23617063</v>
      </c>
      <c r="D14" s="45" t="n">
        <v>2012</v>
      </c>
      <c r="E14" s="91" t="n">
        <v>9</v>
      </c>
      <c r="F14" s="92" t="n">
        <f aca="false">SUM(B46:B54)</f>
        <v>459918497</v>
      </c>
      <c r="I14" s="1"/>
    </row>
    <row r="15" customFormat="false" ht="15" hidden="false" customHeight="false" outlineLevel="0" collapsed="false">
      <c r="A15" s="97" t="n">
        <v>2008</v>
      </c>
      <c r="B15" s="98" t="n">
        <v>105000000</v>
      </c>
      <c r="D15" s="45" t="n">
        <v>2013</v>
      </c>
      <c r="E15" s="91" t="n">
        <v>9</v>
      </c>
      <c r="F15" s="92" t="n">
        <f aca="false">SUM(B55:B63)</f>
        <v>2154844157</v>
      </c>
      <c r="L15" s="1"/>
    </row>
    <row r="16" customFormat="false" ht="15" hidden="false" customHeight="false" outlineLevel="0" collapsed="false">
      <c r="A16" s="97" t="n">
        <v>2009</v>
      </c>
      <c r="B16" s="98" t="n">
        <v>85817183</v>
      </c>
      <c r="D16" s="45" t="n">
        <v>2014</v>
      </c>
      <c r="E16" s="91" t="n">
        <v>18</v>
      </c>
      <c r="F16" s="92" t="n">
        <f aca="false">SUM(B64:B81)</f>
        <v>7269833448</v>
      </c>
    </row>
    <row r="17" customFormat="false" ht="15" hidden="false" customHeight="false" outlineLevel="0" collapsed="false">
      <c r="A17" s="97" t="n">
        <v>2009</v>
      </c>
      <c r="B17" s="98" t="n">
        <v>231712828</v>
      </c>
      <c r="D17" s="45" t="n">
        <v>2015</v>
      </c>
      <c r="E17" s="91" t="n">
        <v>9</v>
      </c>
      <c r="F17" s="92" t="n">
        <f aca="false">SUM(B82:B90)</f>
        <v>473682219</v>
      </c>
    </row>
    <row r="18" customFormat="false" ht="15" hidden="false" customHeight="false" outlineLevel="0" collapsed="false">
      <c r="A18" s="97" t="n">
        <v>2009</v>
      </c>
      <c r="B18" s="98" t="n">
        <v>25000000</v>
      </c>
      <c r="D18" s="45" t="n">
        <v>2016</v>
      </c>
      <c r="E18" s="91" t="n">
        <v>8</v>
      </c>
      <c r="F18" s="92" t="n">
        <f aca="false">SUM(B91:B98)</f>
        <v>1385910839</v>
      </c>
    </row>
    <row r="19" customFormat="false" ht="15" hidden="false" customHeight="false" outlineLevel="0" collapsed="false">
      <c r="A19" s="97" t="n">
        <v>2009</v>
      </c>
      <c r="B19" s="98" t="n">
        <v>4000000</v>
      </c>
      <c r="D19" s="45" t="n">
        <v>2017</v>
      </c>
      <c r="E19" s="91" t="n">
        <v>20</v>
      </c>
      <c r="F19" s="92" t="n">
        <f aca="false">SUM(B99:B118)</f>
        <v>2456742822</v>
      </c>
    </row>
    <row r="20" customFormat="false" ht="14.05" hidden="false" customHeight="false" outlineLevel="0" collapsed="false">
      <c r="A20" s="97" t="n">
        <v>2009</v>
      </c>
      <c r="B20" s="98" t="n">
        <v>22000000</v>
      </c>
      <c r="D20" s="45" t="n">
        <v>2018</v>
      </c>
      <c r="E20" s="91" t="n">
        <v>4</v>
      </c>
      <c r="F20" s="92" t="n">
        <f aca="false">SUM(B119:B122)</f>
        <v>240000000</v>
      </c>
    </row>
    <row r="21" customFormat="false" ht="15" hidden="false" customHeight="false" outlineLevel="0" collapsed="false">
      <c r="A21" s="97" t="n">
        <v>2009</v>
      </c>
      <c r="B21" s="98" t="n">
        <v>23540825</v>
      </c>
      <c r="D21" s="45" t="s">
        <v>451</v>
      </c>
      <c r="E21" s="91" t="n">
        <v>40</v>
      </c>
      <c r="F21" s="92" t="n">
        <f aca="false">SUM(B123:B161)</f>
        <v>41745667483</v>
      </c>
      <c r="I21" s="45" t="s">
        <v>452</v>
      </c>
    </row>
    <row r="22" customFormat="false" ht="15" hidden="false" customHeight="false" outlineLevel="0" collapsed="false">
      <c r="A22" s="97" t="n">
        <v>2009</v>
      </c>
      <c r="B22" s="98" t="n">
        <v>10000000</v>
      </c>
    </row>
    <row r="23" customFormat="false" ht="13.8" hidden="false" customHeight="false" outlineLevel="0" collapsed="false">
      <c r="A23" s="97" t="n">
        <v>2009</v>
      </c>
      <c r="B23" s="90" t="n">
        <v>47000000</v>
      </c>
    </row>
    <row r="24" customFormat="false" ht="15.75" hidden="false" customHeight="false" outlineLevel="0" collapsed="false">
      <c r="A24" s="99" t="n">
        <v>2009</v>
      </c>
      <c r="B24" s="90" t="n">
        <v>45400000</v>
      </c>
    </row>
    <row r="25" customFormat="false" ht="15.75" hidden="false" customHeight="false" outlineLevel="0" collapsed="false">
      <c r="A25" s="99" t="n">
        <v>2009</v>
      </c>
      <c r="B25" s="90" t="n">
        <v>10000000</v>
      </c>
    </row>
    <row r="26" customFormat="false" ht="13.8" hidden="false" customHeight="false" outlineLevel="0" collapsed="false">
      <c r="A26" s="97" t="n">
        <v>2010</v>
      </c>
      <c r="B26" s="98" t="n">
        <v>48381207</v>
      </c>
    </row>
    <row r="27" customFormat="false" ht="15" hidden="false" customHeight="false" outlineLevel="0" collapsed="false">
      <c r="A27" s="97" t="n">
        <v>2010</v>
      </c>
      <c r="B27" s="98" t="n">
        <v>668000000</v>
      </c>
    </row>
    <row r="28" customFormat="false" ht="15" hidden="false" customHeight="false" outlineLevel="0" collapsed="false">
      <c r="A28" s="97" t="n">
        <v>2010</v>
      </c>
      <c r="B28" s="98" t="n">
        <v>738000000</v>
      </c>
    </row>
    <row r="29" customFormat="false" ht="15" hidden="false" customHeight="false" outlineLevel="0" collapsed="false">
      <c r="A29" s="97" t="n">
        <v>2010</v>
      </c>
      <c r="B29" s="98" t="n">
        <v>8000000</v>
      </c>
    </row>
    <row r="30" customFormat="false" ht="15" hidden="false" customHeight="false" outlineLevel="0" collapsed="false">
      <c r="A30" s="97" t="n">
        <v>2010</v>
      </c>
      <c r="B30" s="98" t="n">
        <v>2700000000</v>
      </c>
    </row>
    <row r="31" customFormat="false" ht="15" hidden="false" customHeight="false" outlineLevel="0" collapsed="false">
      <c r="A31" s="97" t="n">
        <v>2010</v>
      </c>
      <c r="B31" s="98" t="n">
        <v>100000000</v>
      </c>
    </row>
    <row r="32" customFormat="false" ht="15" hidden="false" customHeight="false" outlineLevel="0" collapsed="false">
      <c r="A32" s="97" t="n">
        <v>2010</v>
      </c>
      <c r="B32" s="98" t="n">
        <v>47127637</v>
      </c>
    </row>
    <row r="33" customFormat="false" ht="15" hidden="false" customHeight="false" outlineLevel="0" collapsed="false">
      <c r="A33" s="97" t="n">
        <v>2010</v>
      </c>
      <c r="B33" s="90" t="n">
        <v>1975976972</v>
      </c>
    </row>
    <row r="34" customFormat="false" ht="15.75" hidden="false" customHeight="false" outlineLevel="0" collapsed="false">
      <c r="A34" s="99" t="n">
        <v>2010</v>
      </c>
      <c r="B34" s="90" t="n">
        <v>70000000</v>
      </c>
    </row>
    <row r="35" customFormat="false" ht="15" hidden="false" customHeight="false" outlineLevel="0" collapsed="false">
      <c r="A35" s="97" t="n">
        <v>2010</v>
      </c>
      <c r="B35" s="90" t="n">
        <v>3000000</v>
      </c>
    </row>
    <row r="36" customFormat="false" ht="15" hidden="false" customHeight="false" outlineLevel="0" collapsed="false">
      <c r="A36" s="97" t="n">
        <v>2011</v>
      </c>
      <c r="B36" s="98" t="n">
        <v>26000000</v>
      </c>
    </row>
    <row r="37" customFormat="false" ht="15" hidden="false" customHeight="false" outlineLevel="0" collapsed="false">
      <c r="A37" s="97" t="n">
        <v>2011</v>
      </c>
      <c r="B37" s="98" t="n">
        <v>273650767</v>
      </c>
    </row>
    <row r="38" customFormat="false" ht="15" hidden="false" customHeight="false" outlineLevel="0" collapsed="false">
      <c r="A38" s="97" t="n">
        <v>2011</v>
      </c>
      <c r="B38" s="98" t="n">
        <v>29517944</v>
      </c>
    </row>
    <row r="39" customFormat="false" ht="15" hidden="false" customHeight="false" outlineLevel="0" collapsed="false">
      <c r="A39" s="97" t="n">
        <v>2011</v>
      </c>
      <c r="B39" s="98" t="n">
        <v>740000000</v>
      </c>
    </row>
    <row r="40" customFormat="false" ht="15" hidden="false" customHeight="false" outlineLevel="0" collapsed="false">
      <c r="A40" s="97" t="n">
        <v>2011</v>
      </c>
      <c r="B40" s="98" t="n">
        <v>15871670</v>
      </c>
    </row>
    <row r="41" customFormat="false" ht="15" hidden="false" customHeight="false" outlineLevel="0" collapsed="false">
      <c r="A41" s="97" t="n">
        <v>2011</v>
      </c>
      <c r="B41" s="98" t="n">
        <v>80000000</v>
      </c>
    </row>
    <row r="42" customFormat="false" ht="15" hidden="false" customHeight="false" outlineLevel="0" collapsed="false">
      <c r="A42" s="97" t="n">
        <v>2011</v>
      </c>
      <c r="B42" s="98" t="n">
        <v>0</v>
      </c>
    </row>
    <row r="43" customFormat="false" ht="15.75" hidden="false" customHeight="false" outlineLevel="0" collapsed="false">
      <c r="A43" s="99" t="n">
        <v>2011</v>
      </c>
      <c r="B43" s="90" t="n">
        <v>60000000</v>
      </c>
    </row>
    <row r="44" customFormat="false" ht="15.75" hidden="false" customHeight="false" outlineLevel="0" collapsed="false">
      <c r="A44" s="99" t="n">
        <v>2011</v>
      </c>
      <c r="B44" s="90" t="n">
        <v>11800000</v>
      </c>
    </row>
    <row r="45" customFormat="false" ht="15" hidden="false" customHeight="false" outlineLevel="0" collapsed="false">
      <c r="A45" s="97" t="n">
        <v>2011</v>
      </c>
      <c r="B45" s="90" t="n">
        <v>1200000000</v>
      </c>
    </row>
    <row r="46" customFormat="false" ht="15" hidden="false" customHeight="false" outlineLevel="0" collapsed="false">
      <c r="A46" s="97" t="n">
        <v>2012</v>
      </c>
      <c r="B46" s="98" t="n">
        <v>14000000</v>
      </c>
    </row>
    <row r="47" customFormat="false" ht="15" hidden="false" customHeight="false" outlineLevel="0" collapsed="false">
      <c r="A47" s="97" t="n">
        <v>2012</v>
      </c>
      <c r="B47" s="98" t="n">
        <v>10000000</v>
      </c>
    </row>
    <row r="48" customFormat="false" ht="15" hidden="false" customHeight="false" outlineLevel="0" collapsed="false">
      <c r="A48" s="97" t="n">
        <v>2012</v>
      </c>
      <c r="B48" s="98" t="n">
        <v>140000000</v>
      </c>
    </row>
    <row r="49" customFormat="false" ht="15" hidden="false" customHeight="false" outlineLevel="0" collapsed="false">
      <c r="A49" s="97" t="n">
        <v>2012</v>
      </c>
      <c r="B49" s="90" t="n">
        <v>66500000</v>
      </c>
    </row>
    <row r="50" customFormat="false" ht="15.75" hidden="false" customHeight="false" outlineLevel="0" collapsed="false">
      <c r="A50" s="99" t="n">
        <v>2012</v>
      </c>
      <c r="B50" s="90" t="n">
        <v>13000000</v>
      </c>
    </row>
    <row r="51" customFormat="false" ht="15" hidden="false" customHeight="false" outlineLevel="0" collapsed="false">
      <c r="A51" s="97" t="n">
        <v>2012</v>
      </c>
      <c r="B51" s="90" t="n">
        <v>5000000</v>
      </c>
    </row>
    <row r="52" customFormat="false" ht="15" hidden="false" customHeight="false" outlineLevel="0" collapsed="false">
      <c r="A52" s="97" t="n">
        <v>2012</v>
      </c>
      <c r="B52" s="90" t="n">
        <v>6000000</v>
      </c>
    </row>
    <row r="53" customFormat="false" ht="15" hidden="false" customHeight="false" outlineLevel="0" collapsed="false">
      <c r="A53" s="97" t="n">
        <v>2012</v>
      </c>
      <c r="B53" s="90" t="n">
        <v>60000000</v>
      </c>
    </row>
    <row r="54" customFormat="false" ht="15.75" hidden="false" customHeight="false" outlineLevel="0" collapsed="false">
      <c r="A54" s="99" t="n">
        <v>2012</v>
      </c>
      <c r="B54" s="90" t="n">
        <v>145418497</v>
      </c>
      <c r="D54" s="60"/>
    </row>
    <row r="55" customFormat="false" ht="15" hidden="false" customHeight="false" outlineLevel="0" collapsed="false">
      <c r="A55" s="97" t="n">
        <v>2013</v>
      </c>
      <c r="B55" s="98" t="n">
        <v>12000000</v>
      </c>
    </row>
    <row r="56" customFormat="false" ht="15" hidden="false" customHeight="false" outlineLevel="0" collapsed="false">
      <c r="A56" s="97" t="n">
        <v>2013</v>
      </c>
      <c r="B56" s="98" t="n">
        <v>0</v>
      </c>
    </row>
    <row r="57" customFormat="false" ht="15" hidden="false" customHeight="false" outlineLevel="0" collapsed="false">
      <c r="A57" s="97" t="n">
        <v>2013</v>
      </c>
      <c r="B57" s="98" t="n">
        <v>0</v>
      </c>
    </row>
    <row r="58" customFormat="false" ht="15" hidden="false" customHeight="false" outlineLevel="0" collapsed="false">
      <c r="A58" s="97" t="n">
        <v>2013</v>
      </c>
      <c r="B58" s="98" t="n">
        <v>54599943</v>
      </c>
    </row>
    <row r="59" customFormat="false" ht="15" hidden="false" customHeight="false" outlineLevel="0" collapsed="false">
      <c r="A59" s="97" t="n">
        <v>2013</v>
      </c>
      <c r="B59" s="98" t="n">
        <v>4100000</v>
      </c>
    </row>
    <row r="60" customFormat="false" ht="15" hidden="false" customHeight="false" outlineLevel="0" collapsed="false">
      <c r="A60" s="97" t="n">
        <v>2013</v>
      </c>
      <c r="B60" s="98" t="n">
        <v>555000000</v>
      </c>
    </row>
    <row r="61" customFormat="false" ht="15" hidden="false" customHeight="false" outlineLevel="0" collapsed="false">
      <c r="A61" s="97" t="n">
        <v>2013</v>
      </c>
      <c r="B61" s="98" t="n">
        <v>1320000000</v>
      </c>
    </row>
    <row r="62" customFormat="false" ht="15" hidden="false" customHeight="false" outlineLevel="0" collapsed="false">
      <c r="A62" s="97" t="n">
        <v>2013</v>
      </c>
      <c r="B62" s="98" t="n">
        <v>149144214</v>
      </c>
    </row>
    <row r="63" customFormat="false" ht="15" hidden="false" customHeight="false" outlineLevel="0" collapsed="false">
      <c r="A63" s="97" t="n">
        <v>2013</v>
      </c>
      <c r="B63" s="90" t="n">
        <v>60000000</v>
      </c>
    </row>
    <row r="64" customFormat="false" ht="15" hidden="false" customHeight="false" outlineLevel="0" collapsed="false">
      <c r="A64" s="97" t="n">
        <v>2014</v>
      </c>
      <c r="B64" s="98" t="n">
        <v>276185000</v>
      </c>
    </row>
    <row r="65" customFormat="false" ht="15" hidden="false" customHeight="false" outlineLevel="0" collapsed="false">
      <c r="A65" s="97" t="n">
        <v>2014</v>
      </c>
      <c r="B65" s="98" t="n">
        <v>16600000</v>
      </c>
    </row>
    <row r="66" customFormat="false" ht="15" hidden="false" customHeight="false" outlineLevel="0" collapsed="false">
      <c r="A66" s="97" t="n">
        <v>2014</v>
      </c>
      <c r="B66" s="98" t="n">
        <v>370000000</v>
      </c>
    </row>
    <row r="67" customFormat="false" ht="15" hidden="false" customHeight="false" outlineLevel="0" collapsed="false">
      <c r="A67" s="97" t="n">
        <v>2014</v>
      </c>
      <c r="B67" s="98" t="n">
        <v>573000000</v>
      </c>
    </row>
    <row r="68" customFormat="false" ht="15" hidden="false" customHeight="false" outlineLevel="0" collapsed="false">
      <c r="A68" s="97" t="n">
        <v>2014</v>
      </c>
      <c r="B68" s="98" t="n">
        <v>10000000</v>
      </c>
    </row>
    <row r="69" customFormat="false" ht="15" hidden="false" customHeight="false" outlineLevel="0" collapsed="false">
      <c r="A69" s="97" t="n">
        <v>2014</v>
      </c>
      <c r="B69" s="98" t="n">
        <v>600000000</v>
      </c>
    </row>
    <row r="70" customFormat="false" ht="15" hidden="false" customHeight="false" outlineLevel="0" collapsed="false">
      <c r="A70" s="97" t="n">
        <v>2014</v>
      </c>
      <c r="B70" s="98" t="n">
        <v>725000000</v>
      </c>
    </row>
    <row r="71" customFormat="false" ht="15" hidden="false" customHeight="false" outlineLevel="0" collapsed="false">
      <c r="A71" s="97" t="n">
        <v>2014</v>
      </c>
      <c r="B71" s="98" t="n">
        <v>25000000</v>
      </c>
    </row>
    <row r="72" customFormat="false" ht="15" hidden="false" customHeight="false" outlineLevel="0" collapsed="false">
      <c r="A72" s="97" t="n">
        <v>2014</v>
      </c>
      <c r="B72" s="98" t="n">
        <v>3823000000</v>
      </c>
    </row>
    <row r="73" customFormat="false" ht="15" hidden="false" customHeight="false" outlineLevel="0" collapsed="false">
      <c r="A73" s="97" t="n">
        <v>2014</v>
      </c>
      <c r="B73" s="98" t="n">
        <v>51509000</v>
      </c>
    </row>
    <row r="74" customFormat="false" ht="15" hidden="false" customHeight="false" outlineLevel="0" collapsed="false">
      <c r="A74" s="97" t="n">
        <v>2014</v>
      </c>
      <c r="B74" s="98" t="n">
        <v>37000000</v>
      </c>
    </row>
    <row r="75" customFormat="false" ht="15" hidden="false" customHeight="false" outlineLevel="0" collapsed="false">
      <c r="A75" s="97" t="n">
        <v>2014</v>
      </c>
      <c r="B75" s="98" t="n">
        <v>12500000</v>
      </c>
    </row>
    <row r="76" customFormat="false" ht="15" hidden="false" customHeight="false" outlineLevel="0" collapsed="false">
      <c r="A76" s="97" t="n">
        <v>2014</v>
      </c>
      <c r="B76" s="98" t="n">
        <v>23202179</v>
      </c>
    </row>
    <row r="77" customFormat="false" ht="15.75" hidden="false" customHeight="false" outlineLevel="0" collapsed="false">
      <c r="A77" s="99" t="n">
        <v>2014</v>
      </c>
      <c r="B77" s="90" t="n">
        <v>335000000</v>
      </c>
    </row>
    <row r="78" customFormat="false" ht="15.75" hidden="false" customHeight="false" outlineLevel="0" collapsed="false">
      <c r="A78" s="99" t="n">
        <v>2014</v>
      </c>
      <c r="B78" s="90" t="n">
        <v>176662000</v>
      </c>
    </row>
    <row r="79" customFormat="false" ht="15" hidden="false" customHeight="false" outlineLevel="0" collapsed="false">
      <c r="A79" s="97" t="n">
        <v>2014</v>
      </c>
      <c r="B79" s="90" t="n">
        <v>75970269</v>
      </c>
    </row>
    <row r="80" customFormat="false" ht="15.75" hidden="false" customHeight="false" outlineLevel="0" collapsed="false">
      <c r="A80" s="99" t="n">
        <v>2014</v>
      </c>
      <c r="B80" s="90" t="n">
        <v>113205000</v>
      </c>
    </row>
    <row r="81" customFormat="false" ht="15.75" hidden="false" customHeight="false" outlineLevel="0" collapsed="false">
      <c r="A81" s="99" t="n">
        <v>2014</v>
      </c>
      <c r="B81" s="90" t="n">
        <v>26000000</v>
      </c>
    </row>
    <row r="82" customFormat="false" ht="15" hidden="false" customHeight="false" outlineLevel="0" collapsed="false">
      <c r="A82" s="97" t="n">
        <v>2015</v>
      </c>
      <c r="B82" s="98" t="n">
        <v>3000000</v>
      </c>
    </row>
    <row r="83" customFormat="false" ht="15" hidden="false" customHeight="false" outlineLevel="0" collapsed="false">
      <c r="A83" s="97" t="n">
        <v>2015</v>
      </c>
      <c r="B83" s="98" t="n">
        <v>2000000</v>
      </c>
    </row>
    <row r="84" customFormat="false" ht="15" hidden="false" customHeight="false" outlineLevel="0" collapsed="false">
      <c r="A84" s="97" t="n">
        <v>2015</v>
      </c>
      <c r="B84" s="98" t="n">
        <v>0</v>
      </c>
    </row>
    <row r="85" customFormat="false" ht="15" hidden="false" customHeight="false" outlineLevel="0" collapsed="false">
      <c r="A85" s="97" t="n">
        <v>2015</v>
      </c>
      <c r="B85" s="98" t="n">
        <v>411158974</v>
      </c>
    </row>
    <row r="86" customFormat="false" ht="45" hidden="false" customHeight="true" outlineLevel="0" collapsed="false">
      <c r="A86" s="97" t="n">
        <v>2015</v>
      </c>
      <c r="B86" s="98" t="n">
        <v>10548000</v>
      </c>
    </row>
    <row r="87" customFormat="false" ht="15" hidden="false" customHeight="false" outlineLevel="0" collapsed="false">
      <c r="A87" s="97" t="n">
        <v>2015</v>
      </c>
      <c r="B87" s="98" t="n">
        <v>3634264</v>
      </c>
    </row>
    <row r="88" customFormat="false" ht="15" hidden="false" customHeight="false" outlineLevel="0" collapsed="false">
      <c r="A88" s="97" t="n">
        <v>2015</v>
      </c>
      <c r="B88" s="98" t="n">
        <v>15000000</v>
      </c>
    </row>
    <row r="89" customFormat="false" ht="15" hidden="false" customHeight="false" outlineLevel="0" collapsed="false">
      <c r="A89" s="97" t="n">
        <v>2015</v>
      </c>
      <c r="B89" s="98" t="n">
        <v>3340981</v>
      </c>
    </row>
    <row r="90" customFormat="false" ht="15.75" hidden="false" customHeight="false" outlineLevel="0" collapsed="false">
      <c r="A90" s="99" t="n">
        <v>2015</v>
      </c>
      <c r="B90" s="90" t="n">
        <v>25000000</v>
      </c>
    </row>
    <row r="91" customFormat="false" ht="15" hidden="false" customHeight="false" outlineLevel="0" collapsed="false">
      <c r="A91" s="97" t="n">
        <v>2016</v>
      </c>
      <c r="B91" s="98" t="n">
        <v>1160000</v>
      </c>
    </row>
    <row r="92" customFormat="false" ht="15" hidden="false" customHeight="false" outlineLevel="0" collapsed="false">
      <c r="A92" s="97" t="n">
        <v>2016</v>
      </c>
      <c r="B92" s="98" t="n">
        <v>37000000</v>
      </c>
    </row>
    <row r="93" customFormat="false" ht="15" hidden="false" customHeight="false" outlineLevel="0" collapsed="false">
      <c r="A93" s="97" t="n">
        <v>2016</v>
      </c>
      <c r="B93" s="98" t="n">
        <v>50320000</v>
      </c>
    </row>
    <row r="94" customFormat="false" ht="15" hidden="false" customHeight="false" outlineLevel="0" collapsed="false">
      <c r="A94" s="97" t="n">
        <v>2016</v>
      </c>
      <c r="B94" s="98" t="n">
        <v>388000000</v>
      </c>
    </row>
    <row r="95" customFormat="false" ht="15" hidden="false" customHeight="false" outlineLevel="0" collapsed="false">
      <c r="A95" s="97" t="n">
        <v>2016</v>
      </c>
      <c r="B95" s="98" t="n">
        <v>125200000</v>
      </c>
    </row>
    <row r="96" customFormat="false" ht="15" hidden="false" customHeight="false" outlineLevel="0" collapsed="false">
      <c r="A96" s="97" t="n">
        <v>2016</v>
      </c>
      <c r="B96" s="90" t="n">
        <v>164030839</v>
      </c>
    </row>
    <row r="97" customFormat="false" ht="15.75" hidden="false" customHeight="false" outlineLevel="0" collapsed="false">
      <c r="A97" s="99" t="n">
        <v>2016</v>
      </c>
      <c r="B97" s="90" t="n">
        <v>230000000</v>
      </c>
    </row>
    <row r="98" customFormat="false" ht="15.75" hidden="false" customHeight="false" outlineLevel="0" collapsed="false">
      <c r="A98" s="99" t="n">
        <v>2016</v>
      </c>
      <c r="B98" s="90" t="n">
        <v>390200000</v>
      </c>
    </row>
    <row r="99" customFormat="false" ht="15" hidden="false" customHeight="false" outlineLevel="0" collapsed="false">
      <c r="A99" s="102" t="n">
        <v>2017</v>
      </c>
      <c r="B99" s="103" t="n">
        <v>130500000</v>
      </c>
    </row>
    <row r="100" customFormat="false" ht="15" hidden="false" customHeight="false" outlineLevel="0" collapsed="false">
      <c r="A100" s="102" t="n">
        <v>2017</v>
      </c>
      <c r="B100" s="103" t="n">
        <v>409000000</v>
      </c>
    </row>
    <row r="101" customFormat="false" ht="15" hidden="false" customHeight="false" outlineLevel="0" collapsed="false">
      <c r="A101" s="102" t="n">
        <v>2017</v>
      </c>
      <c r="B101" s="103" t="n">
        <v>25000000</v>
      </c>
    </row>
    <row r="102" customFormat="false" ht="15" hidden="false" customHeight="false" outlineLevel="0" collapsed="false">
      <c r="A102" s="102" t="n">
        <v>2017</v>
      </c>
      <c r="B102" s="103" t="n">
        <v>238200000</v>
      </c>
    </row>
    <row r="103" s="26" customFormat="true" ht="15" hidden="false" customHeight="false" outlineLevel="0" collapsed="false">
      <c r="A103" s="102" t="n">
        <v>2017</v>
      </c>
      <c r="B103" s="103" t="n">
        <v>7400000</v>
      </c>
      <c r="C103" s="2"/>
      <c r="D103" s="68"/>
      <c r="E103" s="104"/>
      <c r="F103" s="105"/>
    </row>
    <row r="104" s="26" customFormat="true" ht="15" hidden="false" customHeight="false" outlineLevel="0" collapsed="false">
      <c r="A104" s="102" t="n">
        <v>2017</v>
      </c>
      <c r="B104" s="103" t="n">
        <v>503477</v>
      </c>
      <c r="C104" s="2"/>
      <c r="D104" s="68"/>
      <c r="E104" s="104"/>
      <c r="F104" s="105"/>
    </row>
    <row r="105" customFormat="false" ht="15" hidden="false" customHeight="false" outlineLevel="0" collapsed="false">
      <c r="A105" s="102" t="n">
        <v>2017</v>
      </c>
      <c r="B105" s="103" t="n">
        <v>11987651</v>
      </c>
    </row>
    <row r="106" s="26" customFormat="true" ht="15" hidden="false" customHeight="false" outlineLevel="0" collapsed="false">
      <c r="A106" s="102" t="n">
        <v>2017</v>
      </c>
      <c r="B106" s="103" t="n">
        <v>1000000</v>
      </c>
      <c r="C106" s="2"/>
      <c r="D106" s="68"/>
      <c r="E106" s="104"/>
      <c r="F106" s="105"/>
    </row>
    <row r="107" customFormat="false" ht="15" hidden="false" customHeight="false" outlineLevel="0" collapsed="false">
      <c r="A107" s="97" t="n">
        <v>2017</v>
      </c>
      <c r="B107" s="98" t="n">
        <v>5241000</v>
      </c>
      <c r="D107" s="60"/>
    </row>
    <row r="108" customFormat="false" ht="22.5" hidden="false" customHeight="true" outlineLevel="0" collapsed="false">
      <c r="A108" s="97" t="n">
        <v>2017</v>
      </c>
      <c r="B108" s="98" t="n">
        <v>370000000</v>
      </c>
    </row>
    <row r="109" customFormat="false" ht="15" hidden="false" customHeight="false" outlineLevel="0" collapsed="false">
      <c r="A109" s="102" t="n">
        <v>2017</v>
      </c>
      <c r="B109" s="103" t="n">
        <v>1900000</v>
      </c>
    </row>
    <row r="110" customFormat="false" ht="15" hidden="false" customHeight="false" outlineLevel="0" collapsed="false">
      <c r="A110" s="102" t="n">
        <v>2017</v>
      </c>
      <c r="B110" s="103" t="n">
        <v>24305347</v>
      </c>
    </row>
    <row r="111" customFormat="false" ht="15" hidden="false" customHeight="false" outlineLevel="0" collapsed="false">
      <c r="A111" s="102" t="n">
        <v>2017</v>
      </c>
      <c r="B111" s="103" t="n">
        <v>24305347</v>
      </c>
    </row>
    <row r="112" customFormat="false" ht="15" hidden="false" customHeight="false" outlineLevel="0" collapsed="false">
      <c r="A112" s="102" t="n">
        <v>2017</v>
      </c>
      <c r="B112" s="103" t="n">
        <v>90000000</v>
      </c>
    </row>
    <row r="113" customFormat="false" ht="15" hidden="false" customHeight="false" outlineLevel="0" collapsed="false">
      <c r="A113" s="102" t="n">
        <v>2017</v>
      </c>
      <c r="B113" s="103" t="n">
        <v>60000000</v>
      </c>
    </row>
    <row r="114" customFormat="false" ht="16.5" hidden="false" customHeight="false" outlineLevel="0" collapsed="false">
      <c r="A114" s="100" t="n">
        <v>2017</v>
      </c>
      <c r="B114" s="90" t="n">
        <v>180400000</v>
      </c>
    </row>
    <row r="115" customFormat="false" ht="15" hidden="false" customHeight="false" outlineLevel="0" collapsed="false">
      <c r="A115" s="102" t="n">
        <v>2017</v>
      </c>
      <c r="B115" s="90" t="n">
        <v>250000000</v>
      </c>
    </row>
    <row r="116" customFormat="false" ht="15" hidden="false" customHeight="false" outlineLevel="0" collapsed="false">
      <c r="A116" s="102" t="n">
        <v>2017</v>
      </c>
      <c r="B116" s="90" t="n">
        <v>180000000</v>
      </c>
    </row>
    <row r="117" customFormat="false" ht="15" hidden="false" customHeight="false" outlineLevel="0" collapsed="false">
      <c r="A117" s="102" t="n">
        <v>2017</v>
      </c>
      <c r="B117" s="90" t="n">
        <v>0</v>
      </c>
    </row>
    <row r="118" s="26" customFormat="true" ht="15" hidden="false" customHeight="false" outlineLevel="0" collapsed="false">
      <c r="A118" s="89" t="n">
        <v>2017</v>
      </c>
      <c r="B118" s="90" t="n">
        <v>447000000</v>
      </c>
      <c r="C118" s="2"/>
      <c r="D118" s="68"/>
      <c r="E118" s="104"/>
      <c r="F118" s="105"/>
    </row>
    <row r="119" customFormat="false" ht="15" hidden="false" customHeight="false" outlineLevel="0" collapsed="false">
      <c r="A119" s="89" t="n">
        <v>2018</v>
      </c>
      <c r="B119" s="90" t="n">
        <v>35000000</v>
      </c>
    </row>
    <row r="120" customFormat="false" ht="15" hidden="false" customHeight="false" outlineLevel="0" collapsed="false">
      <c r="A120" s="102" t="n">
        <v>2018</v>
      </c>
      <c r="B120" s="103" t="n">
        <v>63000000</v>
      </c>
    </row>
    <row r="121" customFormat="false" ht="15" hidden="false" customHeight="false" outlineLevel="0" collapsed="false">
      <c r="A121" s="102" t="n">
        <v>2018</v>
      </c>
      <c r="B121" s="90" t="n">
        <v>100000000</v>
      </c>
    </row>
    <row r="122" customFormat="false" ht="15" hidden="false" customHeight="false" outlineLevel="0" collapsed="false">
      <c r="A122" s="102" t="n">
        <v>2018</v>
      </c>
      <c r="B122" s="90" t="n">
        <v>42000000</v>
      </c>
    </row>
    <row r="123" customFormat="false" ht="15" hidden="false" customHeight="false" outlineLevel="0" collapsed="false">
      <c r="A123" s="102" t="s">
        <v>31</v>
      </c>
      <c r="B123" s="103" t="n">
        <v>54000000</v>
      </c>
    </row>
    <row r="124" customFormat="false" ht="15" hidden="false" customHeight="false" outlineLevel="0" collapsed="false">
      <c r="A124" s="97" t="s">
        <v>31</v>
      </c>
      <c r="B124" s="98" t="n">
        <v>28000000</v>
      </c>
    </row>
    <row r="125" customFormat="false" ht="15" hidden="false" customHeight="false" outlineLevel="0" collapsed="false">
      <c r="A125" s="102" t="s">
        <v>31</v>
      </c>
      <c r="B125" s="103" t="n">
        <v>120000000</v>
      </c>
    </row>
    <row r="126" customFormat="false" ht="15" hidden="false" customHeight="false" outlineLevel="0" collapsed="false">
      <c r="A126" s="102" t="s">
        <v>31</v>
      </c>
      <c r="B126" s="103" t="n">
        <v>170000000</v>
      </c>
    </row>
    <row r="127" customFormat="false" ht="15" hidden="false" customHeight="false" outlineLevel="0" collapsed="false">
      <c r="A127" s="102" t="s">
        <v>31</v>
      </c>
      <c r="B127" s="103" t="n">
        <v>5000000</v>
      </c>
    </row>
    <row r="128" customFormat="false" ht="15" hidden="false" customHeight="false" outlineLevel="0" collapsed="false">
      <c r="A128" s="102" t="s">
        <v>31</v>
      </c>
      <c r="B128" s="103" t="n">
        <v>200000000</v>
      </c>
    </row>
    <row r="129" customFormat="false" ht="15" hidden="false" customHeight="false" outlineLevel="0" collapsed="false">
      <c r="A129" s="102" t="s">
        <v>31</v>
      </c>
      <c r="B129" s="103" t="n">
        <v>18209000000</v>
      </c>
    </row>
    <row r="130" customFormat="false" ht="15" hidden="false" customHeight="false" outlineLevel="0" collapsed="false">
      <c r="A130" s="97" t="s">
        <v>31</v>
      </c>
      <c r="B130" s="98" t="n">
        <v>1300000000</v>
      </c>
    </row>
    <row r="131" customFormat="false" ht="15" hidden="false" customHeight="false" outlineLevel="0" collapsed="false">
      <c r="A131" s="102" t="s">
        <v>31</v>
      </c>
      <c r="B131" s="103" t="n">
        <v>173000000</v>
      </c>
    </row>
    <row r="132" customFormat="false" ht="15" hidden="false" customHeight="false" outlineLevel="0" collapsed="false">
      <c r="A132" s="102" t="s">
        <v>31</v>
      </c>
      <c r="B132" s="103" t="n">
        <v>350000000</v>
      </c>
    </row>
    <row r="133" customFormat="false" ht="15" hidden="false" customHeight="false" outlineLevel="0" collapsed="false">
      <c r="A133" s="102" t="s">
        <v>31</v>
      </c>
      <c r="B133" s="103" t="n">
        <v>35000000</v>
      </c>
    </row>
    <row r="134" customFormat="false" ht="15" hidden="false" customHeight="false" outlineLevel="0" collapsed="false">
      <c r="A134" s="102" t="s">
        <v>31</v>
      </c>
      <c r="B134" s="103" t="n">
        <v>7600000</v>
      </c>
    </row>
    <row r="135" customFormat="false" ht="15" hidden="false" customHeight="false" outlineLevel="0" collapsed="false">
      <c r="A135" s="102" t="s">
        <v>31</v>
      </c>
      <c r="B135" s="103" t="n">
        <v>64000000</v>
      </c>
    </row>
    <row r="136" customFormat="false" ht="15" hidden="false" customHeight="false" outlineLevel="0" collapsed="false">
      <c r="A136" s="102" t="s">
        <v>31</v>
      </c>
      <c r="B136" s="103" t="n">
        <v>780000000</v>
      </c>
    </row>
    <row r="137" customFormat="false" ht="15" hidden="false" customHeight="false" outlineLevel="0" collapsed="false">
      <c r="A137" s="97" t="s">
        <v>31</v>
      </c>
      <c r="B137" s="98" t="n">
        <v>0</v>
      </c>
    </row>
    <row r="138" customFormat="false" ht="15" hidden="false" customHeight="false" outlineLevel="0" collapsed="false">
      <c r="A138" s="97" t="s">
        <v>31</v>
      </c>
      <c r="B138" s="98" t="n">
        <v>2500000000</v>
      </c>
    </row>
    <row r="139" customFormat="false" ht="15" hidden="false" customHeight="false" outlineLevel="0" collapsed="false">
      <c r="A139" s="102" t="s">
        <v>31</v>
      </c>
      <c r="B139" s="103" t="n">
        <v>600000000</v>
      </c>
    </row>
    <row r="140" customFormat="false" ht="15" hidden="false" customHeight="false" outlineLevel="0" collapsed="false">
      <c r="A140" s="102" t="s">
        <v>31</v>
      </c>
      <c r="B140" s="103" t="n">
        <v>1000000</v>
      </c>
    </row>
    <row r="141" customFormat="false" ht="15" hidden="false" customHeight="false" outlineLevel="0" collapsed="false">
      <c r="A141" s="97" t="s">
        <v>31</v>
      </c>
      <c r="B141" s="98" t="n">
        <v>8000000</v>
      </c>
    </row>
    <row r="142" customFormat="false" ht="15" hidden="false" customHeight="false" outlineLevel="0" collapsed="false">
      <c r="A142" s="97" t="s">
        <v>31</v>
      </c>
      <c r="B142" s="98" t="n">
        <v>100000000</v>
      </c>
    </row>
    <row r="143" customFormat="false" ht="15" hidden="false" customHeight="false" outlineLevel="0" collapsed="false">
      <c r="A143" s="97" t="s">
        <v>31</v>
      </c>
      <c r="B143" s="98" t="n">
        <v>167669793</v>
      </c>
    </row>
    <row r="144" customFormat="false" ht="15" hidden="false" customHeight="false" outlineLevel="0" collapsed="false">
      <c r="A144" s="102" t="s">
        <v>31</v>
      </c>
      <c r="B144" s="103" t="n">
        <v>10000000</v>
      </c>
    </row>
    <row r="145" customFormat="false" ht="15" hidden="false" customHeight="false" outlineLevel="0" collapsed="false">
      <c r="A145" s="102" t="s">
        <v>31</v>
      </c>
      <c r="B145" s="103" t="n">
        <v>18000000</v>
      </c>
    </row>
    <row r="146" customFormat="false" ht="15" hidden="false" customHeight="false" outlineLevel="0" collapsed="false">
      <c r="A146" s="97" t="s">
        <v>31</v>
      </c>
      <c r="B146" s="98" t="n">
        <v>2000000</v>
      </c>
    </row>
    <row r="147" customFormat="false" ht="15" hidden="false" customHeight="false" outlineLevel="0" collapsed="false">
      <c r="A147" s="89" t="s">
        <v>31</v>
      </c>
      <c r="B147" s="90" t="n">
        <v>100000000</v>
      </c>
    </row>
    <row r="148" customFormat="false" ht="15" hidden="false" customHeight="false" outlineLevel="0" collapsed="false">
      <c r="A148" s="89" t="s">
        <v>31</v>
      </c>
      <c r="B148" s="90" t="n">
        <v>91300000</v>
      </c>
    </row>
    <row r="149" customFormat="false" ht="15" hidden="false" customHeight="false" outlineLevel="0" collapsed="false">
      <c r="A149" s="89" t="s">
        <v>31</v>
      </c>
      <c r="B149" s="90" t="n">
        <v>55597690</v>
      </c>
    </row>
    <row r="150" customFormat="false" ht="15" hidden="false" customHeight="false" outlineLevel="0" collapsed="false">
      <c r="A150" s="102" t="s">
        <v>31</v>
      </c>
      <c r="B150" s="103" t="n">
        <v>210000000</v>
      </c>
    </row>
    <row r="151" customFormat="false" ht="15" hidden="false" customHeight="false" outlineLevel="0" collapsed="false">
      <c r="A151" s="102" t="s">
        <v>31</v>
      </c>
      <c r="B151" s="103" t="n">
        <v>37000000</v>
      </c>
    </row>
    <row r="152" s="26" customFormat="true" ht="15" hidden="false" customHeight="false" outlineLevel="0" collapsed="false">
      <c r="A152" s="89" t="s">
        <v>31</v>
      </c>
      <c r="B152" s="90" t="n">
        <v>70000000</v>
      </c>
      <c r="C152" s="2"/>
      <c r="D152" s="68"/>
      <c r="E152" s="104"/>
      <c r="F152" s="105"/>
    </row>
    <row r="153" customFormat="false" ht="16.5" hidden="false" customHeight="false" outlineLevel="0" collapsed="false">
      <c r="A153" s="100" t="s">
        <v>31</v>
      </c>
      <c r="B153" s="90" t="n">
        <v>1500000</v>
      </c>
    </row>
    <row r="154" customFormat="false" ht="15.75" hidden="false" customHeight="false" outlineLevel="0" collapsed="false">
      <c r="A154" s="99" t="s">
        <v>31</v>
      </c>
      <c r="B154" s="90" t="n">
        <v>42000000</v>
      </c>
    </row>
    <row r="155" customFormat="false" ht="16.5" hidden="false" customHeight="false" outlineLevel="0" collapsed="false">
      <c r="A155" s="100" t="s">
        <v>31</v>
      </c>
      <c r="B155" s="90" t="n">
        <v>0</v>
      </c>
    </row>
    <row r="156" customFormat="false" ht="15.75" hidden="false" customHeight="false" outlineLevel="0" collapsed="false">
      <c r="A156" s="99" t="s">
        <v>31</v>
      </c>
      <c r="B156" s="90" t="n">
        <v>5000000</v>
      </c>
    </row>
    <row r="157" customFormat="false" ht="16.5" hidden="false" customHeight="false" outlineLevel="0" collapsed="false">
      <c r="A157" s="100" t="s">
        <v>31</v>
      </c>
      <c r="B157" s="90" t="n">
        <v>61000000</v>
      </c>
    </row>
    <row r="158" customFormat="false" ht="15" hidden="false" customHeight="false" outlineLevel="0" collapsed="false">
      <c r="A158" s="102" t="s">
        <v>31</v>
      </c>
      <c r="B158" s="90" t="n">
        <v>40000000</v>
      </c>
    </row>
    <row r="159" customFormat="false" ht="16.5" hidden="false" customHeight="false" outlineLevel="0" collapsed="false">
      <c r="A159" s="100" t="s">
        <v>31</v>
      </c>
      <c r="B159" s="90" t="n">
        <v>30000000</v>
      </c>
    </row>
    <row r="160" s="3" customFormat="true" ht="16.5" hidden="false" customHeight="false" outlineLevel="0" collapsed="false">
      <c r="A160" s="100" t="s">
        <v>31</v>
      </c>
      <c r="B160" s="90" t="n">
        <v>100000000</v>
      </c>
      <c r="C160" s="2"/>
      <c r="D160" s="45"/>
      <c r="E160" s="91"/>
      <c r="F160" s="92"/>
    </row>
    <row r="161" s="3" customFormat="true" ht="16.5" hidden="false" customHeight="false" outlineLevel="0" collapsed="false">
      <c r="A161" s="100" t="s">
        <v>31</v>
      </c>
      <c r="B161" s="90" t="n">
        <v>16000000000</v>
      </c>
      <c r="C161" s="2"/>
      <c r="D161" s="45"/>
      <c r="E161" s="91"/>
      <c r="F161" s="9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79.42"/>
    <col collapsed="false" customWidth="true" hidden="false" outlineLevel="0" max="3" min="3" style="1" width="25.71"/>
    <col collapsed="false" customWidth="true" hidden="false" outlineLevel="0" max="4" min="4" style="0" width="21.86"/>
    <col collapsed="false" customWidth="true" hidden="false" outlineLevel="0" max="5" min="5" style="0" width="31.01"/>
    <col collapsed="false" customWidth="true" hidden="false" outlineLevel="0" max="6" min="6" style="2" width="3.98"/>
    <col collapsed="false" customWidth="true" hidden="false" outlineLevel="0" max="9" min="9" style="1" width="30.14"/>
  </cols>
  <sheetData>
    <row r="1" customFormat="false" ht="31.5" hidden="false" customHeight="true" outlineLevel="0" collapsed="false">
      <c r="A1" s="5" t="s">
        <v>1</v>
      </c>
      <c r="B1" s="6" t="s">
        <v>4</v>
      </c>
      <c r="C1" s="7" t="s">
        <v>7</v>
      </c>
      <c r="D1" s="4" t="s">
        <v>8</v>
      </c>
      <c r="E1" s="4" t="s">
        <v>9</v>
      </c>
      <c r="H1" s="0" t="s">
        <v>406</v>
      </c>
      <c r="I1" s="1" t="s">
        <v>454</v>
      </c>
      <c r="J1" s="0" t="s">
        <v>455</v>
      </c>
    </row>
    <row r="2" s="10" customFormat="true" ht="4.5" hidden="false" customHeight="true" outlineLevel="0" collapsed="false">
      <c r="A2" s="10" t="n">
        <v>2</v>
      </c>
    </row>
    <row r="3" customFormat="false" ht="15.75" hidden="false" customHeight="false" outlineLevel="0" collapsed="false">
      <c r="A3" s="19" t="n">
        <v>2002</v>
      </c>
      <c r="B3" s="0" t="s">
        <v>360</v>
      </c>
      <c r="C3" s="1" t="n">
        <v>0</v>
      </c>
      <c r="D3" s="0" t="s">
        <v>361</v>
      </c>
      <c r="E3" s="19" t="s">
        <v>65</v>
      </c>
      <c r="H3" s="0" t="s">
        <v>430</v>
      </c>
      <c r="I3" s="1" t="n">
        <v>0</v>
      </c>
      <c r="J3" s="0" t="n">
        <v>2</v>
      </c>
    </row>
    <row r="4" customFormat="false" ht="30" hidden="false" customHeight="false" outlineLevel="0" collapsed="false">
      <c r="A4" s="11" t="n">
        <v>2004</v>
      </c>
      <c r="B4" s="11" t="s">
        <v>126</v>
      </c>
      <c r="C4" s="12" t="n">
        <v>70000000</v>
      </c>
      <c r="D4" s="11" t="s">
        <v>34</v>
      </c>
      <c r="E4" s="16" t="s">
        <v>84</v>
      </c>
      <c r="H4" s="0" t="s">
        <v>409</v>
      </c>
      <c r="I4" s="1" t="n">
        <f aca="false">SUM(C18,C19,C27,C28,C4)</f>
        <v>1505000000</v>
      </c>
      <c r="J4" s="0" t="n">
        <v>5</v>
      </c>
    </row>
    <row r="5" customFormat="false" ht="15.75" hidden="false" customHeight="false" outlineLevel="0" collapsed="false">
      <c r="A5" s="19" t="n">
        <v>2004</v>
      </c>
      <c r="B5" s="0" t="s">
        <v>311</v>
      </c>
      <c r="C5" s="1" t="n">
        <v>1500000</v>
      </c>
      <c r="D5" s="0" t="s">
        <v>105</v>
      </c>
      <c r="E5" s="19" t="s">
        <v>10</v>
      </c>
      <c r="H5" s="0" t="s">
        <v>411</v>
      </c>
      <c r="I5" s="1" t="n">
        <f aca="false">SUM(C9,C5,C6,C13,C20,C25,C29,C30,C31,C10,C11)</f>
        <v>2941500000</v>
      </c>
      <c r="J5" s="0" t="n">
        <v>11</v>
      </c>
    </row>
    <row r="6" customFormat="false" ht="15.75" hidden="false" customHeight="false" outlineLevel="0" collapsed="false">
      <c r="A6" s="11" t="n">
        <v>2004</v>
      </c>
      <c r="B6" s="0" t="s">
        <v>354</v>
      </c>
      <c r="C6" s="1" t="n">
        <v>15000000</v>
      </c>
      <c r="D6" s="0" t="s">
        <v>105</v>
      </c>
      <c r="E6" s="19" t="s">
        <v>355</v>
      </c>
      <c r="H6" s="0" t="s">
        <v>413</v>
      </c>
      <c r="I6" s="1" t="n">
        <f aca="false">SUM(C7,C24)</f>
        <v>46680000</v>
      </c>
      <c r="J6" s="0" t="n">
        <v>2</v>
      </c>
    </row>
    <row r="7" customFormat="false" ht="15" hidden="false" customHeight="false" outlineLevel="0" collapsed="false">
      <c r="A7" s="11" t="n">
        <v>2005</v>
      </c>
      <c r="B7" s="11" t="s">
        <v>232</v>
      </c>
      <c r="C7" s="12" t="n">
        <v>1280000</v>
      </c>
      <c r="D7" s="11" t="s">
        <v>29</v>
      </c>
      <c r="E7" s="11" t="s">
        <v>30</v>
      </c>
      <c r="H7" s="0" t="s">
        <v>412</v>
      </c>
      <c r="I7" s="1" t="n">
        <f aca="false">SUM(C8,C12,C15,C19,C22)</f>
        <v>134500000</v>
      </c>
      <c r="J7" s="0" t="n">
        <v>5</v>
      </c>
    </row>
    <row r="8" customFormat="false" ht="15.75" hidden="false" customHeight="false" outlineLevel="0" collapsed="false">
      <c r="A8" s="11" t="n">
        <v>2005</v>
      </c>
      <c r="B8" s="0" t="s">
        <v>278</v>
      </c>
      <c r="C8" s="1" t="n">
        <v>5000000</v>
      </c>
      <c r="D8" s="0" t="s">
        <v>48</v>
      </c>
      <c r="E8" s="19" t="s">
        <v>10</v>
      </c>
      <c r="H8" s="0" t="s">
        <v>416</v>
      </c>
      <c r="I8" s="1" t="n">
        <f aca="false">SUM(C16,C17,C26,C33,C34,C14,C11)</f>
        <v>2447505253</v>
      </c>
      <c r="J8" s="0" t="n">
        <v>7</v>
      </c>
    </row>
    <row r="9" customFormat="false" ht="15" hidden="false" customHeight="false" outlineLevel="0" collapsed="false">
      <c r="A9" s="11" t="n">
        <v>2006</v>
      </c>
      <c r="B9" s="11" t="s">
        <v>151</v>
      </c>
      <c r="C9" s="12" t="n">
        <v>31000000</v>
      </c>
      <c r="D9" s="11" t="s">
        <v>105</v>
      </c>
      <c r="E9" s="16" t="s">
        <v>152</v>
      </c>
      <c r="H9" s="0" t="s">
        <v>414</v>
      </c>
      <c r="I9" s="1" t="n">
        <f aca="false">SUM(C16,C21,C24,C32)</f>
        <v>201885645</v>
      </c>
      <c r="J9" s="0" t="n">
        <v>4</v>
      </c>
    </row>
    <row r="10" customFormat="false" ht="16.5" hidden="false" customHeight="false" outlineLevel="0" collapsed="false">
      <c r="A10" s="31" t="n">
        <v>2006</v>
      </c>
      <c r="B10" s="0" t="s">
        <v>295</v>
      </c>
      <c r="C10" s="1" t="n">
        <v>12000000</v>
      </c>
      <c r="D10" s="0" t="s">
        <v>105</v>
      </c>
      <c r="E10" s="29" t="s">
        <v>10</v>
      </c>
      <c r="H10" s="0" t="s">
        <v>410</v>
      </c>
      <c r="I10" s="1" t="n">
        <f aca="false">SUM(C22,C35)</f>
        <v>13000000</v>
      </c>
      <c r="J10" s="0" t="n">
        <v>2</v>
      </c>
    </row>
    <row r="11" customFormat="false" ht="15.75" hidden="false" customHeight="false" outlineLevel="0" collapsed="false">
      <c r="A11" s="19" t="n">
        <v>2006</v>
      </c>
      <c r="B11" s="0" t="s">
        <v>308</v>
      </c>
      <c r="C11" s="1" t="n">
        <v>12000000</v>
      </c>
      <c r="D11" s="0" t="s">
        <v>309</v>
      </c>
      <c r="E11" s="29" t="s">
        <v>10</v>
      </c>
      <c r="H11" s="0" t="s">
        <v>415</v>
      </c>
      <c r="I11" s="1" t="n">
        <f aca="false">SUM(C23)</f>
        <v>47000000</v>
      </c>
      <c r="J11" s="0" t="n">
        <v>1</v>
      </c>
    </row>
    <row r="12" customFormat="false" ht="15.75" hidden="false" customHeight="false" outlineLevel="0" collapsed="false">
      <c r="A12" s="11" t="n">
        <v>2007</v>
      </c>
      <c r="B12" s="0" t="s">
        <v>350</v>
      </c>
      <c r="C12" s="1" t="n">
        <v>10500000</v>
      </c>
      <c r="D12" s="0" t="s">
        <v>48</v>
      </c>
      <c r="E12" s="19" t="s">
        <v>10</v>
      </c>
    </row>
    <row r="13" customFormat="false" ht="31.5" hidden="false" customHeight="false" outlineLevel="0" collapsed="false">
      <c r="A13" s="19" t="n">
        <v>2008</v>
      </c>
      <c r="B13" s="19" t="s">
        <v>145</v>
      </c>
      <c r="C13" s="20" t="n">
        <v>30000000</v>
      </c>
      <c r="D13" s="19" t="s">
        <v>105</v>
      </c>
      <c r="E13" s="19" t="s">
        <v>10</v>
      </c>
    </row>
    <row r="14" customFormat="false" ht="15" hidden="false" customHeight="false" outlineLevel="0" collapsed="false">
      <c r="A14" s="11" t="n">
        <v>2008</v>
      </c>
      <c r="B14" s="11" t="s">
        <v>206</v>
      </c>
      <c r="C14" s="12" t="n">
        <v>23617063</v>
      </c>
      <c r="D14" s="11" t="s">
        <v>68</v>
      </c>
      <c r="E14" s="11" t="s">
        <v>10</v>
      </c>
    </row>
    <row r="15" customFormat="false" ht="15" hidden="false" customHeight="false" outlineLevel="0" collapsed="false">
      <c r="A15" s="11" t="n">
        <v>2008</v>
      </c>
      <c r="B15" s="11" t="s">
        <v>245</v>
      </c>
      <c r="C15" s="12" t="n">
        <v>105000000</v>
      </c>
      <c r="D15" s="11" t="s">
        <v>48</v>
      </c>
      <c r="E15" s="11" t="s">
        <v>65</v>
      </c>
    </row>
    <row r="16" customFormat="false" ht="30" hidden="false" customHeight="false" outlineLevel="0" collapsed="false">
      <c r="A16" s="11" t="n">
        <v>2009</v>
      </c>
      <c r="B16" s="11" t="s">
        <v>72</v>
      </c>
      <c r="C16" s="12" t="n">
        <v>85817183</v>
      </c>
      <c r="D16" s="11" t="s">
        <v>73</v>
      </c>
      <c r="E16" s="16" t="s">
        <v>74</v>
      </c>
    </row>
    <row r="17" customFormat="false" ht="15" hidden="false" customHeight="false" outlineLevel="0" collapsed="false">
      <c r="A17" s="11" t="n">
        <v>2009</v>
      </c>
      <c r="B17" s="11" t="s">
        <v>81</v>
      </c>
      <c r="C17" s="12" t="n">
        <v>231712828</v>
      </c>
      <c r="D17" s="11" t="s">
        <v>68</v>
      </c>
      <c r="E17" s="16" t="s">
        <v>69</v>
      </c>
    </row>
    <row r="18" customFormat="false" ht="15" hidden="false" customHeight="false" outlineLevel="0" collapsed="false">
      <c r="A18" s="11" t="n">
        <v>2009</v>
      </c>
      <c r="B18" s="11" t="s">
        <v>172</v>
      </c>
      <c r="C18" s="12" t="n">
        <v>25000000</v>
      </c>
      <c r="D18" s="11" t="s">
        <v>34</v>
      </c>
      <c r="E18" s="11" t="s">
        <v>10</v>
      </c>
    </row>
    <row r="19" customFormat="false" ht="30" hidden="false" customHeight="false" outlineLevel="0" collapsed="false">
      <c r="A19" s="11" t="n">
        <v>2009</v>
      </c>
      <c r="B19" s="11" t="s">
        <v>188</v>
      </c>
      <c r="C19" s="12" t="n">
        <v>4000000</v>
      </c>
      <c r="D19" s="11" t="s">
        <v>100</v>
      </c>
      <c r="E19" s="11" t="s">
        <v>10</v>
      </c>
    </row>
    <row r="20" customFormat="false" ht="30" hidden="false" customHeight="false" outlineLevel="0" collapsed="false">
      <c r="A20" s="11" t="n">
        <v>2009</v>
      </c>
      <c r="B20" s="11" t="s">
        <v>239</v>
      </c>
      <c r="C20" s="12" t="n">
        <v>22000000</v>
      </c>
      <c r="D20" s="11" t="s">
        <v>105</v>
      </c>
      <c r="E20" s="11" t="s">
        <v>90</v>
      </c>
    </row>
    <row r="21" customFormat="false" ht="30" hidden="false" customHeight="false" outlineLevel="0" collapsed="false">
      <c r="A21" s="11" t="n">
        <v>2009</v>
      </c>
      <c r="B21" s="11" t="s">
        <v>243</v>
      </c>
      <c r="C21" s="12" t="n">
        <v>23540825</v>
      </c>
      <c r="D21" s="11" t="s">
        <v>139</v>
      </c>
      <c r="E21" s="11" t="s">
        <v>10</v>
      </c>
    </row>
    <row r="22" customFormat="false" ht="15" hidden="false" customHeight="false" outlineLevel="0" collapsed="false">
      <c r="A22" s="11" t="n">
        <v>2009</v>
      </c>
      <c r="B22" s="11" t="s">
        <v>256</v>
      </c>
      <c r="C22" s="12" t="n">
        <v>10000000</v>
      </c>
      <c r="D22" s="11" t="s">
        <v>257</v>
      </c>
      <c r="E22" s="11" t="s">
        <v>10</v>
      </c>
    </row>
    <row r="23" customFormat="false" ht="15.75" hidden="false" customHeight="false" outlineLevel="0" collapsed="false">
      <c r="A23" s="11" t="n">
        <v>2009</v>
      </c>
      <c r="B23" s="0" t="s">
        <v>276</v>
      </c>
      <c r="C23" s="1" t="n">
        <v>47000000</v>
      </c>
      <c r="D23" s="0" t="s">
        <v>39</v>
      </c>
      <c r="E23" s="19" t="s">
        <v>10</v>
      </c>
    </row>
    <row r="24" customFormat="false" ht="15.75" hidden="false" customHeight="false" outlineLevel="0" collapsed="false">
      <c r="A24" s="19" t="n">
        <v>2009</v>
      </c>
      <c r="B24" s="0" t="s">
        <v>300</v>
      </c>
      <c r="C24" s="1" t="n">
        <v>45400000</v>
      </c>
      <c r="D24" s="0" t="s">
        <v>98</v>
      </c>
      <c r="E24" s="19" t="s">
        <v>10</v>
      </c>
    </row>
    <row r="25" customFormat="false" ht="15.75" hidden="false" customHeight="false" outlineLevel="0" collapsed="false">
      <c r="A25" s="19" t="n">
        <v>2009</v>
      </c>
      <c r="B25" s="0" t="s">
        <v>313</v>
      </c>
      <c r="C25" s="1" t="n">
        <v>10000000</v>
      </c>
      <c r="D25" s="0" t="s">
        <v>314</v>
      </c>
      <c r="E25" s="19" t="s">
        <v>10</v>
      </c>
    </row>
    <row r="26" customFormat="false" ht="15" hidden="false" customHeight="false" outlineLevel="0" collapsed="false">
      <c r="A26" s="11" t="n">
        <v>2010</v>
      </c>
      <c r="B26" s="11" t="s">
        <v>79</v>
      </c>
      <c r="C26" s="12" t="n">
        <v>48381207</v>
      </c>
      <c r="D26" s="11" t="s">
        <v>68</v>
      </c>
      <c r="E26" s="11" t="s">
        <v>10</v>
      </c>
    </row>
    <row r="27" customFormat="false" ht="15" hidden="false" customHeight="false" outlineLevel="0" collapsed="false">
      <c r="A27" s="11" t="n">
        <v>2010</v>
      </c>
      <c r="B27" s="11" t="s">
        <v>89</v>
      </c>
      <c r="C27" s="12" t="n">
        <v>668000000</v>
      </c>
      <c r="D27" s="11" t="s">
        <v>34</v>
      </c>
      <c r="E27" s="11" t="s">
        <v>90</v>
      </c>
    </row>
    <row r="28" customFormat="false" ht="15" hidden="false" customHeight="false" outlineLevel="0" collapsed="false">
      <c r="A28" s="11" t="n">
        <v>2010</v>
      </c>
      <c r="B28" s="11" t="s">
        <v>92</v>
      </c>
      <c r="C28" s="12" t="n">
        <v>738000000</v>
      </c>
      <c r="D28" s="11" t="s">
        <v>34</v>
      </c>
      <c r="E28" s="11" t="s">
        <v>90</v>
      </c>
    </row>
    <row r="29" customFormat="false" ht="15" hidden="false" customHeight="false" outlineLevel="0" collapsed="false">
      <c r="A29" s="11" t="n">
        <v>2010</v>
      </c>
      <c r="B29" s="11" t="s">
        <v>104</v>
      </c>
      <c r="C29" s="12" t="n">
        <v>8000000</v>
      </c>
      <c r="D29" s="11" t="s">
        <v>105</v>
      </c>
      <c r="E29" s="16" t="s">
        <v>10</v>
      </c>
    </row>
    <row r="30" customFormat="false" ht="30" hidden="false" customHeight="false" outlineLevel="0" collapsed="false">
      <c r="A30" s="11" t="n">
        <v>2010</v>
      </c>
      <c r="B30" s="11" t="s">
        <v>134</v>
      </c>
      <c r="C30" s="12" t="n">
        <v>2700000000</v>
      </c>
      <c r="D30" s="11" t="s">
        <v>105</v>
      </c>
      <c r="E30" s="16" t="s">
        <v>135</v>
      </c>
    </row>
    <row r="31" customFormat="false" ht="30" hidden="false" customHeight="false" outlineLevel="0" collapsed="false">
      <c r="A31" s="11" t="n">
        <v>2010</v>
      </c>
      <c r="B31" s="11" t="s">
        <v>149</v>
      </c>
      <c r="C31" s="12" t="n">
        <v>100000000</v>
      </c>
      <c r="D31" s="11" t="s">
        <v>105</v>
      </c>
      <c r="E31" s="11" t="s">
        <v>10</v>
      </c>
    </row>
    <row r="32" customFormat="false" ht="15" hidden="false" customHeight="false" outlineLevel="0" collapsed="false">
      <c r="A32" s="11" t="n">
        <v>2010</v>
      </c>
      <c r="B32" s="11" t="s">
        <v>251</v>
      </c>
      <c r="C32" s="12" t="n">
        <v>47127637</v>
      </c>
      <c r="D32" s="11" t="s">
        <v>139</v>
      </c>
      <c r="E32" s="11" t="s">
        <v>10</v>
      </c>
    </row>
    <row r="33" customFormat="false" ht="15.75" hidden="false" customHeight="false" outlineLevel="0" collapsed="false">
      <c r="A33" s="11" t="n">
        <v>2010</v>
      </c>
      <c r="B33" s="0" t="s">
        <v>282</v>
      </c>
      <c r="C33" s="1" t="n">
        <v>1975976972</v>
      </c>
      <c r="D33" s="0" t="s">
        <v>68</v>
      </c>
      <c r="E33" s="19" t="s">
        <v>49</v>
      </c>
    </row>
    <row r="34" customFormat="false" ht="15.75" hidden="false" customHeight="false" outlineLevel="0" collapsed="false">
      <c r="A34" s="19" t="n">
        <v>2010</v>
      </c>
      <c r="B34" s="0" t="s">
        <v>316</v>
      </c>
      <c r="C34" s="1" t="n">
        <v>70000000</v>
      </c>
      <c r="D34" s="0" t="s">
        <v>68</v>
      </c>
      <c r="E34" s="19" t="s">
        <v>49</v>
      </c>
    </row>
    <row r="35" customFormat="false" ht="15.75" hidden="false" customHeight="false" outlineLevel="0" collapsed="false">
      <c r="A35" s="16" t="n">
        <v>2010</v>
      </c>
      <c r="B35" s="106" t="s">
        <v>342</v>
      </c>
      <c r="C35" s="107" t="n">
        <v>3000000</v>
      </c>
      <c r="D35" s="106" t="s">
        <v>83</v>
      </c>
      <c r="E35" s="29" t="s">
        <v>10</v>
      </c>
      <c r="F35" s="106"/>
      <c r="G35" s="106"/>
    </row>
    <row r="36" customFormat="false" ht="15" hidden="false" customHeight="false" outlineLevel="0" collapsed="false">
      <c r="A36" s="11" t="n">
        <v>2011</v>
      </c>
      <c r="B36" s="11" t="s">
        <v>37</v>
      </c>
      <c r="C36" s="12" t="n">
        <v>26000000</v>
      </c>
      <c r="D36" s="11" t="s">
        <v>39</v>
      </c>
      <c r="E36" s="11" t="s">
        <v>11</v>
      </c>
    </row>
    <row r="37" customFormat="false" ht="15" hidden="false" customHeight="false" outlineLevel="0" collapsed="false">
      <c r="A37" s="11" t="n">
        <v>2011</v>
      </c>
      <c r="B37" s="11" t="s">
        <v>67</v>
      </c>
      <c r="C37" s="12" t="n">
        <v>273650767</v>
      </c>
      <c r="D37" s="11" t="s">
        <v>68</v>
      </c>
      <c r="E37" s="16" t="s">
        <v>69</v>
      </c>
    </row>
    <row r="38" customFormat="false" ht="15" hidden="false" customHeight="false" outlineLevel="0" collapsed="false">
      <c r="A38" s="11" t="n">
        <v>2011</v>
      </c>
      <c r="B38" s="11" t="s">
        <v>76</v>
      </c>
      <c r="C38" s="12" t="n">
        <v>29517944</v>
      </c>
      <c r="D38" s="11" t="s">
        <v>68</v>
      </c>
      <c r="E38" s="16" t="s">
        <v>77</v>
      </c>
    </row>
    <row r="39" customFormat="false" ht="15" hidden="false" customHeight="false" outlineLevel="0" collapsed="false">
      <c r="A39" s="11" t="n">
        <v>2011</v>
      </c>
      <c r="B39" s="11" t="s">
        <v>86</v>
      </c>
      <c r="C39" s="12" t="n">
        <v>740000000</v>
      </c>
      <c r="D39" s="11" t="s">
        <v>34</v>
      </c>
      <c r="E39" s="11" t="s">
        <v>10</v>
      </c>
    </row>
    <row r="40" customFormat="false" ht="15" hidden="false" customHeight="false" outlineLevel="0" collapsed="false">
      <c r="A40" s="11" t="n">
        <v>2011</v>
      </c>
      <c r="B40" s="11" t="s">
        <v>94</v>
      </c>
      <c r="C40" s="12" t="n">
        <v>15871670</v>
      </c>
      <c r="D40" s="11" t="s">
        <v>73</v>
      </c>
      <c r="E40" s="16" t="s">
        <v>74</v>
      </c>
    </row>
    <row r="41" customFormat="false" ht="15" hidden="false" customHeight="false" outlineLevel="0" collapsed="false">
      <c r="A41" s="11" t="n">
        <v>2011</v>
      </c>
      <c r="B41" s="11" t="s">
        <v>112</v>
      </c>
      <c r="C41" s="12" t="n">
        <v>80000000</v>
      </c>
      <c r="D41" s="11" t="s">
        <v>48</v>
      </c>
      <c r="E41" s="11" t="s">
        <v>49</v>
      </c>
    </row>
    <row r="42" customFormat="false" ht="30" hidden="false" customHeight="false" outlineLevel="0" collapsed="false">
      <c r="A42" s="11" t="n">
        <v>2011</v>
      </c>
      <c r="B42" s="11" t="s">
        <v>210</v>
      </c>
      <c r="C42" s="12" t="n">
        <v>0</v>
      </c>
      <c r="D42" s="11" t="s">
        <v>211</v>
      </c>
      <c r="E42" s="11" t="s">
        <v>31</v>
      </c>
    </row>
    <row r="43" customFormat="false" ht="15.75" hidden="false" customHeight="false" outlineLevel="0" collapsed="false">
      <c r="A43" s="19" t="n">
        <v>2011</v>
      </c>
      <c r="B43" s="0" t="s">
        <v>306</v>
      </c>
      <c r="C43" s="1" t="n">
        <v>60000000</v>
      </c>
      <c r="D43" s="0" t="s">
        <v>105</v>
      </c>
      <c r="E43" s="19" t="s">
        <v>11</v>
      </c>
    </row>
    <row r="44" customFormat="false" ht="15.75" hidden="false" customHeight="false" outlineLevel="0" collapsed="false">
      <c r="A44" s="19" t="n">
        <v>2011</v>
      </c>
      <c r="B44" s="0" t="s">
        <v>318</v>
      </c>
      <c r="C44" s="1" t="n">
        <v>11800000</v>
      </c>
      <c r="D44" s="0" t="s">
        <v>39</v>
      </c>
      <c r="E44" s="19" t="s">
        <v>11</v>
      </c>
    </row>
    <row r="45" customFormat="false" ht="15.75" hidden="false" customHeight="false" outlineLevel="0" collapsed="false">
      <c r="A45" s="11" t="n">
        <v>2011</v>
      </c>
      <c r="B45" s="0" t="s">
        <v>352</v>
      </c>
      <c r="C45" s="1" t="n">
        <v>1200000000</v>
      </c>
      <c r="D45" s="0" t="s">
        <v>174</v>
      </c>
      <c r="E45" s="19" t="s">
        <v>11</v>
      </c>
    </row>
    <row r="46" customFormat="false" ht="30" hidden="false" customHeight="false" outlineLevel="0" collapsed="false">
      <c r="A46" s="11" t="n">
        <v>2012</v>
      </c>
      <c r="B46" s="11" t="s">
        <v>176</v>
      </c>
      <c r="C46" s="12" t="n">
        <v>14000000</v>
      </c>
      <c r="D46" s="15" t="s">
        <v>44</v>
      </c>
      <c r="E46" s="11" t="s">
        <v>10</v>
      </c>
    </row>
    <row r="47" customFormat="false" ht="30" hidden="false" customHeight="false" outlineLevel="0" collapsed="false">
      <c r="A47" s="11" t="n">
        <v>2012</v>
      </c>
      <c r="B47" s="11" t="s">
        <v>213</v>
      </c>
      <c r="C47" s="12" t="n">
        <v>10000000</v>
      </c>
      <c r="D47" s="15" t="s">
        <v>44</v>
      </c>
      <c r="E47" s="11" t="s">
        <v>65</v>
      </c>
    </row>
    <row r="48" customFormat="false" ht="45" hidden="false" customHeight="false" outlineLevel="0" collapsed="false">
      <c r="A48" s="11" t="n">
        <v>2012</v>
      </c>
      <c r="B48" s="11" t="s">
        <v>221</v>
      </c>
      <c r="C48" s="12" t="n">
        <v>140000000</v>
      </c>
      <c r="D48" s="11" t="s">
        <v>139</v>
      </c>
      <c r="E48" s="11" t="s">
        <v>10</v>
      </c>
    </row>
    <row r="49" customFormat="false" ht="15.75" hidden="false" customHeight="false" outlineLevel="0" collapsed="false">
      <c r="A49" s="11" t="n">
        <v>2012</v>
      </c>
      <c r="B49" s="0" t="s">
        <v>274</v>
      </c>
      <c r="C49" s="1" t="n">
        <v>66500000</v>
      </c>
      <c r="D49" s="0" t="s">
        <v>39</v>
      </c>
      <c r="E49" s="29" t="s">
        <v>77</v>
      </c>
    </row>
    <row r="50" customFormat="false" ht="15.75" hidden="false" customHeight="false" outlineLevel="0" collapsed="false">
      <c r="A50" s="19" t="n">
        <v>2012</v>
      </c>
      <c r="B50" s="0" t="s">
        <v>286</v>
      </c>
      <c r="C50" s="1" t="n">
        <v>13000000</v>
      </c>
      <c r="D50" s="0" t="s">
        <v>105</v>
      </c>
      <c r="E50" s="19" t="s">
        <v>10</v>
      </c>
    </row>
    <row r="51" customFormat="false" ht="15.75" hidden="false" customHeight="false" outlineLevel="0" collapsed="false">
      <c r="A51" s="11" t="n">
        <v>2012</v>
      </c>
      <c r="B51" s="0" t="s">
        <v>326</v>
      </c>
      <c r="C51" s="1" t="n">
        <v>5000000</v>
      </c>
      <c r="D51" s="0" t="s">
        <v>64</v>
      </c>
      <c r="E51" s="19" t="s">
        <v>49</v>
      </c>
    </row>
    <row r="52" customFormat="false" ht="15.75" hidden="false" customHeight="false" outlineLevel="0" collapsed="false">
      <c r="A52" s="11" t="n">
        <v>2012</v>
      </c>
      <c r="B52" s="0" t="s">
        <v>328</v>
      </c>
      <c r="C52" s="1" t="n">
        <v>6000000</v>
      </c>
      <c r="D52" s="0" t="s">
        <v>44</v>
      </c>
      <c r="E52" s="19" t="s">
        <v>10</v>
      </c>
    </row>
    <row r="53" customFormat="false" ht="15.75" hidden="false" customHeight="false" outlineLevel="0" collapsed="false">
      <c r="A53" s="11" t="n">
        <v>2012</v>
      </c>
      <c r="B53" s="0" t="s">
        <v>346</v>
      </c>
      <c r="C53" s="1" t="n">
        <v>60000000</v>
      </c>
      <c r="D53" s="0" t="s">
        <v>48</v>
      </c>
      <c r="E53" s="19" t="s">
        <v>10</v>
      </c>
    </row>
    <row r="54" customFormat="false" ht="15.75" hidden="false" customHeight="false" outlineLevel="0" collapsed="false">
      <c r="A54" s="19" t="n">
        <v>2012</v>
      </c>
      <c r="B54" s="0" t="s">
        <v>375</v>
      </c>
      <c r="C54" s="1" t="n">
        <v>145418497</v>
      </c>
      <c r="D54" s="0" t="s">
        <v>68</v>
      </c>
      <c r="E54" s="19" t="s">
        <v>49</v>
      </c>
    </row>
    <row r="55" customFormat="false" ht="15" hidden="false" customHeight="false" outlineLevel="0" collapsed="false">
      <c r="A55" s="11" t="n">
        <v>2013</v>
      </c>
      <c r="B55" s="11" t="s">
        <v>51</v>
      </c>
      <c r="C55" s="12" t="n">
        <v>12000000</v>
      </c>
      <c r="D55" s="11" t="s">
        <v>39</v>
      </c>
      <c r="E55" s="11" t="s">
        <v>11</v>
      </c>
    </row>
    <row r="56" customFormat="false" ht="15" hidden="false" customHeight="false" outlineLevel="0" collapsed="false">
      <c r="A56" s="11" t="n">
        <v>2013</v>
      </c>
      <c r="B56" s="11" t="s">
        <v>63</v>
      </c>
      <c r="C56" s="12" t="n">
        <v>0</v>
      </c>
      <c r="D56" s="15" t="s">
        <v>64</v>
      </c>
      <c r="E56" s="16" t="s">
        <v>65</v>
      </c>
    </row>
    <row r="57" customFormat="false" ht="30" hidden="false" customHeight="false" outlineLevel="0" collapsed="false">
      <c r="A57" s="11" t="n">
        <v>2013</v>
      </c>
      <c r="B57" s="11" t="s">
        <v>96</v>
      </c>
      <c r="C57" s="12" t="n">
        <v>0</v>
      </c>
      <c r="D57" s="11" t="s">
        <v>98</v>
      </c>
      <c r="E57" s="16" t="s">
        <v>12</v>
      </c>
    </row>
    <row r="58" customFormat="false" ht="15" hidden="false" customHeight="false" outlineLevel="0" collapsed="false">
      <c r="A58" s="11" t="n">
        <v>2013</v>
      </c>
      <c r="B58" s="11" t="s">
        <v>138</v>
      </c>
      <c r="C58" s="12" t="n">
        <v>54599943</v>
      </c>
      <c r="D58" s="11" t="s">
        <v>139</v>
      </c>
      <c r="E58" s="11" t="s">
        <v>10</v>
      </c>
    </row>
    <row r="59" customFormat="false" ht="30" hidden="false" customHeight="false" outlineLevel="0" collapsed="false">
      <c r="A59" s="11" t="n">
        <v>2013</v>
      </c>
      <c r="B59" s="11" t="s">
        <v>141</v>
      </c>
      <c r="C59" s="12" t="n">
        <v>4100000</v>
      </c>
      <c r="D59" s="11" t="s">
        <v>98</v>
      </c>
      <c r="E59" s="11" t="s">
        <v>10</v>
      </c>
    </row>
    <row r="60" customFormat="false" ht="15" hidden="false" customHeight="false" outlineLevel="0" collapsed="false">
      <c r="A60" s="11" t="n">
        <v>2013</v>
      </c>
      <c r="B60" s="11" t="s">
        <v>197</v>
      </c>
      <c r="C60" s="12" t="n">
        <v>555000000</v>
      </c>
      <c r="D60" s="11" t="s">
        <v>39</v>
      </c>
      <c r="E60" s="16" t="s">
        <v>198</v>
      </c>
    </row>
    <row r="61" customFormat="false" ht="15" hidden="false" customHeight="false" outlineLevel="0" collapsed="false">
      <c r="A61" s="11" t="n">
        <v>2013</v>
      </c>
      <c r="B61" s="11" t="s">
        <v>200</v>
      </c>
      <c r="C61" s="12" t="n">
        <v>1320000000</v>
      </c>
      <c r="D61" s="11" t="s">
        <v>105</v>
      </c>
      <c r="E61" s="16" t="s">
        <v>90</v>
      </c>
    </row>
    <row r="62" customFormat="false" ht="15" hidden="false" customHeight="false" outlineLevel="0" collapsed="false">
      <c r="A62" s="11" t="n">
        <v>2013</v>
      </c>
      <c r="B62" s="11" t="s">
        <v>204</v>
      </c>
      <c r="C62" s="12" t="n">
        <v>149144214</v>
      </c>
      <c r="D62" s="11" t="s">
        <v>105</v>
      </c>
      <c r="E62" s="11" t="s">
        <v>10</v>
      </c>
    </row>
    <row r="63" customFormat="false" ht="15.75" hidden="false" customHeight="false" outlineLevel="0" collapsed="false">
      <c r="A63" s="11" t="n">
        <v>2013</v>
      </c>
      <c r="B63" s="0" t="s">
        <v>280</v>
      </c>
      <c r="C63" s="1" t="n">
        <v>60000000</v>
      </c>
      <c r="D63" s="0" t="s">
        <v>48</v>
      </c>
      <c r="E63" s="19" t="s">
        <v>10</v>
      </c>
    </row>
    <row r="64" customFormat="false" ht="45" hidden="false" customHeight="false" outlineLevel="0" collapsed="false">
      <c r="A64" s="11" t="n">
        <v>2014</v>
      </c>
      <c r="B64" s="11" t="s">
        <v>42</v>
      </c>
      <c r="C64" s="12" t="n">
        <v>276185000</v>
      </c>
      <c r="D64" s="15" t="s">
        <v>44</v>
      </c>
      <c r="E64" s="16" t="s">
        <v>45</v>
      </c>
    </row>
    <row r="65" customFormat="false" ht="15" hidden="false" customHeight="false" outlineLevel="0" collapsed="false">
      <c r="A65" s="11" t="n">
        <v>2014</v>
      </c>
      <c r="B65" s="11" t="s">
        <v>54</v>
      </c>
      <c r="C65" s="12" t="n">
        <v>16600000</v>
      </c>
      <c r="D65" s="11" t="s">
        <v>48</v>
      </c>
      <c r="E65" s="11" t="s">
        <v>49</v>
      </c>
    </row>
    <row r="66" customFormat="false" ht="15" hidden="false" customHeight="false" outlineLevel="0" collapsed="false">
      <c r="A66" s="11" t="n">
        <v>2014</v>
      </c>
      <c r="B66" s="11" t="s">
        <v>114</v>
      </c>
      <c r="C66" s="12" t="n">
        <v>370000000</v>
      </c>
      <c r="D66" s="11" t="s">
        <v>48</v>
      </c>
      <c r="E66" s="11" t="s">
        <v>49</v>
      </c>
    </row>
    <row r="67" customFormat="false" ht="15" hidden="false" customHeight="false" outlineLevel="0" collapsed="false">
      <c r="A67" s="11" t="n">
        <v>2014</v>
      </c>
      <c r="B67" s="11" t="s">
        <v>118</v>
      </c>
      <c r="C67" s="12" t="n">
        <v>573000000</v>
      </c>
      <c r="D67" s="11" t="s">
        <v>105</v>
      </c>
      <c r="E67" s="11" t="s">
        <v>10</v>
      </c>
    </row>
    <row r="68" customFormat="false" ht="30" hidden="false" customHeight="false" outlineLevel="0" collapsed="false">
      <c r="A68" s="11" t="n">
        <v>2014</v>
      </c>
      <c r="B68" s="11" t="s">
        <v>147</v>
      </c>
      <c r="C68" s="12" t="n">
        <v>10000000</v>
      </c>
      <c r="D68" s="11" t="s">
        <v>34</v>
      </c>
      <c r="E68" s="16" t="s">
        <v>10</v>
      </c>
    </row>
    <row r="69" customFormat="false" ht="15" hidden="false" customHeight="false" outlineLevel="0" collapsed="false">
      <c r="A69" s="11" t="n">
        <v>2014</v>
      </c>
      <c r="B69" s="11" t="s">
        <v>181</v>
      </c>
      <c r="C69" s="12" t="n">
        <v>600000000</v>
      </c>
      <c r="D69" s="11" t="s">
        <v>105</v>
      </c>
      <c r="E69" s="11" t="s">
        <v>10</v>
      </c>
    </row>
    <row r="70" customFormat="false" ht="30" hidden="false" customHeight="false" outlineLevel="0" collapsed="false">
      <c r="A70" s="11" t="n">
        <v>2014</v>
      </c>
      <c r="B70" s="11" t="s">
        <v>191</v>
      </c>
      <c r="C70" s="12" t="n">
        <v>725000000</v>
      </c>
      <c r="D70" s="11" t="s">
        <v>34</v>
      </c>
      <c r="E70" s="16" t="s">
        <v>77</v>
      </c>
    </row>
    <row r="71" customFormat="false" ht="15" hidden="false" customHeight="false" outlineLevel="0" collapsed="false">
      <c r="A71" s="11" t="n">
        <v>2014</v>
      </c>
      <c r="B71" s="11" t="s">
        <v>193</v>
      </c>
      <c r="C71" s="12" t="n">
        <v>25000000</v>
      </c>
      <c r="D71" s="11" t="s">
        <v>34</v>
      </c>
      <c r="E71" s="11" t="s">
        <v>10</v>
      </c>
    </row>
    <row r="72" customFormat="false" ht="30" hidden="false" customHeight="false" outlineLevel="0" collapsed="false">
      <c r="A72" s="11" t="n">
        <v>2014</v>
      </c>
      <c r="B72" s="11" t="s">
        <v>202</v>
      </c>
      <c r="C72" s="12" t="n">
        <v>3823000000</v>
      </c>
      <c r="D72" s="11" t="s">
        <v>105</v>
      </c>
      <c r="E72" s="16" t="s">
        <v>57</v>
      </c>
    </row>
    <row r="73" customFormat="false" ht="15" hidden="false" customHeight="false" outlineLevel="0" collapsed="false">
      <c r="A73" s="11" t="n">
        <v>2014</v>
      </c>
      <c r="B73" s="11" t="s">
        <v>230</v>
      </c>
      <c r="C73" s="12" t="n">
        <v>51509000</v>
      </c>
      <c r="D73" s="11" t="s">
        <v>68</v>
      </c>
      <c r="E73" s="11" t="s">
        <v>49</v>
      </c>
    </row>
    <row r="74" customFormat="false" ht="15" hidden="false" customHeight="false" outlineLevel="0" collapsed="false">
      <c r="A74" s="11" t="n">
        <v>2014</v>
      </c>
      <c r="B74" s="11" t="s">
        <v>234</v>
      </c>
      <c r="C74" s="12" t="n">
        <v>37000000</v>
      </c>
      <c r="D74" s="11" t="s">
        <v>68</v>
      </c>
      <c r="E74" s="11" t="s">
        <v>49</v>
      </c>
    </row>
    <row r="75" customFormat="false" ht="15" hidden="false" customHeight="false" outlineLevel="0" collapsed="false">
      <c r="A75" s="11" t="n">
        <v>2014</v>
      </c>
      <c r="B75" s="11" t="s">
        <v>236</v>
      </c>
      <c r="C75" s="12" t="n">
        <v>12500000</v>
      </c>
      <c r="D75" s="11" t="s">
        <v>39</v>
      </c>
      <c r="E75" s="11" t="s">
        <v>237</v>
      </c>
    </row>
    <row r="76" customFormat="false" ht="30" hidden="false" customHeight="false" outlineLevel="0" collapsed="false">
      <c r="A76" s="11" t="n">
        <v>2014</v>
      </c>
      <c r="B76" s="11" t="s">
        <v>241</v>
      </c>
      <c r="C76" s="12" t="n">
        <v>23202179</v>
      </c>
      <c r="D76" s="11" t="s">
        <v>139</v>
      </c>
      <c r="E76" s="11" t="s">
        <v>13</v>
      </c>
    </row>
    <row r="77" customFormat="false" ht="15.75" hidden="false" customHeight="false" outlineLevel="0" collapsed="false">
      <c r="A77" s="19" t="n">
        <v>2014</v>
      </c>
      <c r="B77" s="0" t="s">
        <v>304</v>
      </c>
      <c r="C77" s="1" t="n">
        <v>335000000</v>
      </c>
      <c r="D77" s="0" t="s">
        <v>29</v>
      </c>
      <c r="E77" s="19" t="s">
        <v>10</v>
      </c>
    </row>
    <row r="78" customFormat="false" ht="15.75" hidden="false" customHeight="false" outlineLevel="0" collapsed="false">
      <c r="A78" s="19" t="n">
        <v>2014</v>
      </c>
      <c r="B78" s="0" t="s">
        <v>320</v>
      </c>
      <c r="C78" s="1" t="n">
        <v>176662000</v>
      </c>
      <c r="D78" s="0" t="s">
        <v>68</v>
      </c>
      <c r="E78" s="19" t="s">
        <v>49</v>
      </c>
    </row>
    <row r="79" customFormat="false" ht="15.75" hidden="false" customHeight="false" outlineLevel="0" collapsed="false">
      <c r="A79" s="11" t="n">
        <v>2014</v>
      </c>
      <c r="B79" s="0" t="s">
        <v>348</v>
      </c>
      <c r="C79" s="1" t="n">
        <v>75970269</v>
      </c>
      <c r="D79" s="0" t="s">
        <v>139</v>
      </c>
      <c r="E79" s="19" t="s">
        <v>10</v>
      </c>
    </row>
    <row r="80" customFormat="false" ht="15.75" hidden="false" customHeight="false" outlineLevel="0" collapsed="false">
      <c r="A80" s="19" t="n">
        <v>2014</v>
      </c>
      <c r="B80" s="0" t="s">
        <v>371</v>
      </c>
      <c r="C80" s="1" t="n">
        <v>113205000</v>
      </c>
      <c r="D80" s="0" t="s">
        <v>68</v>
      </c>
      <c r="E80" s="19" t="s">
        <v>49</v>
      </c>
    </row>
    <row r="81" customFormat="false" ht="15.75" hidden="false" customHeight="false" outlineLevel="0" collapsed="false">
      <c r="A81" s="19" t="n">
        <v>2014</v>
      </c>
      <c r="B81" s="0" t="s">
        <v>377</v>
      </c>
      <c r="C81" s="1" t="n">
        <v>26000000</v>
      </c>
      <c r="D81" s="0" t="s">
        <v>29</v>
      </c>
      <c r="E81" s="19" t="s">
        <v>10</v>
      </c>
    </row>
    <row r="82" customFormat="false" ht="30" hidden="false" customHeight="false" outlineLevel="0" collapsed="false">
      <c r="A82" s="11" t="n">
        <v>2015</v>
      </c>
      <c r="B82" s="11" t="s">
        <v>26</v>
      </c>
      <c r="C82" s="12" t="n">
        <v>3000000</v>
      </c>
      <c r="D82" s="11" t="s">
        <v>29</v>
      </c>
      <c r="E82" s="11" t="s">
        <v>30</v>
      </c>
    </row>
    <row r="83" customFormat="false" ht="15" hidden="false" customHeight="false" outlineLevel="0" collapsed="false">
      <c r="A83" s="11" t="n">
        <v>2015</v>
      </c>
      <c r="B83" s="11" t="s">
        <v>59</v>
      </c>
      <c r="C83" s="12" t="n">
        <v>2000000</v>
      </c>
      <c r="D83" s="11" t="s">
        <v>61</v>
      </c>
      <c r="E83" s="11" t="s">
        <v>10</v>
      </c>
    </row>
    <row r="84" customFormat="false" ht="15" hidden="false" customHeight="false" outlineLevel="0" collapsed="false">
      <c r="A84" s="11" t="n">
        <v>2015</v>
      </c>
      <c r="B84" s="11" t="s">
        <v>130</v>
      </c>
      <c r="C84" s="12" t="n">
        <v>0</v>
      </c>
      <c r="D84" s="11" t="s">
        <v>83</v>
      </c>
      <c r="E84" s="11" t="s">
        <v>65</v>
      </c>
    </row>
    <row r="85" customFormat="false" ht="15" hidden="false" customHeight="false" outlineLevel="0" collapsed="false">
      <c r="A85" s="11" t="n">
        <v>2015</v>
      </c>
      <c r="B85" s="11" t="s">
        <v>156</v>
      </c>
      <c r="C85" s="12" t="n">
        <v>411158974</v>
      </c>
      <c r="D85" s="11" t="s">
        <v>29</v>
      </c>
      <c r="E85" s="16" t="s">
        <v>90</v>
      </c>
    </row>
    <row r="86" customFormat="false" ht="45" hidden="false" customHeight="true" outlineLevel="0" collapsed="false">
      <c r="A86" s="11" t="n">
        <v>2015</v>
      </c>
      <c r="B86" s="11" t="s">
        <v>158</v>
      </c>
      <c r="C86" s="12" t="n">
        <v>10548000</v>
      </c>
      <c r="D86" s="11" t="s">
        <v>29</v>
      </c>
      <c r="E86" s="11" t="s">
        <v>10</v>
      </c>
    </row>
    <row r="87" customFormat="false" ht="15" hidden="false" customHeight="false" outlineLevel="0" collapsed="false">
      <c r="A87" s="11" t="n">
        <v>2015</v>
      </c>
      <c r="B87" s="11" t="s">
        <v>160</v>
      </c>
      <c r="C87" s="12" t="n">
        <v>3634264</v>
      </c>
      <c r="D87" s="11" t="s">
        <v>29</v>
      </c>
      <c r="E87" s="11" t="s">
        <v>10</v>
      </c>
    </row>
    <row r="88" customFormat="false" ht="15" hidden="false" customHeight="false" outlineLevel="0" collapsed="false">
      <c r="A88" s="11" t="n">
        <v>2015</v>
      </c>
      <c r="B88" s="11" t="s">
        <v>195</v>
      </c>
      <c r="C88" s="12" t="n">
        <v>15000000</v>
      </c>
      <c r="D88" s="11" t="s">
        <v>34</v>
      </c>
      <c r="E88" s="11" t="s">
        <v>15</v>
      </c>
    </row>
    <row r="89" customFormat="false" ht="15" hidden="false" customHeight="false" outlineLevel="0" collapsed="false">
      <c r="A89" s="11" t="n">
        <v>2015</v>
      </c>
      <c r="B89" s="11" t="s">
        <v>249</v>
      </c>
      <c r="C89" s="12" t="n">
        <v>3340981</v>
      </c>
      <c r="D89" s="11" t="s">
        <v>29</v>
      </c>
      <c r="E89" s="11" t="s">
        <v>10</v>
      </c>
    </row>
    <row r="90" customFormat="false" ht="15.75" hidden="false" customHeight="false" outlineLevel="0" collapsed="false">
      <c r="A90" s="19" t="n">
        <v>2015</v>
      </c>
      <c r="B90" s="0" t="s">
        <v>322</v>
      </c>
      <c r="C90" s="1" t="n">
        <v>25000000</v>
      </c>
      <c r="D90" s="0" t="s">
        <v>139</v>
      </c>
      <c r="E90" s="19" t="s">
        <v>10</v>
      </c>
    </row>
    <row r="91" customFormat="false" ht="15" hidden="false" customHeight="false" outlineLevel="0" collapsed="false">
      <c r="A91" s="11" t="n">
        <v>2016</v>
      </c>
      <c r="B91" s="11" t="s">
        <v>107</v>
      </c>
      <c r="C91" s="12" t="n">
        <v>1160000</v>
      </c>
      <c r="D91" s="11" t="s">
        <v>48</v>
      </c>
      <c r="E91" s="11" t="s">
        <v>10</v>
      </c>
    </row>
    <row r="92" customFormat="false" ht="15" hidden="false" customHeight="false" outlineLevel="0" collapsed="false">
      <c r="A92" s="11" t="n">
        <v>2016</v>
      </c>
      <c r="B92" s="11" t="s">
        <v>120</v>
      </c>
      <c r="C92" s="12" t="n">
        <v>37000000</v>
      </c>
      <c r="D92" s="11" t="s">
        <v>48</v>
      </c>
      <c r="E92" s="11" t="s">
        <v>10</v>
      </c>
    </row>
    <row r="93" customFormat="false" ht="15" hidden="false" customHeight="false" outlineLevel="0" collapsed="false">
      <c r="A93" s="11" t="n">
        <v>2016</v>
      </c>
      <c r="B93" s="11" t="s">
        <v>143</v>
      </c>
      <c r="C93" s="12" t="n">
        <v>50320000</v>
      </c>
      <c r="D93" s="11" t="s">
        <v>68</v>
      </c>
      <c r="E93" s="11" t="s">
        <v>49</v>
      </c>
    </row>
    <row r="94" customFormat="false" ht="15" hidden="false" customHeight="false" outlineLevel="0" collapsed="false">
      <c r="A94" s="11" t="n">
        <v>2016</v>
      </c>
      <c r="B94" s="11" t="s">
        <v>167</v>
      </c>
      <c r="C94" s="12" t="n">
        <v>388000000</v>
      </c>
      <c r="D94" s="11" t="s">
        <v>48</v>
      </c>
      <c r="E94" s="11" t="s">
        <v>49</v>
      </c>
    </row>
    <row r="95" customFormat="false" ht="30" hidden="false" customHeight="false" outlineLevel="0" collapsed="false">
      <c r="A95" s="11" t="n">
        <v>2016</v>
      </c>
      <c r="B95" s="11" t="s">
        <v>185</v>
      </c>
      <c r="C95" s="12" t="n">
        <v>125200000</v>
      </c>
      <c r="D95" s="11" t="s">
        <v>186</v>
      </c>
      <c r="E95" s="11" t="s">
        <v>10</v>
      </c>
    </row>
    <row r="96" customFormat="false" ht="15.75" hidden="false" customHeight="false" outlineLevel="0" collapsed="false">
      <c r="A96" s="11" t="n">
        <v>2016</v>
      </c>
      <c r="B96" s="0" t="s">
        <v>344</v>
      </c>
      <c r="C96" s="1" t="n">
        <v>164030839</v>
      </c>
      <c r="D96" s="0" t="s">
        <v>29</v>
      </c>
      <c r="E96" s="19" t="s">
        <v>10</v>
      </c>
    </row>
    <row r="97" customFormat="false" ht="15.75" hidden="false" customHeight="false" outlineLevel="0" collapsed="false">
      <c r="A97" s="19" t="n">
        <v>2016</v>
      </c>
      <c r="B97" s="0" t="s">
        <v>369</v>
      </c>
      <c r="C97" s="1" t="n">
        <v>230000000</v>
      </c>
      <c r="D97" s="0" t="s">
        <v>68</v>
      </c>
      <c r="E97" s="19" t="s">
        <v>49</v>
      </c>
    </row>
    <row r="98" customFormat="false" ht="15.75" hidden="false" customHeight="false" outlineLevel="0" collapsed="false">
      <c r="A98" s="19" t="n">
        <v>2016</v>
      </c>
      <c r="B98" s="0" t="s">
        <v>373</v>
      </c>
      <c r="C98" s="1" t="n">
        <v>390200000</v>
      </c>
      <c r="D98" s="0" t="s">
        <v>68</v>
      </c>
      <c r="E98" s="19" t="s">
        <v>49</v>
      </c>
    </row>
    <row r="99" customFormat="false" ht="15" hidden="false" customHeight="false" outlineLevel="0" collapsed="false">
      <c r="A99" s="13" t="n">
        <v>2017</v>
      </c>
      <c r="B99" s="11" t="s">
        <v>82</v>
      </c>
      <c r="C99" s="14" t="n">
        <v>130500000</v>
      </c>
      <c r="D99" s="13" t="s">
        <v>83</v>
      </c>
      <c r="E99" s="17" t="s">
        <v>84</v>
      </c>
    </row>
    <row r="100" customFormat="false" ht="30" hidden="false" customHeight="false" outlineLevel="0" collapsed="false">
      <c r="A100" s="13" t="n">
        <v>2017</v>
      </c>
      <c r="B100" s="11" t="s">
        <v>127</v>
      </c>
      <c r="C100" s="14" t="n">
        <v>409000000</v>
      </c>
      <c r="D100" s="13" t="s">
        <v>83</v>
      </c>
      <c r="E100" s="17" t="s">
        <v>128</v>
      </c>
    </row>
    <row r="101" customFormat="false" ht="30" hidden="false" customHeight="false" outlineLevel="0" collapsed="false">
      <c r="A101" s="13" t="n">
        <v>2017</v>
      </c>
      <c r="B101" s="11" t="s">
        <v>131</v>
      </c>
      <c r="C101" s="14" t="n">
        <v>25000000</v>
      </c>
      <c r="D101" s="13" t="s">
        <v>44</v>
      </c>
      <c r="E101" s="13" t="s">
        <v>10</v>
      </c>
    </row>
    <row r="102" customFormat="false" ht="15" hidden="false" customHeight="false" outlineLevel="0" collapsed="false">
      <c r="A102" s="13" t="n">
        <v>2017</v>
      </c>
      <c r="B102" s="11" t="s">
        <v>161</v>
      </c>
      <c r="C102" s="14" t="n">
        <v>238200000</v>
      </c>
      <c r="D102" s="13" t="s">
        <v>83</v>
      </c>
      <c r="E102" s="17" t="s">
        <v>163</v>
      </c>
    </row>
    <row r="103" s="26" customFormat="true" ht="15" hidden="false" customHeight="false" outlineLevel="0" collapsed="false">
      <c r="A103" s="13" t="n">
        <v>2017</v>
      </c>
      <c r="B103" s="11" t="s">
        <v>165</v>
      </c>
      <c r="C103" s="14" t="n">
        <v>7400000</v>
      </c>
      <c r="D103" s="13" t="s">
        <v>44</v>
      </c>
      <c r="E103" s="13" t="s">
        <v>10</v>
      </c>
      <c r="F103" s="2"/>
      <c r="I103" s="27"/>
    </row>
    <row r="104" s="26" customFormat="true" ht="15" hidden="false" customHeight="false" outlineLevel="0" collapsed="false">
      <c r="A104" s="13" t="n">
        <v>2017</v>
      </c>
      <c r="B104" s="11" t="s">
        <v>173</v>
      </c>
      <c r="C104" s="14" t="n">
        <v>503477</v>
      </c>
      <c r="D104" s="13" t="s">
        <v>174</v>
      </c>
      <c r="E104" s="13" t="s">
        <v>14</v>
      </c>
      <c r="F104" s="2"/>
      <c r="I104" s="27"/>
    </row>
    <row r="105" customFormat="false" ht="30" hidden="false" customHeight="false" outlineLevel="0" collapsed="false">
      <c r="A105" s="13" t="n">
        <v>2017</v>
      </c>
      <c r="B105" s="11" t="s">
        <v>189</v>
      </c>
      <c r="C105" s="14" t="n">
        <v>11987651</v>
      </c>
      <c r="D105" s="13" t="s">
        <v>83</v>
      </c>
      <c r="E105" s="13" t="s">
        <v>10</v>
      </c>
    </row>
    <row r="106" s="26" customFormat="true" ht="30" hidden="false" customHeight="false" outlineLevel="0" collapsed="false">
      <c r="A106" s="13" t="n">
        <v>2017</v>
      </c>
      <c r="B106" s="11" t="s">
        <v>214</v>
      </c>
      <c r="C106" s="14" t="n">
        <v>1000000</v>
      </c>
      <c r="D106" s="13" t="s">
        <v>44</v>
      </c>
      <c r="E106" s="13" t="s">
        <v>10</v>
      </c>
      <c r="F106" s="2"/>
      <c r="I106" s="27"/>
    </row>
    <row r="107" customFormat="false" ht="15" hidden="false" customHeight="false" outlineLevel="0" collapsed="false">
      <c r="A107" s="11" t="n">
        <v>2017</v>
      </c>
      <c r="B107" s="11" t="s">
        <v>217</v>
      </c>
      <c r="C107" s="12" t="n">
        <v>5241000</v>
      </c>
      <c r="D107" s="11" t="s">
        <v>73</v>
      </c>
      <c r="E107" s="11" t="s">
        <v>12</v>
      </c>
    </row>
    <row r="108" customFormat="false" ht="22.5" hidden="false" customHeight="true" outlineLevel="0" collapsed="false">
      <c r="A108" s="11" t="n">
        <v>2017</v>
      </c>
      <c r="B108" s="11" t="s">
        <v>247</v>
      </c>
      <c r="C108" s="12" t="n">
        <v>370000000</v>
      </c>
      <c r="D108" s="11" t="s">
        <v>48</v>
      </c>
      <c r="E108" s="11" t="s">
        <v>49</v>
      </c>
    </row>
    <row r="109" customFormat="false" ht="15" hidden="false" customHeight="false" outlineLevel="0" collapsed="false">
      <c r="A109" s="13" t="n">
        <v>2017</v>
      </c>
      <c r="B109" s="11" t="s">
        <v>253</v>
      </c>
      <c r="C109" s="14" t="n">
        <v>1900000</v>
      </c>
      <c r="D109" s="13" t="s">
        <v>254</v>
      </c>
      <c r="E109" s="13" t="s">
        <v>10</v>
      </c>
    </row>
    <row r="110" customFormat="false" ht="30" hidden="false" customHeight="false" outlineLevel="0" collapsed="false">
      <c r="A110" s="13" t="n">
        <v>2017</v>
      </c>
      <c r="B110" s="11" t="s">
        <v>268</v>
      </c>
      <c r="C110" s="14" t="n">
        <v>24305347</v>
      </c>
      <c r="D110" s="13" t="s">
        <v>34</v>
      </c>
      <c r="E110" s="13" t="s">
        <v>10</v>
      </c>
    </row>
    <row r="111" customFormat="false" ht="30" hidden="false" customHeight="false" outlineLevel="0" collapsed="false">
      <c r="A111" s="13" t="n">
        <v>2017</v>
      </c>
      <c r="B111" s="11" t="s">
        <v>269</v>
      </c>
      <c r="C111" s="14" t="n">
        <v>24305347</v>
      </c>
      <c r="D111" s="13" t="s">
        <v>34</v>
      </c>
      <c r="E111" s="13" t="s">
        <v>10</v>
      </c>
    </row>
    <row r="112" customFormat="false" ht="30" hidden="false" customHeight="false" outlineLevel="0" collapsed="false">
      <c r="A112" s="13" t="n">
        <v>2017</v>
      </c>
      <c r="B112" s="11" t="s">
        <v>270</v>
      </c>
      <c r="C112" s="14" t="n">
        <v>90000000</v>
      </c>
      <c r="D112" s="13" t="s">
        <v>34</v>
      </c>
      <c r="E112" s="13" t="s">
        <v>10</v>
      </c>
    </row>
    <row r="113" customFormat="false" ht="30" hidden="false" customHeight="false" outlineLevel="0" collapsed="false">
      <c r="A113" s="13" t="n">
        <v>2017</v>
      </c>
      <c r="B113" s="11" t="s">
        <v>272</v>
      </c>
      <c r="C113" s="14" t="n">
        <v>60000000</v>
      </c>
      <c r="D113" s="13" t="s">
        <v>34</v>
      </c>
      <c r="E113" s="13" t="s">
        <v>12</v>
      </c>
    </row>
    <row r="114" customFormat="false" ht="16.5" hidden="false" customHeight="false" outlineLevel="0" collapsed="false">
      <c r="A114" s="31" t="n">
        <v>2017</v>
      </c>
      <c r="B114" s="0" t="s">
        <v>288</v>
      </c>
      <c r="C114" s="1" t="n">
        <v>180400000</v>
      </c>
      <c r="D114" s="0" t="s">
        <v>83</v>
      </c>
      <c r="E114" s="32" t="s">
        <v>289</v>
      </c>
    </row>
    <row r="115" customFormat="false" ht="16.5" hidden="false" customHeight="false" outlineLevel="0" collapsed="false">
      <c r="A115" s="13" t="n">
        <v>2017</v>
      </c>
      <c r="B115" s="0" t="s">
        <v>334</v>
      </c>
      <c r="C115" s="1" t="n">
        <v>250000000</v>
      </c>
      <c r="D115" s="0" t="s">
        <v>105</v>
      </c>
      <c r="E115" s="31" t="s">
        <v>10</v>
      </c>
    </row>
    <row r="116" customFormat="false" ht="16.5" hidden="false" customHeight="false" outlineLevel="0" collapsed="false">
      <c r="A116" s="13" t="n">
        <v>2017</v>
      </c>
      <c r="B116" s="0" t="s">
        <v>338</v>
      </c>
      <c r="C116" s="1" t="n">
        <v>180000000</v>
      </c>
      <c r="D116" s="0" t="s">
        <v>105</v>
      </c>
      <c r="E116" s="31" t="s">
        <v>10</v>
      </c>
    </row>
    <row r="117" customFormat="false" ht="16.5" hidden="false" customHeight="false" outlineLevel="0" collapsed="false">
      <c r="A117" s="13" t="n">
        <v>2017</v>
      </c>
      <c r="B117" s="0" t="s">
        <v>340</v>
      </c>
      <c r="C117" s="1" t="n">
        <v>0</v>
      </c>
      <c r="D117" s="0" t="s">
        <v>105</v>
      </c>
      <c r="E117" s="31" t="s">
        <v>31</v>
      </c>
    </row>
    <row r="118" s="26" customFormat="true" ht="15" hidden="false" customHeight="false" outlineLevel="0" collapsed="false">
      <c r="A118" s="0" t="n">
        <v>2017</v>
      </c>
      <c r="B118" s="26" t="s">
        <v>357</v>
      </c>
      <c r="C118" s="27" t="n">
        <v>447000000</v>
      </c>
      <c r="D118" s="26" t="s">
        <v>48</v>
      </c>
      <c r="E118" s="26" t="s">
        <v>358</v>
      </c>
      <c r="F118" s="2"/>
      <c r="I118" s="27"/>
    </row>
    <row r="119" customFormat="false" ht="15" hidden="false" customHeight="false" outlineLevel="0" collapsed="false">
      <c r="A119" s="0" t="n">
        <v>2018</v>
      </c>
      <c r="B119" s="22" t="s">
        <v>170</v>
      </c>
      <c r="C119" s="23" t="n">
        <v>35000000</v>
      </c>
      <c r="D119" s="24" t="s">
        <v>34</v>
      </c>
      <c r="E119" s="24" t="s">
        <v>10</v>
      </c>
    </row>
    <row r="120" customFormat="false" ht="30" hidden="false" customHeight="false" outlineLevel="0" collapsed="false">
      <c r="A120" s="13" t="n">
        <v>2018</v>
      </c>
      <c r="B120" s="11" t="s">
        <v>264</v>
      </c>
      <c r="C120" s="14" t="n">
        <v>63000000</v>
      </c>
      <c r="D120" s="13" t="s">
        <v>34</v>
      </c>
      <c r="E120" s="17" t="s">
        <v>84</v>
      </c>
    </row>
    <row r="121" customFormat="false" ht="16.5" hidden="false" customHeight="false" outlineLevel="0" collapsed="false">
      <c r="A121" s="13" t="n">
        <v>2018</v>
      </c>
      <c r="B121" s="0" t="s">
        <v>330</v>
      </c>
      <c r="C121" s="1" t="n">
        <v>100000000</v>
      </c>
      <c r="D121" s="0" t="s">
        <v>34</v>
      </c>
      <c r="E121" s="31" t="s">
        <v>13</v>
      </c>
    </row>
    <row r="122" customFormat="false" ht="16.5" hidden="false" customHeight="false" outlineLevel="0" collapsed="false">
      <c r="A122" s="13" t="n">
        <v>2018</v>
      </c>
      <c r="B122" s="0" t="s">
        <v>336</v>
      </c>
      <c r="C122" s="1" t="n">
        <v>42000000</v>
      </c>
      <c r="D122" s="0" t="s">
        <v>34</v>
      </c>
      <c r="E122" s="31" t="s">
        <v>10</v>
      </c>
    </row>
    <row r="123" customFormat="false" ht="30" hidden="false" customHeight="false" outlineLevel="0" collapsed="false">
      <c r="A123" s="13" t="s">
        <v>31</v>
      </c>
      <c r="B123" s="11" t="s">
        <v>33</v>
      </c>
      <c r="C123" s="14" t="n">
        <v>54000000</v>
      </c>
      <c r="D123" s="13" t="s">
        <v>34</v>
      </c>
      <c r="E123" s="13" t="s">
        <v>10</v>
      </c>
    </row>
    <row r="124" customFormat="false" ht="15" hidden="false" customHeight="false" outlineLevel="0" collapsed="false">
      <c r="A124" s="11" t="s">
        <v>31</v>
      </c>
      <c r="B124" s="11" t="s">
        <v>47</v>
      </c>
      <c r="C124" s="12" t="n">
        <v>28000000</v>
      </c>
      <c r="D124" s="11" t="s">
        <v>48</v>
      </c>
      <c r="E124" s="11" t="s">
        <v>49</v>
      </c>
    </row>
    <row r="125" customFormat="false" ht="15" hidden="false" customHeight="false" outlineLevel="0" collapsed="false">
      <c r="A125" s="13" t="s">
        <v>31</v>
      </c>
      <c r="B125" s="11" t="s">
        <v>56</v>
      </c>
      <c r="C125" s="14" t="n">
        <v>120000000</v>
      </c>
      <c r="D125" s="13" t="s">
        <v>48</v>
      </c>
      <c r="E125" s="16" t="s">
        <v>57</v>
      </c>
    </row>
    <row r="126" customFormat="false" ht="15" hidden="false" customHeight="false" outlineLevel="0" collapsed="false">
      <c r="A126" s="13" t="s">
        <v>31</v>
      </c>
      <c r="B126" s="11" t="s">
        <v>87</v>
      </c>
      <c r="C126" s="14" t="n">
        <v>170000000</v>
      </c>
      <c r="D126" s="13" t="s">
        <v>44</v>
      </c>
      <c r="E126" s="13" t="s">
        <v>65</v>
      </c>
    </row>
    <row r="127" customFormat="false" ht="30" hidden="false" customHeight="false" outlineLevel="0" collapsed="false">
      <c r="A127" s="13" t="s">
        <v>31</v>
      </c>
      <c r="B127" s="11" t="s">
        <v>99</v>
      </c>
      <c r="C127" s="14" t="n">
        <v>5000000</v>
      </c>
      <c r="D127" s="13" t="s">
        <v>100</v>
      </c>
      <c r="E127" s="13" t="s">
        <v>10</v>
      </c>
    </row>
    <row r="128" customFormat="false" ht="15" hidden="false" customHeight="false" outlineLevel="0" collapsed="false">
      <c r="A128" s="13" t="s">
        <v>31</v>
      </c>
      <c r="B128" s="11" t="s">
        <v>101</v>
      </c>
      <c r="C128" s="14" t="n">
        <v>200000000</v>
      </c>
      <c r="D128" s="13" t="s">
        <v>34</v>
      </c>
      <c r="E128" s="13" t="s">
        <v>102</v>
      </c>
    </row>
    <row r="129" customFormat="false" ht="30" hidden="false" customHeight="false" outlineLevel="0" collapsed="false">
      <c r="A129" s="13" t="s">
        <v>31</v>
      </c>
      <c r="B129" s="11" t="s">
        <v>109</v>
      </c>
      <c r="C129" s="14" t="n">
        <v>18209000000</v>
      </c>
      <c r="D129" s="13" t="s">
        <v>105</v>
      </c>
      <c r="E129" s="17" t="s">
        <v>110</v>
      </c>
    </row>
    <row r="130" customFormat="false" ht="30" hidden="false" customHeight="false" outlineLevel="0" collapsed="false">
      <c r="A130" s="11" t="s">
        <v>31</v>
      </c>
      <c r="B130" s="11" t="s">
        <v>116</v>
      </c>
      <c r="C130" s="12" t="n">
        <v>1300000000</v>
      </c>
      <c r="D130" s="11" t="s">
        <v>105</v>
      </c>
      <c r="E130" s="11" t="s">
        <v>10</v>
      </c>
    </row>
    <row r="131" customFormat="false" ht="30" hidden="false" customHeight="false" outlineLevel="0" collapsed="false">
      <c r="A131" s="13" t="s">
        <v>31</v>
      </c>
      <c r="B131" s="11" t="s">
        <v>121</v>
      </c>
      <c r="C131" s="14" t="n">
        <v>173000000</v>
      </c>
      <c r="D131" s="13" t="s">
        <v>48</v>
      </c>
      <c r="E131" s="13" t="s">
        <v>122</v>
      </c>
    </row>
    <row r="132" customFormat="false" ht="15" hidden="false" customHeight="false" outlineLevel="0" collapsed="false">
      <c r="A132" s="13" t="s">
        <v>31</v>
      </c>
      <c r="B132" s="11" t="s">
        <v>124</v>
      </c>
      <c r="C132" s="14" t="n">
        <v>350000000</v>
      </c>
      <c r="D132" s="13" t="s">
        <v>34</v>
      </c>
      <c r="E132" s="17" t="s">
        <v>84</v>
      </c>
    </row>
    <row r="133" customFormat="false" ht="30" hidden="false" customHeight="false" outlineLevel="0" collapsed="false">
      <c r="A133" s="13" t="s">
        <v>31</v>
      </c>
      <c r="B133" s="11" t="s">
        <v>132</v>
      </c>
      <c r="C133" s="14" t="n">
        <v>35000000</v>
      </c>
      <c r="D133" s="13" t="s">
        <v>34</v>
      </c>
      <c r="E133" s="13" t="s">
        <v>11</v>
      </c>
    </row>
    <row r="134" customFormat="false" ht="15" hidden="false" customHeight="false" outlineLevel="0" collapsed="false">
      <c r="A134" s="13" t="s">
        <v>31</v>
      </c>
      <c r="B134" s="11" t="s">
        <v>136</v>
      </c>
      <c r="C134" s="14" t="n">
        <v>7600000</v>
      </c>
      <c r="D134" s="13" t="s">
        <v>48</v>
      </c>
      <c r="E134" s="13" t="s">
        <v>10</v>
      </c>
    </row>
    <row r="135" customFormat="false" ht="15" hidden="false" customHeight="false" outlineLevel="0" collapsed="false">
      <c r="A135" s="13" t="s">
        <v>31</v>
      </c>
      <c r="B135" s="11" t="s">
        <v>164</v>
      </c>
      <c r="C135" s="14" t="n">
        <v>64000000</v>
      </c>
      <c r="D135" s="13" t="s">
        <v>39</v>
      </c>
      <c r="E135" s="13" t="s">
        <v>11</v>
      </c>
    </row>
    <row r="136" customFormat="false" ht="30" hidden="false" customHeight="false" outlineLevel="0" collapsed="false">
      <c r="A136" s="13" t="s">
        <v>31</v>
      </c>
      <c r="B136" s="11" t="s">
        <v>168</v>
      </c>
      <c r="C136" s="14" t="n">
        <v>780000000</v>
      </c>
      <c r="D136" s="13" t="s">
        <v>34</v>
      </c>
      <c r="E136" s="17" t="s">
        <v>77</v>
      </c>
    </row>
    <row r="137" customFormat="false" ht="15" hidden="false" customHeight="false" outlineLevel="0" collapsed="false">
      <c r="A137" s="11" t="s">
        <v>31</v>
      </c>
      <c r="B137" s="11" t="s">
        <v>178</v>
      </c>
      <c r="C137" s="12" t="n">
        <v>0</v>
      </c>
      <c r="D137" s="11" t="s">
        <v>73</v>
      </c>
      <c r="E137" s="11" t="s">
        <v>65</v>
      </c>
    </row>
    <row r="138" customFormat="false" ht="15" hidden="false" customHeight="false" outlineLevel="0" collapsed="false">
      <c r="A138" s="11" t="s">
        <v>31</v>
      </c>
      <c r="B138" s="11" t="s">
        <v>183</v>
      </c>
      <c r="C138" s="12" t="n">
        <v>2500000000</v>
      </c>
      <c r="D138" s="11" t="s">
        <v>105</v>
      </c>
      <c r="E138" s="11" t="s">
        <v>10</v>
      </c>
    </row>
    <row r="139" customFormat="false" ht="15" hidden="false" customHeight="false" outlineLevel="0" collapsed="false">
      <c r="A139" s="13" t="s">
        <v>31</v>
      </c>
      <c r="B139" s="11" t="s">
        <v>207</v>
      </c>
      <c r="C139" s="14" t="n">
        <v>600000000</v>
      </c>
      <c r="D139" s="13" t="s">
        <v>34</v>
      </c>
      <c r="E139" s="17" t="s">
        <v>84</v>
      </c>
    </row>
    <row r="140" customFormat="false" ht="15" hidden="false" customHeight="false" outlineLevel="0" collapsed="false">
      <c r="A140" s="13" t="s">
        <v>31</v>
      </c>
      <c r="B140" s="11" t="s">
        <v>215</v>
      </c>
      <c r="C140" s="14" t="n">
        <v>1000000</v>
      </c>
      <c r="D140" s="13" t="s">
        <v>48</v>
      </c>
      <c r="E140" s="13" t="s">
        <v>10</v>
      </c>
    </row>
    <row r="141" customFormat="false" ht="30" hidden="false" customHeight="false" outlineLevel="0" collapsed="false">
      <c r="A141" s="11" t="s">
        <v>31</v>
      </c>
      <c r="B141" s="11" t="s">
        <v>219</v>
      </c>
      <c r="C141" s="12" t="n">
        <v>8000000</v>
      </c>
      <c r="D141" s="11" t="s">
        <v>105</v>
      </c>
      <c r="E141" s="11" t="s">
        <v>10</v>
      </c>
    </row>
    <row r="142" customFormat="false" ht="30" hidden="false" customHeight="false" outlineLevel="0" collapsed="false">
      <c r="A142" s="11" t="s">
        <v>31</v>
      </c>
      <c r="B142" s="11" t="s">
        <v>224</v>
      </c>
      <c r="C142" s="12" t="n">
        <v>100000000</v>
      </c>
      <c r="D142" s="11" t="s">
        <v>139</v>
      </c>
      <c r="E142" s="11" t="s">
        <v>10</v>
      </c>
    </row>
    <row r="143" customFormat="false" ht="45" hidden="false" customHeight="false" outlineLevel="0" collapsed="false">
      <c r="A143" s="11" t="s">
        <v>31</v>
      </c>
      <c r="B143" s="11" t="s">
        <v>226</v>
      </c>
      <c r="C143" s="12" t="n">
        <v>167669793</v>
      </c>
      <c r="D143" s="11" t="s">
        <v>139</v>
      </c>
      <c r="E143" s="16" t="s">
        <v>227</v>
      </c>
    </row>
    <row r="144" customFormat="false" ht="15" hidden="false" customHeight="false" outlineLevel="0" collapsed="false">
      <c r="A144" s="13" t="s">
        <v>31</v>
      </c>
      <c r="B144" s="11" t="s">
        <v>228</v>
      </c>
      <c r="C144" s="14" t="n">
        <v>10000000</v>
      </c>
      <c r="D144" s="13" t="s">
        <v>48</v>
      </c>
      <c r="E144" s="13" t="s">
        <v>122</v>
      </c>
    </row>
    <row r="145" customFormat="false" ht="15" hidden="false" customHeight="false" outlineLevel="0" collapsed="false">
      <c r="A145" s="13" t="s">
        <v>31</v>
      </c>
      <c r="B145" s="11" t="s">
        <v>252</v>
      </c>
      <c r="C145" s="14" t="n">
        <v>18000000</v>
      </c>
      <c r="D145" s="13" t="s">
        <v>48</v>
      </c>
      <c r="E145" s="13" t="s">
        <v>122</v>
      </c>
    </row>
    <row r="146" customFormat="false" ht="15" hidden="false" customHeight="false" outlineLevel="0" collapsed="false">
      <c r="A146" s="11" t="s">
        <v>31</v>
      </c>
      <c r="B146" s="11" t="s">
        <v>259</v>
      </c>
      <c r="C146" s="12" t="n">
        <v>2000000</v>
      </c>
      <c r="D146" s="11" t="s">
        <v>61</v>
      </c>
      <c r="E146" s="11" t="s">
        <v>10</v>
      </c>
    </row>
    <row r="147" customFormat="false" ht="15" hidden="false" customHeight="false" outlineLevel="0" collapsed="false">
      <c r="A147" s="0" t="s">
        <v>31</v>
      </c>
      <c r="B147" s="26" t="s">
        <v>261</v>
      </c>
      <c r="C147" s="27" t="n">
        <v>100000000</v>
      </c>
      <c r="D147" s="26" t="s">
        <v>34</v>
      </c>
      <c r="E147" s="26" t="s">
        <v>102</v>
      </c>
    </row>
    <row r="148" customFormat="false" ht="15" hidden="false" customHeight="false" outlineLevel="0" collapsed="false">
      <c r="A148" s="0" t="s">
        <v>31</v>
      </c>
      <c r="B148" s="26" t="s">
        <v>263</v>
      </c>
      <c r="C148" s="27" t="n">
        <v>91300000</v>
      </c>
      <c r="D148" s="26" t="s">
        <v>34</v>
      </c>
      <c r="E148" s="26" t="s">
        <v>10</v>
      </c>
    </row>
    <row r="149" customFormat="false" ht="15" hidden="false" customHeight="false" outlineLevel="0" collapsed="false">
      <c r="A149" s="0" t="s">
        <v>31</v>
      </c>
      <c r="B149" s="26" t="s">
        <v>266</v>
      </c>
      <c r="C149" s="27" t="n">
        <v>55597690</v>
      </c>
      <c r="D149" s="26" t="s">
        <v>34</v>
      </c>
      <c r="E149" s="26" t="s">
        <v>10</v>
      </c>
    </row>
    <row r="150" customFormat="false" ht="30" hidden="false" customHeight="false" outlineLevel="0" collapsed="false">
      <c r="A150" s="13" t="s">
        <v>31</v>
      </c>
      <c r="B150" s="11" t="s">
        <v>267</v>
      </c>
      <c r="C150" s="14" t="n">
        <v>210000000</v>
      </c>
      <c r="D150" s="13" t="s">
        <v>34</v>
      </c>
      <c r="E150" s="13" t="s">
        <v>10</v>
      </c>
    </row>
    <row r="151" customFormat="false" ht="30" hidden="false" customHeight="false" outlineLevel="0" collapsed="false">
      <c r="A151" s="13" t="s">
        <v>31</v>
      </c>
      <c r="B151" s="11" t="s">
        <v>271</v>
      </c>
      <c r="C151" s="14" t="n">
        <v>37000000</v>
      </c>
      <c r="D151" s="13" t="s">
        <v>34</v>
      </c>
      <c r="E151" s="13" t="s">
        <v>10</v>
      </c>
    </row>
    <row r="152" s="26" customFormat="true" ht="15" hidden="false" customHeight="false" outlineLevel="0" collapsed="false">
      <c r="A152" s="0" t="s">
        <v>31</v>
      </c>
      <c r="B152" s="26" t="s">
        <v>284</v>
      </c>
      <c r="C152" s="27" t="n">
        <v>70000000</v>
      </c>
      <c r="D152" s="26" t="s">
        <v>48</v>
      </c>
      <c r="E152" s="26" t="s">
        <v>10</v>
      </c>
      <c r="F152" s="2"/>
      <c r="I152" s="27"/>
    </row>
    <row r="153" customFormat="false" ht="16.5" hidden="false" customHeight="false" outlineLevel="0" collapsed="false">
      <c r="A153" s="31" t="s">
        <v>31</v>
      </c>
      <c r="B153" s="0" t="s">
        <v>291</v>
      </c>
      <c r="C153" s="1" t="n">
        <v>1500000</v>
      </c>
      <c r="D153" s="0" t="s">
        <v>48</v>
      </c>
      <c r="E153" s="31" t="s">
        <v>10</v>
      </c>
    </row>
    <row r="154" customFormat="false" ht="15.75" hidden="false" customHeight="false" outlineLevel="0" collapsed="false">
      <c r="A154" s="19" t="s">
        <v>31</v>
      </c>
      <c r="B154" s="0" t="s">
        <v>293</v>
      </c>
      <c r="C154" s="1" t="n">
        <v>42000000</v>
      </c>
      <c r="D154" s="0" t="s">
        <v>48</v>
      </c>
      <c r="E154" s="19" t="s">
        <v>10</v>
      </c>
    </row>
    <row r="155" customFormat="false" ht="16.5" hidden="false" customHeight="false" outlineLevel="0" collapsed="false">
      <c r="A155" s="31" t="s">
        <v>31</v>
      </c>
      <c r="B155" s="0" t="s">
        <v>297</v>
      </c>
      <c r="C155" s="1" t="n">
        <v>0</v>
      </c>
      <c r="D155" s="0" t="s">
        <v>298</v>
      </c>
      <c r="E155" s="31" t="s">
        <v>31</v>
      </c>
    </row>
    <row r="156" customFormat="false" ht="15.75" hidden="false" customHeight="false" outlineLevel="0" collapsed="false">
      <c r="A156" s="19" t="s">
        <v>31</v>
      </c>
      <c r="B156" s="0" t="s">
        <v>302</v>
      </c>
      <c r="C156" s="1" t="n">
        <v>5000000</v>
      </c>
      <c r="D156" s="0" t="s">
        <v>29</v>
      </c>
      <c r="E156" s="19" t="s">
        <v>10</v>
      </c>
    </row>
    <row r="157" customFormat="false" ht="16.5" hidden="false" customHeight="false" outlineLevel="0" collapsed="false">
      <c r="A157" s="31" t="s">
        <v>31</v>
      </c>
      <c r="B157" s="0" t="s">
        <v>324</v>
      </c>
      <c r="C157" s="1" t="n">
        <v>61000000</v>
      </c>
      <c r="D157" s="0" t="s">
        <v>48</v>
      </c>
      <c r="E157" s="31" t="s">
        <v>49</v>
      </c>
    </row>
    <row r="158" customFormat="false" ht="16.5" hidden="false" customHeight="false" outlineLevel="0" collapsed="false">
      <c r="A158" s="13" t="s">
        <v>31</v>
      </c>
      <c r="B158" s="0" t="s">
        <v>332</v>
      </c>
      <c r="C158" s="1" t="n">
        <v>40000000</v>
      </c>
      <c r="D158" s="0" t="s">
        <v>34</v>
      </c>
      <c r="E158" s="31" t="s">
        <v>10</v>
      </c>
    </row>
    <row r="159" customFormat="false" ht="16.5" hidden="false" customHeight="false" outlineLevel="0" collapsed="false">
      <c r="A159" s="31" t="s">
        <v>31</v>
      </c>
      <c r="B159" s="0" t="s">
        <v>363</v>
      </c>
      <c r="C159" s="1" t="n">
        <v>30000000</v>
      </c>
      <c r="D159" s="0" t="s">
        <v>34</v>
      </c>
      <c r="E159" s="31" t="s">
        <v>10</v>
      </c>
    </row>
    <row r="160" s="3" customFormat="true" ht="16.5" hidden="false" customHeight="false" outlineLevel="0" collapsed="false">
      <c r="A160" s="31" t="s">
        <v>31</v>
      </c>
      <c r="B160" s="3" t="s">
        <v>365</v>
      </c>
      <c r="C160" s="1" t="n">
        <v>100000000</v>
      </c>
      <c r="D160" s="3" t="s">
        <v>34</v>
      </c>
      <c r="E160" s="31" t="s">
        <v>13</v>
      </c>
      <c r="F160" s="2"/>
    </row>
    <row r="161" s="3" customFormat="true" ht="16.5" hidden="false" customHeight="false" outlineLevel="0" collapsed="false">
      <c r="A161" s="31" t="s">
        <v>31</v>
      </c>
      <c r="B161" s="3" t="s">
        <v>367</v>
      </c>
      <c r="C161" s="1" t="n">
        <v>16000000000</v>
      </c>
      <c r="D161" s="3" t="s">
        <v>298</v>
      </c>
      <c r="E161" s="31" t="s">
        <v>11</v>
      </c>
      <c r="F161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60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pane xSplit="0" ySplit="1" topLeftCell="A2" activePane="bottomLeft" state="frozen"/>
      <selection pane="topLeft" activeCell="D1" activeCellId="0" sqref="D1"/>
      <selection pane="bottomLeft" activeCell="H1" activeCellId="0" sqref="H1"/>
    </sheetView>
  </sheetViews>
  <sheetFormatPr defaultColWidth="8.60546875" defaultRowHeight="13.8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79.42"/>
    <col collapsed="false" customWidth="true" hidden="false" outlineLevel="0" max="3" min="3" style="1" width="25.71"/>
    <col collapsed="false" customWidth="true" hidden="false" outlineLevel="0" max="4" min="4" style="0" width="21.86"/>
    <col collapsed="false" customWidth="true" hidden="false" outlineLevel="0" max="5" min="5" style="0" width="31.01"/>
    <col collapsed="false" customWidth="true" hidden="false" outlineLevel="0" max="6" min="6" style="2" width="3.98"/>
    <col collapsed="false" customWidth="true" hidden="false" outlineLevel="0" max="9" min="9" style="1" width="30.14"/>
    <col collapsed="false" customWidth="true" hidden="false" outlineLevel="0" max="12" min="12" style="0" width="22.28"/>
    <col collapsed="false" customWidth="true" hidden="false" outlineLevel="0" max="13" min="13" style="0" width="26.59"/>
  </cols>
  <sheetData>
    <row r="1" customFormat="false" ht="31.5" hidden="false" customHeight="true" outlineLevel="0" collapsed="false">
      <c r="A1" s="5" t="s">
        <v>1</v>
      </c>
      <c r="B1" s="6" t="s">
        <v>4</v>
      </c>
      <c r="C1" s="7" t="s">
        <v>7</v>
      </c>
      <c r="D1" s="4" t="s">
        <v>8</v>
      </c>
      <c r="E1" s="4" t="s">
        <v>9</v>
      </c>
      <c r="H1" s="0" t="s">
        <v>406</v>
      </c>
      <c r="I1" s="1" t="s">
        <v>454</v>
      </c>
      <c r="J1" s="0" t="s">
        <v>455</v>
      </c>
      <c r="L1" s="8"/>
      <c r="M1" s="8"/>
    </row>
    <row r="2" customFormat="false" ht="25.3" hidden="false" customHeight="false" outlineLevel="0" collapsed="false">
      <c r="A2" s="11" t="n">
        <v>2014</v>
      </c>
      <c r="B2" s="11" t="s">
        <v>147</v>
      </c>
      <c r="C2" s="12" t="n">
        <v>10000000</v>
      </c>
      <c r="D2" s="11" t="s">
        <v>34</v>
      </c>
      <c r="E2" s="16" t="s">
        <v>10</v>
      </c>
      <c r="H2" s="0" t="s">
        <v>409</v>
      </c>
      <c r="I2" s="1" t="n">
        <f aca="false">SUM(C2:C27)</f>
        <v>3896508384</v>
      </c>
      <c r="J2" s="0" t="n">
        <v>26</v>
      </c>
      <c r="L2" s="45"/>
      <c r="M2" s="1"/>
    </row>
    <row r="3" customFormat="false" ht="25.3" hidden="false" customHeight="false" outlineLevel="0" collapsed="false">
      <c r="A3" s="11" t="n">
        <v>2014</v>
      </c>
      <c r="B3" s="11" t="s">
        <v>191</v>
      </c>
      <c r="C3" s="12" t="n">
        <v>725000000</v>
      </c>
      <c r="D3" s="11" t="s">
        <v>34</v>
      </c>
      <c r="E3" s="16" t="s">
        <v>77</v>
      </c>
      <c r="H3" s="0" t="s">
        <v>410</v>
      </c>
      <c r="I3" s="1" t="n">
        <f aca="false">SUM(C31:C36)</f>
        <v>970087651</v>
      </c>
      <c r="J3" s="0" t="n">
        <v>6</v>
      </c>
      <c r="L3" s="45"/>
      <c r="M3" s="1"/>
    </row>
    <row r="4" customFormat="false" ht="13.8" hidden="false" customHeight="false" outlineLevel="0" collapsed="false">
      <c r="A4" s="11" t="n">
        <v>2014</v>
      </c>
      <c r="B4" s="11" t="s">
        <v>193</v>
      </c>
      <c r="C4" s="12" t="n">
        <v>25000000</v>
      </c>
      <c r="D4" s="11" t="s">
        <v>34</v>
      </c>
      <c r="E4" s="11" t="s">
        <v>10</v>
      </c>
      <c r="H4" s="0" t="s">
        <v>411</v>
      </c>
      <c r="I4" s="1" t="n">
        <f aca="false">SUM(C40:C53)</f>
        <v>28985144214</v>
      </c>
      <c r="J4" s="0" t="n">
        <v>14</v>
      </c>
      <c r="L4" s="45"/>
      <c r="M4" s="1"/>
    </row>
    <row r="5" customFormat="false" ht="13.8" hidden="false" customHeight="false" outlineLevel="0" collapsed="false">
      <c r="A5" s="11" t="n">
        <v>2015</v>
      </c>
      <c r="B5" s="11" t="s">
        <v>195</v>
      </c>
      <c r="C5" s="12" t="n">
        <v>15000000</v>
      </c>
      <c r="D5" s="11" t="s">
        <v>34</v>
      </c>
      <c r="E5" s="11" t="s">
        <v>15</v>
      </c>
      <c r="H5" s="0" t="s">
        <v>412</v>
      </c>
      <c r="I5" s="1" t="n">
        <f aca="false">SUM(C62:C79)</f>
        <v>2161860000</v>
      </c>
      <c r="J5" s="0" t="n">
        <v>21</v>
      </c>
      <c r="L5" s="45"/>
      <c r="M5" s="1"/>
    </row>
    <row r="6" customFormat="false" ht="13.8" hidden="false" customHeight="false" outlineLevel="0" collapsed="false">
      <c r="A6" s="13" t="n">
        <v>2017</v>
      </c>
      <c r="B6" s="11" t="s">
        <v>268</v>
      </c>
      <c r="C6" s="14" t="n">
        <v>24305347</v>
      </c>
      <c r="D6" s="13" t="s">
        <v>34</v>
      </c>
      <c r="E6" s="13" t="s">
        <v>10</v>
      </c>
      <c r="H6" s="0" t="s">
        <v>413</v>
      </c>
      <c r="I6" s="1" t="n">
        <f aca="false">SUM(C80:C88)</f>
        <v>961713058</v>
      </c>
      <c r="J6" s="0" t="n">
        <v>9</v>
      </c>
      <c r="L6" s="45"/>
      <c r="M6" s="1"/>
    </row>
    <row r="7" customFormat="false" ht="25.3" hidden="false" customHeight="false" outlineLevel="0" collapsed="false">
      <c r="A7" s="13" t="n">
        <v>2017</v>
      </c>
      <c r="B7" s="11" t="s">
        <v>269</v>
      </c>
      <c r="C7" s="14" t="n">
        <v>24305347</v>
      </c>
      <c r="D7" s="13" t="s">
        <v>34</v>
      </c>
      <c r="E7" s="13" t="s">
        <v>10</v>
      </c>
      <c r="H7" s="0" t="s">
        <v>414</v>
      </c>
      <c r="I7" s="1" t="n">
        <f aca="false">SUM(C92:C98)</f>
        <v>586442184</v>
      </c>
      <c r="J7" s="0" t="n">
        <v>7</v>
      </c>
      <c r="L7" s="45"/>
      <c r="M7" s="1"/>
    </row>
    <row r="8" customFormat="false" ht="25.3" hidden="false" customHeight="false" outlineLevel="0" collapsed="false">
      <c r="A8" s="13" t="n">
        <v>2017</v>
      </c>
      <c r="B8" s="11" t="s">
        <v>270</v>
      </c>
      <c r="C8" s="14" t="n">
        <v>90000000</v>
      </c>
      <c r="D8" s="13" t="s">
        <v>34</v>
      </c>
      <c r="E8" s="13" t="s">
        <v>10</v>
      </c>
      <c r="H8" s="0" t="s">
        <v>415</v>
      </c>
      <c r="I8" s="1" t="n">
        <f aca="false">SUM(C102:C108)</f>
        <v>747800000</v>
      </c>
      <c r="J8" s="0" t="n">
        <v>7</v>
      </c>
      <c r="L8" s="45"/>
      <c r="M8" s="1"/>
    </row>
    <row r="9" customFormat="false" ht="13.8" hidden="false" customHeight="false" outlineLevel="0" collapsed="false">
      <c r="A9" s="13" t="n">
        <v>2017</v>
      </c>
      <c r="B9" s="11" t="s">
        <v>272</v>
      </c>
      <c r="C9" s="14" t="n">
        <v>60000000</v>
      </c>
      <c r="D9" s="13" t="s">
        <v>34</v>
      </c>
      <c r="E9" s="13" t="s">
        <v>12</v>
      </c>
      <c r="H9" s="0" t="s">
        <v>416</v>
      </c>
      <c r="I9" s="1" t="n">
        <f aca="false">SUM(C109:C118)</f>
        <v>1497483208</v>
      </c>
      <c r="J9" s="0" t="n">
        <v>10</v>
      </c>
      <c r="L9" s="45"/>
      <c r="M9" s="1"/>
    </row>
    <row r="10" customFormat="false" ht="13.8" hidden="false" customHeight="false" outlineLevel="0" collapsed="false">
      <c r="A10" s="0" t="n">
        <v>2018</v>
      </c>
      <c r="B10" s="22" t="s">
        <v>170</v>
      </c>
      <c r="C10" s="23" t="n">
        <v>35000000</v>
      </c>
      <c r="D10" s="24" t="s">
        <v>34</v>
      </c>
      <c r="E10" s="24" t="s">
        <v>10</v>
      </c>
      <c r="H10" s="0" t="s">
        <v>417</v>
      </c>
      <c r="I10" s="1" t="n">
        <f aca="false">SUM(C119:C126)</f>
        <v>509585000</v>
      </c>
      <c r="J10" s="0" t="n">
        <v>8</v>
      </c>
      <c r="L10" s="45"/>
      <c r="M10" s="1"/>
    </row>
    <row r="11" customFormat="false" ht="25.3" hidden="false" customHeight="false" outlineLevel="0" collapsed="false">
      <c r="A11" s="13" t="n">
        <v>2018</v>
      </c>
      <c r="B11" s="11" t="s">
        <v>264</v>
      </c>
      <c r="C11" s="14" t="n">
        <v>63000000</v>
      </c>
      <c r="D11" s="13" t="s">
        <v>34</v>
      </c>
      <c r="E11" s="17" t="s">
        <v>84</v>
      </c>
      <c r="L11" s="45"/>
      <c r="M11" s="1"/>
    </row>
    <row r="12" customFormat="false" ht="16.15" hidden="false" customHeight="false" outlineLevel="0" collapsed="false">
      <c r="A12" s="13" t="n">
        <v>2018</v>
      </c>
      <c r="B12" s="0" t="s">
        <v>330</v>
      </c>
      <c r="C12" s="1" t="n">
        <v>100000000</v>
      </c>
      <c r="D12" s="0" t="s">
        <v>34</v>
      </c>
      <c r="E12" s="31" t="s">
        <v>13</v>
      </c>
      <c r="L12" s="45"/>
      <c r="M12" s="1"/>
    </row>
    <row r="13" customFormat="false" ht="16.15" hidden="false" customHeight="false" outlineLevel="0" collapsed="false">
      <c r="A13" s="13" t="n">
        <v>2018</v>
      </c>
      <c r="B13" s="0" t="s">
        <v>336</v>
      </c>
      <c r="C13" s="1" t="n">
        <v>42000000</v>
      </c>
      <c r="D13" s="0" t="s">
        <v>34</v>
      </c>
      <c r="E13" s="31" t="s">
        <v>10</v>
      </c>
      <c r="L13" s="45"/>
      <c r="M13" s="1"/>
    </row>
    <row r="14" customFormat="false" ht="25.3" hidden="false" customHeight="false" outlineLevel="0" collapsed="false">
      <c r="A14" s="13" t="s">
        <v>31</v>
      </c>
      <c r="B14" s="11" t="s">
        <v>33</v>
      </c>
      <c r="C14" s="14" t="n">
        <v>54000000</v>
      </c>
      <c r="D14" s="13" t="s">
        <v>34</v>
      </c>
      <c r="E14" s="13" t="s">
        <v>10</v>
      </c>
      <c r="L14" s="45"/>
      <c r="M14" s="1"/>
    </row>
    <row r="15" customFormat="false" ht="13.8" hidden="false" customHeight="false" outlineLevel="0" collapsed="false">
      <c r="A15" s="13" t="s">
        <v>31</v>
      </c>
      <c r="B15" s="11" t="s">
        <v>101</v>
      </c>
      <c r="C15" s="14" t="n">
        <v>200000000</v>
      </c>
      <c r="D15" s="13" t="s">
        <v>34</v>
      </c>
      <c r="E15" s="13" t="s">
        <v>102</v>
      </c>
      <c r="L15" s="45"/>
      <c r="M15" s="1"/>
    </row>
    <row r="16" customFormat="false" ht="13.8" hidden="false" customHeight="false" outlineLevel="0" collapsed="false">
      <c r="A16" s="13" t="s">
        <v>31</v>
      </c>
      <c r="B16" s="11" t="s">
        <v>124</v>
      </c>
      <c r="C16" s="14" t="n">
        <v>350000000</v>
      </c>
      <c r="D16" s="13" t="s">
        <v>34</v>
      </c>
      <c r="E16" s="17" t="s">
        <v>84</v>
      </c>
      <c r="L16" s="45"/>
      <c r="M16" s="1"/>
    </row>
    <row r="17" customFormat="false" ht="25.3" hidden="false" customHeight="false" outlineLevel="0" collapsed="false">
      <c r="A17" s="13" t="s">
        <v>31</v>
      </c>
      <c r="B17" s="11" t="s">
        <v>132</v>
      </c>
      <c r="C17" s="14" t="n">
        <v>35000000</v>
      </c>
      <c r="D17" s="13" t="s">
        <v>34</v>
      </c>
      <c r="E17" s="13" t="s">
        <v>11</v>
      </c>
    </row>
    <row r="18" customFormat="false" ht="25.3" hidden="false" customHeight="false" outlineLevel="0" collapsed="false">
      <c r="A18" s="13" t="s">
        <v>31</v>
      </c>
      <c r="B18" s="11" t="s">
        <v>168</v>
      </c>
      <c r="C18" s="14" t="n">
        <v>780000000</v>
      </c>
      <c r="D18" s="13" t="s">
        <v>34</v>
      </c>
      <c r="E18" s="17" t="s">
        <v>77</v>
      </c>
    </row>
    <row r="19" customFormat="false" ht="13.8" hidden="false" customHeight="false" outlineLevel="0" collapsed="false">
      <c r="A19" s="13" t="s">
        <v>31</v>
      </c>
      <c r="B19" s="11" t="s">
        <v>207</v>
      </c>
      <c r="C19" s="14" t="n">
        <v>600000000</v>
      </c>
      <c r="D19" s="13" t="s">
        <v>34</v>
      </c>
      <c r="E19" s="17" t="s">
        <v>84</v>
      </c>
    </row>
    <row r="20" customFormat="false" ht="13.8" hidden="false" customHeight="false" outlineLevel="0" collapsed="false">
      <c r="A20" s="0" t="s">
        <v>31</v>
      </c>
      <c r="B20" s="26" t="s">
        <v>261</v>
      </c>
      <c r="C20" s="27" t="n">
        <v>100000000</v>
      </c>
      <c r="D20" s="26" t="s">
        <v>34</v>
      </c>
      <c r="E20" s="26" t="s">
        <v>102</v>
      </c>
    </row>
    <row r="21" customFormat="false" ht="13.8" hidden="false" customHeight="false" outlineLevel="0" collapsed="false">
      <c r="A21" s="0" t="s">
        <v>31</v>
      </c>
      <c r="B21" s="26" t="s">
        <v>263</v>
      </c>
      <c r="C21" s="27" t="n">
        <v>91300000</v>
      </c>
      <c r="D21" s="26" t="s">
        <v>34</v>
      </c>
      <c r="E21" s="26" t="s">
        <v>10</v>
      </c>
    </row>
    <row r="22" customFormat="false" ht="13.8" hidden="false" customHeight="false" outlineLevel="0" collapsed="false">
      <c r="A22" s="0" t="s">
        <v>31</v>
      </c>
      <c r="B22" s="26" t="s">
        <v>266</v>
      </c>
      <c r="C22" s="27" t="n">
        <v>55597690</v>
      </c>
      <c r="D22" s="26" t="s">
        <v>34</v>
      </c>
      <c r="E22" s="26" t="s">
        <v>10</v>
      </c>
    </row>
    <row r="23" customFormat="false" ht="25.3" hidden="false" customHeight="false" outlineLevel="0" collapsed="false">
      <c r="A23" s="13" t="s">
        <v>31</v>
      </c>
      <c r="B23" s="11" t="s">
        <v>267</v>
      </c>
      <c r="C23" s="14" t="n">
        <v>210000000</v>
      </c>
      <c r="D23" s="13" t="s">
        <v>34</v>
      </c>
      <c r="E23" s="13" t="s">
        <v>10</v>
      </c>
    </row>
    <row r="24" customFormat="false" ht="25.3" hidden="false" customHeight="false" outlineLevel="0" collapsed="false">
      <c r="A24" s="13" t="s">
        <v>31</v>
      </c>
      <c r="B24" s="11" t="s">
        <v>271</v>
      </c>
      <c r="C24" s="14" t="n">
        <v>37000000</v>
      </c>
      <c r="D24" s="13" t="s">
        <v>34</v>
      </c>
      <c r="E24" s="13" t="s">
        <v>10</v>
      </c>
    </row>
    <row r="25" customFormat="false" ht="16.15" hidden="false" customHeight="false" outlineLevel="0" collapsed="false">
      <c r="A25" s="13" t="s">
        <v>31</v>
      </c>
      <c r="B25" s="0" t="s">
        <v>332</v>
      </c>
      <c r="C25" s="1" t="n">
        <v>40000000</v>
      </c>
      <c r="D25" s="0" t="s">
        <v>34</v>
      </c>
      <c r="E25" s="31" t="s">
        <v>10</v>
      </c>
    </row>
    <row r="26" customFormat="false" ht="16.15" hidden="false" customHeight="false" outlineLevel="0" collapsed="false">
      <c r="A26" s="31" t="s">
        <v>31</v>
      </c>
      <c r="B26" s="0" t="s">
        <v>363</v>
      </c>
      <c r="C26" s="1" t="n">
        <v>30000000</v>
      </c>
      <c r="D26" s="0" t="s">
        <v>34</v>
      </c>
      <c r="E26" s="31" t="s">
        <v>10</v>
      </c>
    </row>
    <row r="27" customFormat="false" ht="16.15" hidden="false" customHeight="false" outlineLevel="0" collapsed="false">
      <c r="A27" s="31" t="s">
        <v>31</v>
      </c>
      <c r="B27" s="0" t="s">
        <v>365</v>
      </c>
      <c r="C27" s="1" t="n">
        <v>100000000</v>
      </c>
      <c r="D27" s="0" t="s">
        <v>34</v>
      </c>
      <c r="E27" s="31" t="s">
        <v>13</v>
      </c>
    </row>
    <row r="28" customFormat="false" ht="25.3" hidden="false" customHeight="false" outlineLevel="0" collapsed="false">
      <c r="A28" s="13" t="s">
        <v>31</v>
      </c>
      <c r="B28" s="11" t="s">
        <v>99</v>
      </c>
      <c r="C28" s="14" t="n">
        <v>5000000</v>
      </c>
      <c r="D28" s="13" t="s">
        <v>100</v>
      </c>
      <c r="E28" s="13" t="s">
        <v>10</v>
      </c>
    </row>
    <row r="29" customFormat="false" ht="15" hidden="false" customHeight="false" outlineLevel="0" collapsed="false">
      <c r="A29" s="11" t="n">
        <v>2011</v>
      </c>
      <c r="B29" s="0" t="s">
        <v>352</v>
      </c>
      <c r="C29" s="1" t="n">
        <v>1200000000</v>
      </c>
      <c r="D29" s="0" t="s">
        <v>174</v>
      </c>
      <c r="E29" s="19" t="s">
        <v>11</v>
      </c>
    </row>
    <row r="30" customFormat="false" ht="13.8" hidden="false" customHeight="false" outlineLevel="0" collapsed="false">
      <c r="A30" s="13" t="n">
        <v>2017</v>
      </c>
      <c r="B30" s="11" t="s">
        <v>173</v>
      </c>
      <c r="C30" s="14" t="n">
        <v>503477</v>
      </c>
      <c r="D30" s="13" t="s">
        <v>174</v>
      </c>
      <c r="E30" s="13" t="s">
        <v>14</v>
      </c>
    </row>
    <row r="31" customFormat="false" ht="13.8" hidden="false" customHeight="false" outlineLevel="0" collapsed="false">
      <c r="A31" s="11" t="n">
        <v>2015</v>
      </c>
      <c r="B31" s="11" t="s">
        <v>130</v>
      </c>
      <c r="C31" s="12" t="n">
        <v>0</v>
      </c>
      <c r="D31" s="11" t="s">
        <v>83</v>
      </c>
      <c r="E31" s="11" t="s">
        <v>65</v>
      </c>
    </row>
    <row r="32" customFormat="false" ht="13.8" hidden="false" customHeight="false" outlineLevel="0" collapsed="false">
      <c r="A32" s="13" t="n">
        <v>2017</v>
      </c>
      <c r="B32" s="11" t="s">
        <v>82</v>
      </c>
      <c r="C32" s="14" t="n">
        <v>130500000</v>
      </c>
      <c r="D32" s="13" t="s">
        <v>83</v>
      </c>
      <c r="E32" s="17" t="s">
        <v>84</v>
      </c>
    </row>
    <row r="33" customFormat="false" ht="13.8" hidden="false" customHeight="false" outlineLevel="0" collapsed="false">
      <c r="A33" s="13" t="n">
        <v>2017</v>
      </c>
      <c r="B33" s="11" t="s">
        <v>127</v>
      </c>
      <c r="C33" s="14" t="n">
        <v>409000000</v>
      </c>
      <c r="D33" s="13" t="s">
        <v>83</v>
      </c>
      <c r="E33" s="17" t="s">
        <v>128</v>
      </c>
    </row>
    <row r="34" customFormat="false" ht="13.8" hidden="false" customHeight="false" outlineLevel="0" collapsed="false">
      <c r="A34" s="13" t="n">
        <v>2017</v>
      </c>
      <c r="B34" s="11" t="s">
        <v>161</v>
      </c>
      <c r="C34" s="14" t="n">
        <v>238200000</v>
      </c>
      <c r="D34" s="13" t="s">
        <v>83</v>
      </c>
      <c r="E34" s="17" t="s">
        <v>163</v>
      </c>
      <c r="F34" s="106"/>
      <c r="G34" s="106"/>
    </row>
    <row r="35" customFormat="false" ht="25.3" hidden="false" customHeight="false" outlineLevel="0" collapsed="false">
      <c r="A35" s="13" t="n">
        <v>2017</v>
      </c>
      <c r="B35" s="11" t="s">
        <v>189</v>
      </c>
      <c r="C35" s="14" t="n">
        <v>11987651</v>
      </c>
      <c r="D35" s="13" t="s">
        <v>83</v>
      </c>
      <c r="E35" s="13" t="s">
        <v>10</v>
      </c>
    </row>
    <row r="36" customFormat="false" ht="16.15" hidden="false" customHeight="false" outlineLevel="0" collapsed="false">
      <c r="A36" s="31" t="n">
        <v>2017</v>
      </c>
      <c r="B36" s="0" t="s">
        <v>288</v>
      </c>
      <c r="C36" s="1" t="n">
        <v>180400000</v>
      </c>
      <c r="D36" s="0" t="s">
        <v>83</v>
      </c>
      <c r="E36" s="32" t="s">
        <v>289</v>
      </c>
    </row>
    <row r="37" customFormat="false" ht="13.8" hidden="false" customHeight="false" outlineLevel="0" collapsed="false">
      <c r="A37" s="11" t="n">
        <v>2015</v>
      </c>
      <c r="B37" s="11" t="s">
        <v>59</v>
      </c>
      <c r="C37" s="12" t="n">
        <v>2000000</v>
      </c>
      <c r="D37" s="11" t="s">
        <v>61</v>
      </c>
      <c r="E37" s="11" t="s">
        <v>10</v>
      </c>
    </row>
    <row r="38" customFormat="false" ht="13.8" hidden="false" customHeight="false" outlineLevel="0" collapsed="false">
      <c r="A38" s="11" t="s">
        <v>31</v>
      </c>
      <c r="B38" s="11" t="s">
        <v>259</v>
      </c>
      <c r="C38" s="12" t="n">
        <v>2000000</v>
      </c>
      <c r="D38" s="11" t="s">
        <v>61</v>
      </c>
      <c r="E38" s="11" t="s">
        <v>10</v>
      </c>
    </row>
    <row r="39" customFormat="false" ht="13.8" hidden="false" customHeight="false" outlineLevel="0" collapsed="false">
      <c r="A39" s="13" t="n">
        <v>2017</v>
      </c>
      <c r="B39" s="11" t="s">
        <v>253</v>
      </c>
      <c r="C39" s="14" t="n">
        <v>1900000</v>
      </c>
      <c r="D39" s="13" t="s">
        <v>254</v>
      </c>
      <c r="E39" s="13" t="s">
        <v>10</v>
      </c>
    </row>
    <row r="40" customFormat="false" ht="15" hidden="false" customHeight="false" outlineLevel="0" collapsed="false">
      <c r="A40" s="19" t="n">
        <v>2011</v>
      </c>
      <c r="B40" s="0" t="s">
        <v>306</v>
      </c>
      <c r="C40" s="1" t="n">
        <v>60000000</v>
      </c>
      <c r="D40" s="0" t="s">
        <v>105</v>
      </c>
      <c r="E40" s="19" t="s">
        <v>11</v>
      </c>
    </row>
    <row r="41" customFormat="false" ht="15" hidden="false" customHeight="false" outlineLevel="0" collapsed="false">
      <c r="A41" s="19" t="n">
        <v>2012</v>
      </c>
      <c r="B41" s="0" t="s">
        <v>286</v>
      </c>
      <c r="C41" s="1" t="n">
        <v>13000000</v>
      </c>
      <c r="D41" s="0" t="s">
        <v>105</v>
      </c>
      <c r="E41" s="19" t="s">
        <v>10</v>
      </c>
    </row>
    <row r="42" customFormat="false" ht="13.8" hidden="false" customHeight="false" outlineLevel="0" collapsed="false">
      <c r="A42" s="11" t="n">
        <v>2013</v>
      </c>
      <c r="B42" s="11" t="s">
        <v>200</v>
      </c>
      <c r="C42" s="12" t="n">
        <v>1320000000</v>
      </c>
      <c r="D42" s="11" t="s">
        <v>105</v>
      </c>
      <c r="E42" s="16" t="s">
        <v>90</v>
      </c>
    </row>
    <row r="43" customFormat="false" ht="13.8" hidden="false" customHeight="false" outlineLevel="0" collapsed="false">
      <c r="A43" s="11" t="n">
        <v>2013</v>
      </c>
      <c r="B43" s="11" t="s">
        <v>204</v>
      </c>
      <c r="C43" s="12" t="n">
        <v>149144214</v>
      </c>
      <c r="D43" s="11" t="s">
        <v>105</v>
      </c>
      <c r="E43" s="11" t="s">
        <v>10</v>
      </c>
    </row>
    <row r="44" customFormat="false" ht="13.8" hidden="false" customHeight="false" outlineLevel="0" collapsed="false">
      <c r="A44" s="11" t="n">
        <v>2014</v>
      </c>
      <c r="B44" s="11" t="s">
        <v>118</v>
      </c>
      <c r="C44" s="12" t="n">
        <v>573000000</v>
      </c>
      <c r="D44" s="11" t="s">
        <v>105</v>
      </c>
      <c r="E44" s="11" t="s">
        <v>10</v>
      </c>
    </row>
    <row r="45" customFormat="false" ht="13.8" hidden="false" customHeight="false" outlineLevel="0" collapsed="false">
      <c r="A45" s="11" t="n">
        <v>2014</v>
      </c>
      <c r="B45" s="11" t="s">
        <v>181</v>
      </c>
      <c r="C45" s="12" t="n">
        <v>600000000</v>
      </c>
      <c r="D45" s="11" t="s">
        <v>105</v>
      </c>
      <c r="E45" s="11" t="s">
        <v>10</v>
      </c>
    </row>
    <row r="46" customFormat="false" ht="25.3" hidden="false" customHeight="false" outlineLevel="0" collapsed="false">
      <c r="A46" s="11" t="n">
        <v>2014</v>
      </c>
      <c r="B46" s="11" t="s">
        <v>202</v>
      </c>
      <c r="C46" s="12" t="n">
        <v>3823000000</v>
      </c>
      <c r="D46" s="11" t="s">
        <v>105</v>
      </c>
      <c r="E46" s="16" t="s">
        <v>57</v>
      </c>
    </row>
    <row r="47" customFormat="false" ht="16.15" hidden="false" customHeight="false" outlineLevel="0" collapsed="false">
      <c r="A47" s="13" t="n">
        <v>2017</v>
      </c>
      <c r="B47" s="0" t="s">
        <v>334</v>
      </c>
      <c r="C47" s="1" t="n">
        <v>250000000</v>
      </c>
      <c r="D47" s="0" t="s">
        <v>105</v>
      </c>
      <c r="E47" s="31" t="s">
        <v>10</v>
      </c>
    </row>
    <row r="48" customFormat="false" ht="16.15" hidden="false" customHeight="false" outlineLevel="0" collapsed="false">
      <c r="A48" s="13" t="n">
        <v>2017</v>
      </c>
      <c r="B48" s="0" t="s">
        <v>338</v>
      </c>
      <c r="C48" s="1" t="n">
        <v>180000000</v>
      </c>
      <c r="D48" s="0" t="s">
        <v>105</v>
      </c>
      <c r="E48" s="31" t="s">
        <v>10</v>
      </c>
    </row>
    <row r="49" customFormat="false" ht="16.15" hidden="false" customHeight="false" outlineLevel="0" collapsed="false">
      <c r="A49" s="13" t="n">
        <v>2017</v>
      </c>
      <c r="B49" s="0" t="s">
        <v>340</v>
      </c>
      <c r="C49" s="1" t="n">
        <v>0</v>
      </c>
      <c r="D49" s="0" t="s">
        <v>105</v>
      </c>
      <c r="E49" s="31" t="s">
        <v>31</v>
      </c>
    </row>
    <row r="50" customFormat="false" ht="25.3" hidden="false" customHeight="false" outlineLevel="0" collapsed="false">
      <c r="A50" s="13" t="s">
        <v>31</v>
      </c>
      <c r="B50" s="11" t="s">
        <v>109</v>
      </c>
      <c r="C50" s="14" t="n">
        <v>18209000000</v>
      </c>
      <c r="D50" s="13" t="s">
        <v>105</v>
      </c>
      <c r="E50" s="17" t="s">
        <v>110</v>
      </c>
    </row>
    <row r="51" customFormat="false" ht="25.3" hidden="false" customHeight="false" outlineLevel="0" collapsed="false">
      <c r="A51" s="11" t="s">
        <v>31</v>
      </c>
      <c r="B51" s="11" t="s">
        <v>116</v>
      </c>
      <c r="C51" s="12" t="n">
        <v>1300000000</v>
      </c>
      <c r="D51" s="11" t="s">
        <v>105</v>
      </c>
      <c r="E51" s="11" t="s">
        <v>10</v>
      </c>
    </row>
    <row r="52" customFormat="false" ht="13.8" hidden="false" customHeight="false" outlineLevel="0" collapsed="false">
      <c r="A52" s="11" t="s">
        <v>31</v>
      </c>
      <c r="B52" s="11" t="s">
        <v>183</v>
      </c>
      <c r="C52" s="12" t="n">
        <v>2500000000</v>
      </c>
      <c r="D52" s="11" t="s">
        <v>105</v>
      </c>
      <c r="E52" s="11" t="s">
        <v>10</v>
      </c>
    </row>
    <row r="53" customFormat="false" ht="13.8" hidden="false" customHeight="false" outlineLevel="0" collapsed="false">
      <c r="A53" s="11" t="s">
        <v>31</v>
      </c>
      <c r="B53" s="11" t="s">
        <v>219</v>
      </c>
      <c r="C53" s="12" t="n">
        <v>8000000</v>
      </c>
      <c r="D53" s="11" t="s">
        <v>105</v>
      </c>
      <c r="E53" s="11" t="s">
        <v>10</v>
      </c>
      <c r="I53" s="0"/>
    </row>
    <row r="54" customFormat="false" ht="16.15" hidden="false" customHeight="false" outlineLevel="0" collapsed="false">
      <c r="A54" s="31" t="s">
        <v>31</v>
      </c>
      <c r="B54" s="0" t="s">
        <v>297</v>
      </c>
      <c r="C54" s="1" t="n">
        <v>0</v>
      </c>
      <c r="D54" s="0" t="s">
        <v>298</v>
      </c>
      <c r="E54" s="31" t="s">
        <v>31</v>
      </c>
    </row>
    <row r="55" customFormat="false" ht="16.15" hidden="false" customHeight="false" outlineLevel="0" collapsed="false">
      <c r="A55" s="31" t="s">
        <v>31</v>
      </c>
      <c r="B55" s="0" t="s">
        <v>367</v>
      </c>
      <c r="C55" s="1" t="n">
        <v>16000000000</v>
      </c>
      <c r="D55" s="0" t="s">
        <v>298</v>
      </c>
      <c r="E55" s="31" t="s">
        <v>11</v>
      </c>
    </row>
    <row r="56" customFormat="false" ht="15" hidden="false" customHeight="false" outlineLevel="0" collapsed="false">
      <c r="A56" s="11" t="n">
        <v>2012</v>
      </c>
      <c r="B56" s="0" t="s">
        <v>326</v>
      </c>
      <c r="C56" s="1" t="n">
        <v>5000000</v>
      </c>
      <c r="D56" s="0" t="s">
        <v>64</v>
      </c>
      <c r="E56" s="19" t="s">
        <v>49</v>
      </c>
    </row>
    <row r="57" customFormat="false" ht="13.8" hidden="false" customHeight="false" outlineLevel="0" collapsed="false">
      <c r="A57" s="11" t="n">
        <v>2013</v>
      </c>
      <c r="B57" s="11" t="s">
        <v>63</v>
      </c>
      <c r="C57" s="12" t="n">
        <v>0</v>
      </c>
      <c r="D57" s="15" t="s">
        <v>64</v>
      </c>
      <c r="E57" s="16" t="s">
        <v>65</v>
      </c>
    </row>
    <row r="58" customFormat="false" ht="25.3" hidden="false" customHeight="false" outlineLevel="0" collapsed="false">
      <c r="A58" s="11" t="n">
        <v>2011</v>
      </c>
      <c r="B58" s="11" t="s">
        <v>210</v>
      </c>
      <c r="C58" s="12" t="n">
        <v>0</v>
      </c>
      <c r="D58" s="11" t="s">
        <v>211</v>
      </c>
      <c r="E58" s="11" t="s">
        <v>31</v>
      </c>
    </row>
    <row r="59" customFormat="false" ht="13.8" hidden="false" customHeight="false" outlineLevel="0" collapsed="false">
      <c r="A59" s="11" t="n">
        <v>2011</v>
      </c>
      <c r="B59" s="11" t="s">
        <v>112</v>
      </c>
      <c r="C59" s="12" t="n">
        <v>80000000</v>
      </c>
      <c r="D59" s="11" t="s">
        <v>48</v>
      </c>
      <c r="E59" s="11" t="s">
        <v>49</v>
      </c>
    </row>
    <row r="60" customFormat="false" ht="15" hidden="false" customHeight="false" outlineLevel="0" collapsed="false">
      <c r="A60" s="11" t="n">
        <v>2012</v>
      </c>
      <c r="B60" s="0" t="s">
        <v>346</v>
      </c>
      <c r="C60" s="1" t="n">
        <v>60000000</v>
      </c>
      <c r="D60" s="0" t="s">
        <v>48</v>
      </c>
      <c r="E60" s="19" t="s">
        <v>10</v>
      </c>
    </row>
    <row r="61" customFormat="false" ht="15" hidden="false" customHeight="false" outlineLevel="0" collapsed="false">
      <c r="A61" s="11" t="n">
        <v>2013</v>
      </c>
      <c r="B61" s="0" t="s">
        <v>280</v>
      </c>
      <c r="C61" s="1" t="n">
        <v>60000000</v>
      </c>
      <c r="D61" s="0" t="s">
        <v>48</v>
      </c>
      <c r="E61" s="19" t="s">
        <v>10</v>
      </c>
    </row>
    <row r="62" customFormat="false" ht="13.8" hidden="false" customHeight="false" outlineLevel="0" collapsed="false">
      <c r="A62" s="11" t="n">
        <v>2014</v>
      </c>
      <c r="B62" s="11" t="s">
        <v>54</v>
      </c>
      <c r="C62" s="12" t="n">
        <v>16600000</v>
      </c>
      <c r="D62" s="11" t="s">
        <v>48</v>
      </c>
      <c r="E62" s="11" t="s">
        <v>49</v>
      </c>
    </row>
    <row r="63" customFormat="false" ht="13.8" hidden="false" customHeight="false" outlineLevel="0" collapsed="false">
      <c r="A63" s="11" t="n">
        <v>2014</v>
      </c>
      <c r="B63" s="11" t="s">
        <v>114</v>
      </c>
      <c r="C63" s="12" t="n">
        <v>370000000</v>
      </c>
      <c r="D63" s="11" t="s">
        <v>48</v>
      </c>
      <c r="E63" s="11" t="s">
        <v>49</v>
      </c>
    </row>
    <row r="64" customFormat="false" ht="13.8" hidden="false" customHeight="false" outlineLevel="0" collapsed="false">
      <c r="A64" s="11" t="n">
        <v>2016</v>
      </c>
      <c r="B64" s="11" t="s">
        <v>107</v>
      </c>
      <c r="C64" s="12" t="n">
        <v>1160000</v>
      </c>
      <c r="D64" s="11" t="s">
        <v>48</v>
      </c>
      <c r="E64" s="11" t="s">
        <v>10</v>
      </c>
    </row>
    <row r="65" customFormat="false" ht="13.8" hidden="false" customHeight="false" outlineLevel="0" collapsed="false">
      <c r="A65" s="11" t="n">
        <v>2016</v>
      </c>
      <c r="B65" s="11" t="s">
        <v>120</v>
      </c>
      <c r="C65" s="12" t="n">
        <v>37000000</v>
      </c>
      <c r="D65" s="11" t="s">
        <v>48</v>
      </c>
      <c r="E65" s="11" t="s">
        <v>10</v>
      </c>
    </row>
    <row r="66" customFormat="false" ht="13.8" hidden="false" customHeight="false" outlineLevel="0" collapsed="false">
      <c r="A66" s="11" t="n">
        <v>2016</v>
      </c>
      <c r="B66" s="11" t="s">
        <v>167</v>
      </c>
      <c r="C66" s="12" t="n">
        <v>388000000</v>
      </c>
      <c r="D66" s="11" t="s">
        <v>48</v>
      </c>
      <c r="E66" s="11" t="s">
        <v>49</v>
      </c>
    </row>
    <row r="67" customFormat="false" ht="13.8" hidden="false" customHeight="false" outlineLevel="0" collapsed="false">
      <c r="A67" s="11" t="n">
        <v>2017</v>
      </c>
      <c r="B67" s="11" t="s">
        <v>247</v>
      </c>
      <c r="C67" s="12" t="n">
        <v>370000000</v>
      </c>
      <c r="D67" s="11" t="s">
        <v>48</v>
      </c>
      <c r="E67" s="11" t="s">
        <v>49</v>
      </c>
    </row>
    <row r="68" customFormat="false" ht="13.8" hidden="false" customHeight="false" outlineLevel="0" collapsed="false">
      <c r="A68" s="0" t="n">
        <v>2017</v>
      </c>
      <c r="B68" s="26" t="s">
        <v>357</v>
      </c>
      <c r="C68" s="27" t="n">
        <v>447000000</v>
      </c>
      <c r="D68" s="26" t="s">
        <v>48</v>
      </c>
      <c r="E68" s="26" t="s">
        <v>358</v>
      </c>
    </row>
    <row r="69" customFormat="false" ht="13.8" hidden="false" customHeight="false" outlineLevel="0" collapsed="false">
      <c r="A69" s="11" t="s">
        <v>31</v>
      </c>
      <c r="B69" s="11" t="s">
        <v>47</v>
      </c>
      <c r="C69" s="12" t="n">
        <v>28000000</v>
      </c>
      <c r="D69" s="11" t="s">
        <v>48</v>
      </c>
      <c r="E69" s="11" t="s">
        <v>49</v>
      </c>
    </row>
    <row r="70" customFormat="false" ht="13.8" hidden="false" customHeight="false" outlineLevel="0" collapsed="false">
      <c r="A70" s="13" t="s">
        <v>31</v>
      </c>
      <c r="B70" s="11" t="s">
        <v>56</v>
      </c>
      <c r="C70" s="14" t="n">
        <v>120000000</v>
      </c>
      <c r="D70" s="13" t="s">
        <v>48</v>
      </c>
      <c r="E70" s="16" t="s">
        <v>57</v>
      </c>
    </row>
    <row r="71" customFormat="false" ht="25.3" hidden="false" customHeight="false" outlineLevel="0" collapsed="false">
      <c r="A71" s="13" t="s">
        <v>31</v>
      </c>
      <c r="B71" s="11" t="s">
        <v>121</v>
      </c>
      <c r="C71" s="14" t="n">
        <v>173000000</v>
      </c>
      <c r="D71" s="13" t="s">
        <v>48</v>
      </c>
      <c r="E71" s="13" t="s">
        <v>122</v>
      </c>
    </row>
    <row r="72" customFormat="false" ht="13.8" hidden="false" customHeight="false" outlineLevel="0" collapsed="false">
      <c r="A72" s="13" t="s">
        <v>31</v>
      </c>
      <c r="B72" s="11" t="s">
        <v>136</v>
      </c>
      <c r="C72" s="14" t="n">
        <v>7600000</v>
      </c>
      <c r="D72" s="13" t="s">
        <v>48</v>
      </c>
      <c r="E72" s="13" t="s">
        <v>10</v>
      </c>
    </row>
    <row r="73" customFormat="false" ht="13.8" hidden="false" customHeight="false" outlineLevel="0" collapsed="false">
      <c r="A73" s="13" t="s">
        <v>31</v>
      </c>
      <c r="B73" s="11" t="s">
        <v>215</v>
      </c>
      <c r="C73" s="14" t="n">
        <v>1000000</v>
      </c>
      <c r="D73" s="13" t="s">
        <v>48</v>
      </c>
      <c r="E73" s="13" t="s">
        <v>10</v>
      </c>
    </row>
    <row r="74" customFormat="false" ht="13.8" hidden="false" customHeight="false" outlineLevel="0" collapsed="false">
      <c r="A74" s="13" t="s">
        <v>31</v>
      </c>
      <c r="B74" s="11" t="s">
        <v>228</v>
      </c>
      <c r="C74" s="14" t="n">
        <v>10000000</v>
      </c>
      <c r="D74" s="13" t="s">
        <v>48</v>
      </c>
      <c r="E74" s="13" t="s">
        <v>122</v>
      </c>
    </row>
    <row r="75" customFormat="false" ht="13.8" hidden="false" customHeight="false" outlineLevel="0" collapsed="false">
      <c r="A75" s="13" t="s">
        <v>31</v>
      </c>
      <c r="B75" s="11" t="s">
        <v>252</v>
      </c>
      <c r="C75" s="14" t="n">
        <v>18000000</v>
      </c>
      <c r="D75" s="13" t="s">
        <v>48</v>
      </c>
      <c r="E75" s="13" t="s">
        <v>122</v>
      </c>
    </row>
    <row r="76" customFormat="false" ht="13.8" hidden="false" customHeight="false" outlineLevel="0" collapsed="false">
      <c r="A76" s="0" t="s">
        <v>31</v>
      </c>
      <c r="B76" s="26" t="s">
        <v>284</v>
      </c>
      <c r="C76" s="27" t="n">
        <v>70000000</v>
      </c>
      <c r="D76" s="26" t="s">
        <v>48</v>
      </c>
      <c r="E76" s="26" t="s">
        <v>10</v>
      </c>
    </row>
    <row r="77" customFormat="false" ht="16.15" hidden="false" customHeight="false" outlineLevel="0" collapsed="false">
      <c r="A77" s="31" t="s">
        <v>31</v>
      </c>
      <c r="B77" s="0" t="s">
        <v>291</v>
      </c>
      <c r="C77" s="1" t="n">
        <v>1500000</v>
      </c>
      <c r="D77" s="0" t="s">
        <v>48</v>
      </c>
      <c r="E77" s="31" t="s">
        <v>10</v>
      </c>
    </row>
    <row r="78" customFormat="false" ht="15" hidden="false" customHeight="false" outlineLevel="0" collapsed="false">
      <c r="A78" s="19" t="s">
        <v>31</v>
      </c>
      <c r="B78" s="0" t="s">
        <v>293</v>
      </c>
      <c r="C78" s="1" t="n">
        <v>42000000</v>
      </c>
      <c r="D78" s="0" t="s">
        <v>48</v>
      </c>
      <c r="E78" s="19" t="s">
        <v>10</v>
      </c>
    </row>
    <row r="79" customFormat="false" ht="16.15" hidden="false" customHeight="false" outlineLevel="0" collapsed="false">
      <c r="A79" s="31" t="s">
        <v>31</v>
      </c>
      <c r="B79" s="0" t="s">
        <v>324</v>
      </c>
      <c r="C79" s="1" t="n">
        <v>61000000</v>
      </c>
      <c r="D79" s="0" t="s">
        <v>48</v>
      </c>
      <c r="E79" s="31" t="s">
        <v>49</v>
      </c>
    </row>
    <row r="80" customFormat="false" ht="15" hidden="false" customHeight="false" outlineLevel="0" collapsed="false">
      <c r="A80" s="19" t="n">
        <v>2014</v>
      </c>
      <c r="B80" s="0" t="s">
        <v>304</v>
      </c>
      <c r="C80" s="1" t="n">
        <v>335000000</v>
      </c>
      <c r="D80" s="0" t="s">
        <v>29</v>
      </c>
      <c r="E80" s="19" t="s">
        <v>10</v>
      </c>
    </row>
    <row r="81" customFormat="false" ht="15" hidden="false" customHeight="false" outlineLevel="0" collapsed="false">
      <c r="A81" s="19" t="n">
        <v>2014</v>
      </c>
      <c r="B81" s="0" t="s">
        <v>377</v>
      </c>
      <c r="C81" s="1" t="n">
        <v>26000000</v>
      </c>
      <c r="D81" s="0" t="s">
        <v>29</v>
      </c>
      <c r="E81" s="19" t="s">
        <v>10</v>
      </c>
    </row>
    <row r="82" customFormat="false" ht="13.8" hidden="false" customHeight="false" outlineLevel="0" collapsed="false">
      <c r="A82" s="11" t="n">
        <v>2015</v>
      </c>
      <c r="B82" s="11" t="s">
        <v>26</v>
      </c>
      <c r="C82" s="12" t="n">
        <v>3000000</v>
      </c>
      <c r="D82" s="11" t="s">
        <v>29</v>
      </c>
      <c r="E82" s="11" t="s">
        <v>30</v>
      </c>
    </row>
    <row r="83" customFormat="false" ht="13.8" hidden="false" customHeight="false" outlineLevel="0" collapsed="false">
      <c r="A83" s="11" t="n">
        <v>2015</v>
      </c>
      <c r="B83" s="11" t="s">
        <v>156</v>
      </c>
      <c r="C83" s="12" t="n">
        <v>411158974</v>
      </c>
      <c r="D83" s="11" t="s">
        <v>29</v>
      </c>
      <c r="E83" s="16" t="s">
        <v>90</v>
      </c>
    </row>
    <row r="84" customFormat="false" ht="13.8" hidden="false" customHeight="false" outlineLevel="0" collapsed="false">
      <c r="A84" s="11" t="n">
        <v>2015</v>
      </c>
      <c r="B84" s="11" t="s">
        <v>158</v>
      </c>
      <c r="C84" s="12" t="n">
        <v>10548000</v>
      </c>
      <c r="D84" s="11" t="s">
        <v>29</v>
      </c>
      <c r="E84" s="11" t="s">
        <v>10</v>
      </c>
    </row>
    <row r="85" customFormat="false" ht="45" hidden="false" customHeight="true" outlineLevel="0" collapsed="false">
      <c r="A85" s="11" t="n">
        <v>2015</v>
      </c>
      <c r="B85" s="11" t="s">
        <v>160</v>
      </c>
      <c r="C85" s="12" t="n">
        <v>3634264</v>
      </c>
      <c r="D85" s="11" t="s">
        <v>29</v>
      </c>
      <c r="E85" s="11" t="s">
        <v>10</v>
      </c>
    </row>
    <row r="86" customFormat="false" ht="13.8" hidden="false" customHeight="false" outlineLevel="0" collapsed="false">
      <c r="A86" s="11" t="n">
        <v>2015</v>
      </c>
      <c r="B86" s="11" t="s">
        <v>249</v>
      </c>
      <c r="C86" s="12" t="n">
        <v>3340981</v>
      </c>
      <c r="D86" s="11" t="s">
        <v>29</v>
      </c>
      <c r="E86" s="11" t="s">
        <v>10</v>
      </c>
    </row>
    <row r="87" customFormat="false" ht="15" hidden="false" customHeight="false" outlineLevel="0" collapsed="false">
      <c r="A87" s="11" t="n">
        <v>2016</v>
      </c>
      <c r="B87" s="0" t="s">
        <v>344</v>
      </c>
      <c r="C87" s="1" t="n">
        <v>164030839</v>
      </c>
      <c r="D87" s="0" t="s">
        <v>29</v>
      </c>
      <c r="E87" s="19" t="s">
        <v>10</v>
      </c>
    </row>
    <row r="88" customFormat="false" ht="15" hidden="false" customHeight="false" outlineLevel="0" collapsed="false">
      <c r="A88" s="19" t="s">
        <v>31</v>
      </c>
      <c r="B88" s="0" t="s">
        <v>302</v>
      </c>
      <c r="C88" s="1" t="n">
        <v>5000000</v>
      </c>
      <c r="D88" s="0" t="s">
        <v>29</v>
      </c>
      <c r="E88" s="19" t="s">
        <v>10</v>
      </c>
    </row>
    <row r="89" customFormat="false" ht="13.8" hidden="false" customHeight="false" outlineLevel="0" collapsed="false">
      <c r="A89" s="11" t="n">
        <v>2013</v>
      </c>
      <c r="B89" s="11" t="s">
        <v>96</v>
      </c>
      <c r="C89" s="12" t="n">
        <v>0</v>
      </c>
      <c r="D89" s="11" t="s">
        <v>98</v>
      </c>
      <c r="E89" s="16" t="s">
        <v>12</v>
      </c>
    </row>
    <row r="90" customFormat="false" ht="25.3" hidden="false" customHeight="false" outlineLevel="0" collapsed="false">
      <c r="A90" s="11" t="n">
        <v>2013</v>
      </c>
      <c r="B90" s="11" t="s">
        <v>141</v>
      </c>
      <c r="C90" s="12" t="n">
        <v>4100000</v>
      </c>
      <c r="D90" s="11" t="s">
        <v>98</v>
      </c>
      <c r="E90" s="11" t="s">
        <v>10</v>
      </c>
    </row>
    <row r="91" customFormat="false" ht="25.3" hidden="false" customHeight="false" outlineLevel="0" collapsed="false">
      <c r="A91" s="11" t="n">
        <v>2016</v>
      </c>
      <c r="B91" s="11" t="s">
        <v>185</v>
      </c>
      <c r="C91" s="12" t="n">
        <v>125200000</v>
      </c>
      <c r="D91" s="11" t="s">
        <v>186</v>
      </c>
      <c r="E91" s="11" t="s">
        <v>10</v>
      </c>
    </row>
    <row r="92" customFormat="false" ht="37.3" hidden="false" customHeight="false" outlineLevel="0" collapsed="false">
      <c r="A92" s="11" t="n">
        <v>2012</v>
      </c>
      <c r="B92" s="11" t="s">
        <v>221</v>
      </c>
      <c r="C92" s="12" t="n">
        <v>140000000</v>
      </c>
      <c r="D92" s="11" t="s">
        <v>139</v>
      </c>
      <c r="E92" s="11" t="s">
        <v>10</v>
      </c>
    </row>
    <row r="93" customFormat="false" ht="13.8" hidden="false" customHeight="false" outlineLevel="0" collapsed="false">
      <c r="A93" s="11" t="n">
        <v>2013</v>
      </c>
      <c r="B93" s="11" t="s">
        <v>138</v>
      </c>
      <c r="C93" s="12" t="n">
        <v>54599943</v>
      </c>
      <c r="D93" s="11" t="s">
        <v>139</v>
      </c>
      <c r="E93" s="11" t="s">
        <v>10</v>
      </c>
    </row>
    <row r="94" customFormat="false" ht="13.8" hidden="false" customHeight="false" outlineLevel="0" collapsed="false">
      <c r="A94" s="11" t="n">
        <v>2014</v>
      </c>
      <c r="B94" s="11" t="s">
        <v>241</v>
      </c>
      <c r="C94" s="12" t="n">
        <v>23202179</v>
      </c>
      <c r="D94" s="11" t="s">
        <v>139</v>
      </c>
      <c r="E94" s="11" t="s">
        <v>13</v>
      </c>
    </row>
    <row r="95" customFormat="false" ht="15" hidden="false" customHeight="false" outlineLevel="0" collapsed="false">
      <c r="A95" s="11" t="n">
        <v>2014</v>
      </c>
      <c r="B95" s="0" t="s">
        <v>348</v>
      </c>
      <c r="C95" s="1" t="n">
        <v>75970269</v>
      </c>
      <c r="D95" s="0" t="s">
        <v>139</v>
      </c>
      <c r="E95" s="19" t="s">
        <v>10</v>
      </c>
    </row>
    <row r="96" customFormat="false" ht="15" hidden="false" customHeight="false" outlineLevel="0" collapsed="false">
      <c r="A96" s="19" t="n">
        <v>2015</v>
      </c>
      <c r="B96" s="0" t="s">
        <v>322</v>
      </c>
      <c r="C96" s="1" t="n">
        <v>25000000</v>
      </c>
      <c r="D96" s="0" t="s">
        <v>139</v>
      </c>
      <c r="E96" s="19" t="s">
        <v>10</v>
      </c>
    </row>
    <row r="97" customFormat="false" ht="25.3" hidden="false" customHeight="false" outlineLevel="0" collapsed="false">
      <c r="A97" s="11" t="s">
        <v>31</v>
      </c>
      <c r="B97" s="11" t="s">
        <v>224</v>
      </c>
      <c r="C97" s="12" t="n">
        <v>100000000</v>
      </c>
      <c r="D97" s="11" t="s">
        <v>139</v>
      </c>
      <c r="E97" s="11" t="s">
        <v>10</v>
      </c>
    </row>
    <row r="98" customFormat="false" ht="37.3" hidden="false" customHeight="false" outlineLevel="0" collapsed="false">
      <c r="A98" s="11" t="s">
        <v>31</v>
      </c>
      <c r="B98" s="11" t="s">
        <v>226</v>
      </c>
      <c r="C98" s="12" t="n">
        <v>167669793</v>
      </c>
      <c r="D98" s="11" t="s">
        <v>139</v>
      </c>
      <c r="E98" s="16" t="s">
        <v>227</v>
      </c>
    </row>
    <row r="99" customFormat="false" ht="13.8" hidden="false" customHeight="false" outlineLevel="0" collapsed="false">
      <c r="A99" s="11" t="n">
        <v>2011</v>
      </c>
      <c r="B99" s="11" t="s">
        <v>94</v>
      </c>
      <c r="C99" s="12" t="n">
        <v>15871670</v>
      </c>
      <c r="D99" s="11" t="s">
        <v>73</v>
      </c>
      <c r="E99" s="16" t="s">
        <v>74</v>
      </c>
    </row>
    <row r="100" customFormat="false" ht="13.8" hidden="false" customHeight="false" outlineLevel="0" collapsed="false">
      <c r="A100" s="11" t="n">
        <v>2017</v>
      </c>
      <c r="B100" s="11" t="s">
        <v>217</v>
      </c>
      <c r="C100" s="12" t="n">
        <v>5241000</v>
      </c>
      <c r="D100" s="11" t="s">
        <v>73</v>
      </c>
      <c r="E100" s="11" t="s">
        <v>12</v>
      </c>
    </row>
    <row r="101" customFormat="false" ht="13.8" hidden="false" customHeight="false" outlineLevel="0" collapsed="false">
      <c r="A101" s="11" t="s">
        <v>31</v>
      </c>
      <c r="B101" s="11" t="s">
        <v>178</v>
      </c>
      <c r="C101" s="12" t="n">
        <v>0</v>
      </c>
      <c r="D101" s="11" t="s">
        <v>73</v>
      </c>
      <c r="E101" s="11" t="s">
        <v>65</v>
      </c>
    </row>
    <row r="102" s="26" customFormat="true" ht="13.8" hidden="false" customHeight="false" outlineLevel="0" collapsed="false">
      <c r="A102" s="11" t="n">
        <v>2011</v>
      </c>
      <c r="B102" s="11" t="s">
        <v>37</v>
      </c>
      <c r="C102" s="12" t="n">
        <v>26000000</v>
      </c>
      <c r="D102" s="11" t="s">
        <v>39</v>
      </c>
      <c r="E102" s="11" t="s">
        <v>11</v>
      </c>
      <c r="F102" s="2"/>
      <c r="G102" s="0"/>
      <c r="K102" s="0"/>
      <c r="L102" s="0"/>
      <c r="M102" s="0"/>
    </row>
    <row r="103" s="26" customFormat="true" ht="15" hidden="false" customHeight="false" outlineLevel="0" collapsed="false">
      <c r="A103" s="19" t="n">
        <v>2011</v>
      </c>
      <c r="B103" s="26" t="s">
        <v>318</v>
      </c>
      <c r="C103" s="1" t="n">
        <v>11800000</v>
      </c>
      <c r="D103" s="26" t="s">
        <v>39</v>
      </c>
      <c r="E103" s="19" t="s">
        <v>11</v>
      </c>
      <c r="F103" s="2"/>
      <c r="I103" s="27"/>
    </row>
    <row r="104" customFormat="false" ht="15" hidden="false" customHeight="false" outlineLevel="0" collapsed="false">
      <c r="A104" s="11" t="n">
        <v>2012</v>
      </c>
      <c r="B104" s="0" t="s">
        <v>274</v>
      </c>
      <c r="C104" s="1" t="n">
        <v>66500000</v>
      </c>
      <c r="D104" s="0" t="s">
        <v>39</v>
      </c>
      <c r="E104" s="29" t="s">
        <v>77</v>
      </c>
    </row>
    <row r="105" s="26" customFormat="true" ht="13.8" hidden="false" customHeight="false" outlineLevel="0" collapsed="false">
      <c r="A105" s="11" t="n">
        <v>2013</v>
      </c>
      <c r="B105" s="11" t="s">
        <v>51</v>
      </c>
      <c r="C105" s="12" t="n">
        <v>12000000</v>
      </c>
      <c r="D105" s="11" t="s">
        <v>39</v>
      </c>
      <c r="E105" s="11" t="s">
        <v>11</v>
      </c>
      <c r="F105" s="2"/>
      <c r="I105" s="27"/>
    </row>
    <row r="106" customFormat="false" ht="13.8" hidden="false" customHeight="false" outlineLevel="0" collapsed="false">
      <c r="A106" s="11" t="n">
        <v>2013</v>
      </c>
      <c r="B106" s="11" t="s">
        <v>197</v>
      </c>
      <c r="C106" s="12" t="n">
        <v>555000000</v>
      </c>
      <c r="D106" s="11" t="s">
        <v>39</v>
      </c>
      <c r="E106" s="16" t="s">
        <v>198</v>
      </c>
    </row>
    <row r="107" customFormat="false" ht="22.5" hidden="false" customHeight="true" outlineLevel="0" collapsed="false">
      <c r="A107" s="11" t="n">
        <v>2014</v>
      </c>
      <c r="B107" s="11" t="s">
        <v>236</v>
      </c>
      <c r="C107" s="12" t="n">
        <v>12500000</v>
      </c>
      <c r="D107" s="11" t="s">
        <v>39</v>
      </c>
      <c r="E107" s="11" t="s">
        <v>237</v>
      </c>
    </row>
    <row r="108" customFormat="false" ht="13.8" hidden="false" customHeight="false" outlineLevel="0" collapsed="false">
      <c r="A108" s="13" t="s">
        <v>31</v>
      </c>
      <c r="B108" s="11" t="s">
        <v>164</v>
      </c>
      <c r="C108" s="14" t="n">
        <v>64000000</v>
      </c>
      <c r="D108" s="13" t="s">
        <v>39</v>
      </c>
      <c r="E108" s="13" t="s">
        <v>11</v>
      </c>
    </row>
    <row r="109" customFormat="false" ht="13.8" hidden="false" customHeight="false" outlineLevel="0" collapsed="false">
      <c r="A109" s="11" t="n">
        <v>2011</v>
      </c>
      <c r="B109" s="11" t="s">
        <v>67</v>
      </c>
      <c r="C109" s="12" t="n">
        <v>273650767</v>
      </c>
      <c r="D109" s="11" t="s">
        <v>68</v>
      </c>
      <c r="E109" s="16" t="s">
        <v>69</v>
      </c>
    </row>
    <row r="110" customFormat="false" ht="13.8" hidden="false" customHeight="false" outlineLevel="0" collapsed="false">
      <c r="A110" s="11" t="n">
        <v>2011</v>
      </c>
      <c r="B110" s="11" t="s">
        <v>76</v>
      </c>
      <c r="C110" s="12" t="n">
        <v>29517944</v>
      </c>
      <c r="D110" s="11" t="s">
        <v>68</v>
      </c>
      <c r="E110" s="16" t="s">
        <v>77</v>
      </c>
    </row>
    <row r="111" customFormat="false" ht="15" hidden="false" customHeight="false" outlineLevel="0" collapsed="false">
      <c r="A111" s="19" t="n">
        <v>2012</v>
      </c>
      <c r="B111" s="0" t="s">
        <v>375</v>
      </c>
      <c r="C111" s="1" t="n">
        <v>145418497</v>
      </c>
      <c r="D111" s="0" t="s">
        <v>68</v>
      </c>
      <c r="E111" s="19" t="s">
        <v>49</v>
      </c>
    </row>
    <row r="112" customFormat="false" ht="13.8" hidden="false" customHeight="false" outlineLevel="0" collapsed="false">
      <c r="A112" s="11" t="n">
        <v>2014</v>
      </c>
      <c r="B112" s="11" t="s">
        <v>230</v>
      </c>
      <c r="C112" s="12" t="n">
        <v>51509000</v>
      </c>
      <c r="D112" s="11" t="s">
        <v>68</v>
      </c>
      <c r="E112" s="11" t="s">
        <v>49</v>
      </c>
    </row>
    <row r="113" customFormat="false" ht="13.8" hidden="false" customHeight="false" outlineLevel="0" collapsed="false">
      <c r="A113" s="11" t="n">
        <v>2014</v>
      </c>
      <c r="B113" s="11" t="s">
        <v>234</v>
      </c>
      <c r="C113" s="12" t="n">
        <v>37000000</v>
      </c>
      <c r="D113" s="11" t="s">
        <v>68</v>
      </c>
      <c r="E113" s="11" t="s">
        <v>49</v>
      </c>
    </row>
    <row r="114" customFormat="false" ht="15" hidden="false" customHeight="false" outlineLevel="0" collapsed="false">
      <c r="A114" s="19" t="n">
        <v>2014</v>
      </c>
      <c r="B114" s="0" t="s">
        <v>320</v>
      </c>
      <c r="C114" s="1" t="n">
        <v>176662000</v>
      </c>
      <c r="D114" s="0" t="s">
        <v>68</v>
      </c>
      <c r="E114" s="19" t="s">
        <v>49</v>
      </c>
    </row>
    <row r="115" customFormat="false" ht="15" hidden="false" customHeight="false" outlineLevel="0" collapsed="false">
      <c r="A115" s="19" t="n">
        <v>2014</v>
      </c>
      <c r="B115" s="0" t="s">
        <v>371</v>
      </c>
      <c r="C115" s="1" t="n">
        <v>113205000</v>
      </c>
      <c r="D115" s="0" t="s">
        <v>68</v>
      </c>
      <c r="E115" s="19" t="s">
        <v>49</v>
      </c>
    </row>
    <row r="116" customFormat="false" ht="13.8" hidden="false" customHeight="false" outlineLevel="0" collapsed="false">
      <c r="A116" s="11" t="n">
        <v>2016</v>
      </c>
      <c r="B116" s="11" t="s">
        <v>143</v>
      </c>
      <c r="C116" s="12" t="n">
        <v>50320000</v>
      </c>
      <c r="D116" s="11" t="s">
        <v>68</v>
      </c>
      <c r="E116" s="11" t="s">
        <v>49</v>
      </c>
    </row>
    <row r="117" s="26" customFormat="true" ht="15" hidden="false" customHeight="false" outlineLevel="0" collapsed="false">
      <c r="A117" s="19" t="n">
        <v>2016</v>
      </c>
      <c r="B117" s="26" t="s">
        <v>369</v>
      </c>
      <c r="C117" s="1" t="n">
        <v>230000000</v>
      </c>
      <c r="D117" s="26" t="s">
        <v>68</v>
      </c>
      <c r="E117" s="19" t="s">
        <v>49</v>
      </c>
      <c r="F117" s="2"/>
      <c r="I117" s="27"/>
    </row>
    <row r="118" customFormat="false" ht="15" hidden="false" customHeight="false" outlineLevel="0" collapsed="false">
      <c r="A118" s="19" t="n">
        <v>2016</v>
      </c>
      <c r="B118" s="0" t="s">
        <v>373</v>
      </c>
      <c r="C118" s="1" t="n">
        <v>390200000</v>
      </c>
      <c r="D118" s="0" t="s">
        <v>68</v>
      </c>
      <c r="E118" s="19" t="s">
        <v>49</v>
      </c>
    </row>
    <row r="119" customFormat="false" ht="25.3" hidden="false" customHeight="false" outlineLevel="0" collapsed="false">
      <c r="A119" s="11" t="n">
        <v>2012</v>
      </c>
      <c r="B119" s="11" t="s">
        <v>176</v>
      </c>
      <c r="C119" s="12" t="n">
        <v>14000000</v>
      </c>
      <c r="D119" s="15" t="s">
        <v>44</v>
      </c>
      <c r="E119" s="11" t="s">
        <v>10</v>
      </c>
    </row>
    <row r="120" customFormat="false" ht="25.3" hidden="false" customHeight="false" outlineLevel="0" collapsed="false">
      <c r="A120" s="11" t="n">
        <v>2012</v>
      </c>
      <c r="B120" s="11" t="s">
        <v>213</v>
      </c>
      <c r="C120" s="12" t="n">
        <v>10000000</v>
      </c>
      <c r="D120" s="15" t="s">
        <v>44</v>
      </c>
      <c r="E120" s="11" t="s">
        <v>65</v>
      </c>
    </row>
    <row r="121" customFormat="false" ht="15" hidden="false" customHeight="false" outlineLevel="0" collapsed="false">
      <c r="A121" s="11" t="n">
        <v>2012</v>
      </c>
      <c r="B121" s="0" t="s">
        <v>328</v>
      </c>
      <c r="C121" s="1" t="n">
        <v>6000000</v>
      </c>
      <c r="D121" s="0" t="s">
        <v>44</v>
      </c>
      <c r="E121" s="19" t="s">
        <v>10</v>
      </c>
    </row>
    <row r="122" customFormat="false" ht="25.3" hidden="false" customHeight="false" outlineLevel="0" collapsed="false">
      <c r="A122" s="11" t="n">
        <v>2014</v>
      </c>
      <c r="B122" s="11" t="s">
        <v>42</v>
      </c>
      <c r="C122" s="12" t="n">
        <v>276185000</v>
      </c>
      <c r="D122" s="15" t="s">
        <v>44</v>
      </c>
      <c r="E122" s="16" t="s">
        <v>45</v>
      </c>
    </row>
    <row r="123" customFormat="false" ht="13.8" hidden="false" customHeight="false" outlineLevel="0" collapsed="false">
      <c r="A123" s="13" t="n">
        <v>2017</v>
      </c>
      <c r="B123" s="11" t="s">
        <v>131</v>
      </c>
      <c r="C123" s="14" t="n">
        <v>25000000</v>
      </c>
      <c r="D123" s="13" t="s">
        <v>44</v>
      </c>
      <c r="E123" s="13" t="s">
        <v>10</v>
      </c>
    </row>
    <row r="124" customFormat="false" ht="13.8" hidden="false" customHeight="false" outlineLevel="0" collapsed="false">
      <c r="A124" s="13" t="n">
        <v>2017</v>
      </c>
      <c r="B124" s="11" t="s">
        <v>165</v>
      </c>
      <c r="C124" s="14" t="n">
        <v>7400000</v>
      </c>
      <c r="D124" s="13" t="s">
        <v>44</v>
      </c>
      <c r="E124" s="13" t="s">
        <v>10</v>
      </c>
    </row>
    <row r="125" customFormat="false" ht="25.3" hidden="false" customHeight="false" outlineLevel="0" collapsed="false">
      <c r="A125" s="13" t="n">
        <v>2017</v>
      </c>
      <c r="B125" s="11" t="s">
        <v>214</v>
      </c>
      <c r="C125" s="14" t="n">
        <v>1000000</v>
      </c>
      <c r="D125" s="13" t="s">
        <v>44</v>
      </c>
      <c r="E125" s="13" t="s">
        <v>10</v>
      </c>
    </row>
    <row r="126" customFormat="false" ht="13.8" hidden="false" customHeight="false" outlineLevel="0" collapsed="false">
      <c r="A126" s="13" t="s">
        <v>31</v>
      </c>
      <c r="B126" s="11" t="s">
        <v>87</v>
      </c>
      <c r="C126" s="14" t="n">
        <v>170000000</v>
      </c>
      <c r="D126" s="13" t="s">
        <v>44</v>
      </c>
      <c r="E126" s="13" t="s">
        <v>65</v>
      </c>
    </row>
    <row r="127" customFormat="false" ht="13.8" hidden="false" customHeight="false" outlineLevel="0" collapsed="false">
      <c r="A127" s="108" t="n">
        <v>2</v>
      </c>
      <c r="B127" s="108"/>
      <c r="C127" s="108"/>
      <c r="D127" s="108"/>
      <c r="E127" s="108"/>
    </row>
    <row r="151" s="26" customFormat="true" ht="13.8" hidden="false" customHeight="false" outlineLevel="0" collapsed="false">
      <c r="F151" s="2"/>
      <c r="I151" s="27"/>
    </row>
    <row r="159" s="3" customFormat="true" ht="13.8" hidden="false" customHeight="false" outlineLevel="0" collapsed="false">
      <c r="F159" s="2"/>
    </row>
    <row r="160" s="3" customFormat="true" ht="13.8" hidden="false" customHeight="false" outlineLevel="0" collapsed="false">
      <c r="F160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62"/>
  <sheetViews>
    <sheetView showFormulas="false" showGridLines="true" showRowColHeaders="true" showZeros="true" rightToLeft="false" tabSelected="false" showOutlineSymbols="true" defaultGridColor="true" view="normal" topLeftCell="S1" colorId="64" zoomScale="90" zoomScaleNormal="90" zoomScalePageLayoutView="100" workbookViewId="0">
      <pane xSplit="0" ySplit="1" topLeftCell="A2" activePane="bottomLeft" state="frozen"/>
      <selection pane="topLeft" activeCell="S1" activeCellId="0" sqref="S1"/>
      <selection pane="bottomLeft" activeCell="E162" activeCellId="0" sqref="E162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9.13"/>
    <col collapsed="false" customWidth="true" hidden="false" outlineLevel="0" max="3" min="3" style="0" width="24.71"/>
    <col collapsed="false" customWidth="true" hidden="false" outlineLevel="0" max="5" min="5" style="0" width="84.57"/>
    <col collapsed="false" customWidth="true" hidden="false" outlineLevel="0" max="7" min="7" style="0" width="17.86"/>
    <col collapsed="false" customWidth="true" hidden="false" outlineLevel="0" max="8" min="8" style="1" width="25.71"/>
    <col collapsed="false" customWidth="true" hidden="false" outlineLevel="0" max="9" min="9" style="0" width="21.86"/>
    <col collapsed="false" customWidth="true" hidden="false" outlineLevel="0" max="10" min="10" style="0" width="31.01"/>
    <col collapsed="false" customWidth="true" hidden="false" outlineLevel="0" max="11" min="11" style="2" width="3.98"/>
    <col collapsed="false" customWidth="true" hidden="false" outlineLevel="0" max="12" min="12" style="3" width="18.85"/>
    <col collapsed="false" customWidth="true" hidden="false" outlineLevel="0" max="13" min="13" style="3" width="17.29"/>
    <col collapsed="false" customWidth="true" hidden="false" outlineLevel="0" max="14" min="14" style="3" width="16.41"/>
    <col collapsed="false" customWidth="true" hidden="false" outlineLevel="0" max="15" min="15" style="3" width="19.14"/>
    <col collapsed="false" customWidth="true" hidden="false" outlineLevel="0" max="16" min="16" style="3" width="17.13"/>
    <col collapsed="false" customWidth="true" hidden="false" outlineLevel="0" max="17" min="17" style="3" width="15.42"/>
    <col collapsed="false" customWidth="true" hidden="false" outlineLevel="0" max="18" min="18" style="3" width="17.29"/>
    <col collapsed="false" customWidth="true" hidden="false" outlineLevel="0" max="19" min="19" style="3" width="14.57"/>
    <col collapsed="false" customWidth="true" hidden="false" outlineLevel="0" max="20" min="20" style="3" width="16.87"/>
    <col collapsed="false" customWidth="true" hidden="false" outlineLevel="0" max="21" min="21" style="3" width="14.15"/>
    <col collapsed="false" customWidth="true" hidden="false" outlineLevel="0" max="22" min="22" style="3" width="16.29"/>
    <col collapsed="false" customWidth="true" hidden="false" outlineLevel="0" max="23" min="23" style="3" width="16.41"/>
    <col collapsed="false" customWidth="true" hidden="false" outlineLevel="0" max="24" min="24" style="3" width="14.15"/>
    <col collapsed="false" customWidth="true" hidden="false" outlineLevel="0" max="25" min="25" style="3" width="17.71"/>
    <col collapsed="false" customWidth="true" hidden="false" outlineLevel="0" max="27" min="27" style="0" width="19.99"/>
  </cols>
  <sheetData>
    <row r="1" customFormat="false" ht="31.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L1" s="8" t="s">
        <v>10</v>
      </c>
      <c r="M1" s="8" t="s">
        <v>11</v>
      </c>
      <c r="N1" s="9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</row>
    <row r="2" s="10" customFormat="true" ht="4.5" hidden="false" customHeight="true" outlineLevel="0" collapsed="false"/>
    <row r="3" customFormat="false" ht="30" hidden="false" customHeight="false" outlineLevel="0" collapsed="false">
      <c r="A3" s="21"/>
      <c r="B3" s="11" t="n">
        <v>1947</v>
      </c>
      <c r="C3" s="11" t="s">
        <v>32</v>
      </c>
      <c r="D3" s="11" t="s">
        <v>153</v>
      </c>
      <c r="E3" s="11" t="s">
        <v>154</v>
      </c>
      <c r="F3" s="11" t="s">
        <v>27</v>
      </c>
      <c r="G3" s="11" t="s">
        <v>28</v>
      </c>
      <c r="H3" s="12" t="n">
        <v>501000000</v>
      </c>
      <c r="I3" s="11" t="s">
        <v>48</v>
      </c>
      <c r="J3" s="11" t="s">
        <v>10</v>
      </c>
      <c r="L3" s="3" t="n">
        <f aca="false">H3</f>
        <v>501000000</v>
      </c>
    </row>
    <row r="4" customFormat="false" ht="15.75" hidden="false" customHeight="false" outlineLevel="0" collapsed="false">
      <c r="A4" s="19" t="n">
        <v>2000</v>
      </c>
      <c r="B4" s="19" t="n">
        <v>2002</v>
      </c>
      <c r="C4" s="0" t="s">
        <v>208</v>
      </c>
      <c r="D4" s="0" t="s">
        <v>359</v>
      </c>
      <c r="E4" s="0" t="s">
        <v>360</v>
      </c>
      <c r="F4" s="0" t="s">
        <v>43</v>
      </c>
      <c r="G4" s="0" t="s">
        <v>28</v>
      </c>
      <c r="H4" s="1" t="n">
        <v>0</v>
      </c>
      <c r="I4" s="0" t="s">
        <v>361</v>
      </c>
      <c r="J4" s="19" t="s">
        <v>65</v>
      </c>
      <c r="S4" s="3" t="n">
        <f aca="false">H4</f>
        <v>0</v>
      </c>
      <c r="AA4" s="1" t="n">
        <f aca="false">SUM(Y6:Y152)</f>
        <v>21818644214</v>
      </c>
    </row>
    <row r="5" customFormat="false" ht="30" hidden="false" customHeight="false" outlineLevel="0" collapsed="false">
      <c r="A5" s="11" t="n">
        <v>2002</v>
      </c>
      <c r="B5" s="11" t="n">
        <v>2004</v>
      </c>
      <c r="C5" s="11" t="s">
        <v>123</v>
      </c>
      <c r="D5" s="11" t="s">
        <v>125</v>
      </c>
      <c r="E5" s="11" t="s">
        <v>126</v>
      </c>
      <c r="F5" s="11" t="s">
        <v>27</v>
      </c>
      <c r="G5" s="11" t="s">
        <v>28</v>
      </c>
      <c r="H5" s="12" t="n">
        <v>70000000</v>
      </c>
      <c r="I5" s="11" t="s">
        <v>34</v>
      </c>
      <c r="J5" s="16" t="s">
        <v>84</v>
      </c>
      <c r="L5" s="3" t="n">
        <v>21000000</v>
      </c>
      <c r="O5" s="3" t="n">
        <v>49000000</v>
      </c>
    </row>
    <row r="6" customFormat="false" ht="15.75" hidden="false" customHeight="false" outlineLevel="0" collapsed="false">
      <c r="A6" s="19" t="s">
        <v>31</v>
      </c>
      <c r="B6" s="19" t="n">
        <v>2004</v>
      </c>
      <c r="C6" s="0" t="s">
        <v>208</v>
      </c>
      <c r="D6" s="0" t="s">
        <v>310</v>
      </c>
      <c r="E6" s="0" t="s">
        <v>311</v>
      </c>
      <c r="F6" s="0" t="s">
        <v>43</v>
      </c>
      <c r="G6" s="0" t="s">
        <v>28</v>
      </c>
      <c r="H6" s="1" t="n">
        <v>1500000</v>
      </c>
      <c r="I6" s="0" t="s">
        <v>105</v>
      </c>
      <c r="J6" s="19" t="s">
        <v>10</v>
      </c>
      <c r="Y6" s="3" t="n">
        <f aca="false">H6</f>
        <v>1500000</v>
      </c>
    </row>
    <row r="7" customFormat="false" ht="15.75" hidden="false" customHeight="false" outlineLevel="0" collapsed="false">
      <c r="A7" s="11" t="n">
        <v>2001</v>
      </c>
      <c r="B7" s="11" t="n">
        <v>2004</v>
      </c>
      <c r="C7" s="0" t="s">
        <v>208</v>
      </c>
      <c r="D7" s="0" t="s">
        <v>353</v>
      </c>
      <c r="E7" s="0" t="s">
        <v>354</v>
      </c>
      <c r="F7" s="0" t="s">
        <v>43</v>
      </c>
      <c r="G7" s="0" t="s">
        <v>28</v>
      </c>
      <c r="H7" s="1" t="n">
        <v>15000000</v>
      </c>
      <c r="I7" s="0" t="s">
        <v>105</v>
      </c>
      <c r="J7" s="19" t="s">
        <v>355</v>
      </c>
      <c r="Y7" s="3" t="n">
        <f aca="false">H7</f>
        <v>15000000</v>
      </c>
    </row>
    <row r="8" customFormat="false" ht="15" hidden="false" customHeight="false" outlineLevel="0" collapsed="false">
      <c r="A8" s="11" t="s">
        <v>31</v>
      </c>
      <c r="B8" s="11" t="n">
        <v>2005</v>
      </c>
      <c r="C8" s="11" t="s">
        <v>70</v>
      </c>
      <c r="D8" s="11" t="s">
        <v>231</v>
      </c>
      <c r="E8" s="11" t="s">
        <v>232</v>
      </c>
      <c r="F8" s="11" t="s">
        <v>60</v>
      </c>
      <c r="G8" s="11" t="s">
        <v>28</v>
      </c>
      <c r="H8" s="12" t="n">
        <v>1280000</v>
      </c>
      <c r="I8" s="11" t="s">
        <v>29</v>
      </c>
      <c r="J8" s="11" t="s">
        <v>30</v>
      </c>
    </row>
    <row r="9" customFormat="false" ht="15.75" hidden="false" customHeight="false" outlineLevel="0" collapsed="false">
      <c r="A9" s="11" t="s">
        <v>31</v>
      </c>
      <c r="B9" s="11" t="n">
        <v>2005</v>
      </c>
      <c r="C9" s="0" t="s">
        <v>123</v>
      </c>
      <c r="D9" s="0" t="s">
        <v>277</v>
      </c>
      <c r="E9" s="0" t="s">
        <v>278</v>
      </c>
      <c r="F9" s="0" t="s">
        <v>27</v>
      </c>
      <c r="G9" s="0" t="s">
        <v>28</v>
      </c>
      <c r="H9" s="1" t="n">
        <v>5000000</v>
      </c>
      <c r="I9" s="0" t="s">
        <v>48</v>
      </c>
      <c r="J9" s="19" t="s">
        <v>10</v>
      </c>
      <c r="L9" s="3" t="n">
        <f aca="false">H9</f>
        <v>5000000</v>
      </c>
    </row>
    <row r="10" customFormat="false" ht="15" hidden="false" customHeight="false" outlineLevel="0" collapsed="false">
      <c r="A10" s="11" t="s">
        <v>31</v>
      </c>
      <c r="B10" s="11" t="n">
        <v>2006</v>
      </c>
      <c r="C10" s="11" t="s">
        <v>52</v>
      </c>
      <c r="D10" s="11" t="s">
        <v>150</v>
      </c>
      <c r="E10" s="11" t="s">
        <v>151</v>
      </c>
      <c r="F10" s="11" t="s">
        <v>43</v>
      </c>
      <c r="G10" s="11" t="s">
        <v>28</v>
      </c>
      <c r="H10" s="12" t="n">
        <v>31000000</v>
      </c>
      <c r="I10" s="11" t="s">
        <v>105</v>
      </c>
      <c r="J10" s="16" t="s">
        <v>152</v>
      </c>
      <c r="Y10" s="3" t="n">
        <f aca="false">H10</f>
        <v>31000000</v>
      </c>
    </row>
    <row r="11" customFormat="false" ht="16.5" hidden="false" customHeight="false" outlineLevel="0" collapsed="false">
      <c r="A11" s="31" t="n">
        <v>2004</v>
      </c>
      <c r="B11" s="31" t="n">
        <v>2006</v>
      </c>
      <c r="C11" s="0" t="s">
        <v>24</v>
      </c>
      <c r="D11" s="0" t="s">
        <v>294</v>
      </c>
      <c r="E11" s="0" t="s">
        <v>295</v>
      </c>
      <c r="F11" s="0" t="s">
        <v>55</v>
      </c>
      <c r="G11" s="0" t="s">
        <v>28</v>
      </c>
      <c r="H11" s="1" t="n">
        <v>12000000</v>
      </c>
      <c r="I11" s="0" t="s">
        <v>105</v>
      </c>
      <c r="J11" s="29" t="s">
        <v>10</v>
      </c>
      <c r="Y11" s="3" t="n">
        <v>12000000</v>
      </c>
    </row>
    <row r="12" customFormat="false" ht="15.75" hidden="false" customHeight="false" outlineLevel="0" collapsed="false">
      <c r="A12" s="19" t="s">
        <v>31</v>
      </c>
      <c r="B12" s="19" t="n">
        <v>2006</v>
      </c>
      <c r="C12" s="0" t="s">
        <v>108</v>
      </c>
      <c r="D12" s="0" t="s">
        <v>307</v>
      </c>
      <c r="E12" s="0" t="s">
        <v>308</v>
      </c>
      <c r="F12" s="0" t="s">
        <v>27</v>
      </c>
      <c r="G12" s="0" t="s">
        <v>28</v>
      </c>
      <c r="H12" s="1" t="n">
        <v>12000000</v>
      </c>
      <c r="I12" s="0" t="s">
        <v>309</v>
      </c>
      <c r="J12" s="29" t="s">
        <v>10</v>
      </c>
      <c r="Y12" s="3" t="n">
        <f aca="false">H12</f>
        <v>12000000</v>
      </c>
    </row>
    <row r="13" customFormat="false" ht="15.75" hidden="false" customHeight="false" outlineLevel="0" collapsed="false">
      <c r="A13" s="11" t="s">
        <v>31</v>
      </c>
      <c r="B13" s="11" t="n">
        <v>2007</v>
      </c>
      <c r="C13" s="0" t="s">
        <v>123</v>
      </c>
      <c r="D13" s="0" t="s">
        <v>349</v>
      </c>
      <c r="E13" s="0" t="s">
        <v>350</v>
      </c>
      <c r="F13" s="0" t="s">
        <v>27</v>
      </c>
      <c r="G13" s="0" t="s">
        <v>28</v>
      </c>
      <c r="H13" s="1" t="n">
        <v>10500000</v>
      </c>
      <c r="I13" s="0" t="s">
        <v>48</v>
      </c>
      <c r="J13" s="19" t="s">
        <v>10</v>
      </c>
      <c r="L13" s="3" t="n">
        <f aca="false">H13</f>
        <v>10500000</v>
      </c>
    </row>
    <row r="14" customFormat="false" ht="15.75" hidden="false" customHeight="false" outlineLevel="0" collapsed="false">
      <c r="A14" s="19" t="s">
        <v>31</v>
      </c>
      <c r="B14" s="19" t="n">
        <v>2008</v>
      </c>
      <c r="C14" s="19" t="s">
        <v>40</v>
      </c>
      <c r="D14" s="19" t="s">
        <v>144</v>
      </c>
      <c r="E14" s="19" t="s">
        <v>145</v>
      </c>
      <c r="F14" s="19" t="s">
        <v>27</v>
      </c>
      <c r="G14" s="19" t="s">
        <v>28</v>
      </c>
      <c r="H14" s="20" t="n">
        <v>30000000</v>
      </c>
      <c r="I14" s="19" t="s">
        <v>105</v>
      </c>
      <c r="J14" s="19" t="s">
        <v>10</v>
      </c>
      <c r="Y14" s="3" t="n">
        <f aca="false">H14</f>
        <v>30000000</v>
      </c>
    </row>
    <row r="15" customFormat="false" ht="15" hidden="false" customHeight="false" outlineLevel="0" collapsed="false">
      <c r="A15" s="11" t="s">
        <v>31</v>
      </c>
      <c r="B15" s="11" t="n">
        <v>2008</v>
      </c>
      <c r="C15" s="11" t="s">
        <v>108</v>
      </c>
      <c r="D15" s="11" t="s">
        <v>205</v>
      </c>
      <c r="E15" s="11" t="s">
        <v>206</v>
      </c>
      <c r="F15" s="11" t="s">
        <v>27</v>
      </c>
      <c r="G15" s="11" t="s">
        <v>28</v>
      </c>
      <c r="H15" s="12" t="n">
        <v>23617063</v>
      </c>
      <c r="I15" s="11" t="s">
        <v>68</v>
      </c>
      <c r="J15" s="11" t="s">
        <v>10</v>
      </c>
      <c r="L15" s="3" t="n">
        <f aca="false">H15</f>
        <v>23617063</v>
      </c>
    </row>
    <row r="16" customFormat="false" ht="15" hidden="false" customHeight="false" outlineLevel="0" collapsed="false">
      <c r="A16" s="11" t="s">
        <v>31</v>
      </c>
      <c r="B16" s="11" t="n">
        <v>2008</v>
      </c>
      <c r="C16" s="11" t="s">
        <v>40</v>
      </c>
      <c r="D16" s="11" t="s">
        <v>244</v>
      </c>
      <c r="E16" s="11" t="s">
        <v>245</v>
      </c>
      <c r="F16" s="11" t="s">
        <v>60</v>
      </c>
      <c r="G16" s="11" t="s">
        <v>28</v>
      </c>
      <c r="H16" s="12" t="n">
        <v>105000000</v>
      </c>
      <c r="I16" s="11" t="s">
        <v>48</v>
      </c>
      <c r="J16" s="11" t="s">
        <v>65</v>
      </c>
    </row>
    <row r="17" customFormat="false" ht="30" hidden="false" customHeight="false" outlineLevel="0" collapsed="false">
      <c r="A17" s="11" t="n">
        <v>2007</v>
      </c>
      <c r="B17" s="11" t="n">
        <v>2009</v>
      </c>
      <c r="C17" s="11" t="s">
        <v>70</v>
      </c>
      <c r="D17" s="11" t="s">
        <v>71</v>
      </c>
      <c r="E17" s="11" t="s">
        <v>72</v>
      </c>
      <c r="F17" s="11" t="s">
        <v>55</v>
      </c>
      <c r="G17" s="11" t="s">
        <v>28</v>
      </c>
      <c r="H17" s="12" t="n">
        <v>85817183</v>
      </c>
      <c r="I17" s="11" t="s">
        <v>73</v>
      </c>
      <c r="J17" s="16" t="s">
        <v>74</v>
      </c>
      <c r="L17" s="3" t="n">
        <f aca="false">16854495</f>
        <v>16854495</v>
      </c>
      <c r="U17" s="3" t="n">
        <v>68962688</v>
      </c>
    </row>
    <row r="18" customFormat="false" ht="15" hidden="false" customHeight="false" outlineLevel="0" collapsed="false">
      <c r="A18" s="11" t="n">
        <v>2003</v>
      </c>
      <c r="B18" s="11" t="n">
        <v>2009</v>
      </c>
      <c r="C18" s="11" t="s">
        <v>24</v>
      </c>
      <c r="D18" s="11" t="s">
        <v>80</v>
      </c>
      <c r="E18" s="11" t="s">
        <v>81</v>
      </c>
      <c r="F18" s="11" t="s">
        <v>60</v>
      </c>
      <c r="G18" s="11" t="s">
        <v>28</v>
      </c>
      <c r="H18" s="12" t="n">
        <v>231712828</v>
      </c>
      <c r="I18" s="11" t="s">
        <v>68</v>
      </c>
      <c r="J18" s="16" t="s">
        <v>69</v>
      </c>
      <c r="L18" s="3" t="n">
        <v>7600000</v>
      </c>
      <c r="N18" s="3" t="n">
        <v>45000000</v>
      </c>
      <c r="R18" s="3" t="n">
        <v>179112828</v>
      </c>
    </row>
    <row r="19" customFormat="false" ht="15" hidden="false" customHeight="false" outlineLevel="0" collapsed="false">
      <c r="A19" s="11" t="s">
        <v>31</v>
      </c>
      <c r="B19" s="11" t="n">
        <v>2009</v>
      </c>
      <c r="C19" s="11" t="s">
        <v>35</v>
      </c>
      <c r="D19" s="11" t="s">
        <v>171</v>
      </c>
      <c r="E19" s="11" t="s">
        <v>172</v>
      </c>
      <c r="F19" s="11" t="s">
        <v>60</v>
      </c>
      <c r="G19" s="11" t="s">
        <v>28</v>
      </c>
      <c r="H19" s="12" t="n">
        <v>25000000</v>
      </c>
      <c r="I19" s="11" t="s">
        <v>34</v>
      </c>
      <c r="J19" s="11" t="s">
        <v>10</v>
      </c>
      <c r="L19" s="3" t="n">
        <f aca="false">H19</f>
        <v>25000000</v>
      </c>
    </row>
    <row r="20" customFormat="false" ht="30" hidden="false" customHeight="false" outlineLevel="0" collapsed="false">
      <c r="A20" s="11" t="n">
        <v>2003</v>
      </c>
      <c r="B20" s="11" t="n">
        <v>2009</v>
      </c>
      <c r="C20" s="11" t="s">
        <v>32</v>
      </c>
      <c r="D20" s="11" t="s">
        <v>187</v>
      </c>
      <c r="E20" s="11" t="s">
        <v>188</v>
      </c>
      <c r="F20" s="11" t="s">
        <v>27</v>
      </c>
      <c r="G20" s="11" t="s">
        <v>28</v>
      </c>
      <c r="H20" s="12" t="n">
        <v>4000000</v>
      </c>
      <c r="I20" s="11" t="s">
        <v>100</v>
      </c>
      <c r="J20" s="11" t="s">
        <v>10</v>
      </c>
      <c r="L20" s="3" t="n">
        <f aca="false">H20</f>
        <v>4000000</v>
      </c>
    </row>
    <row r="21" customFormat="false" ht="30" hidden="false" customHeight="false" outlineLevel="0" collapsed="false">
      <c r="A21" s="11" t="s">
        <v>31</v>
      </c>
      <c r="B21" s="11" t="n">
        <v>2009</v>
      </c>
      <c r="C21" s="11" t="s">
        <v>52</v>
      </c>
      <c r="D21" s="11" t="s">
        <v>238</v>
      </c>
      <c r="E21" s="11" t="s">
        <v>239</v>
      </c>
      <c r="F21" s="11" t="s">
        <v>43</v>
      </c>
      <c r="G21" s="11" t="s">
        <v>28</v>
      </c>
      <c r="H21" s="12" t="n">
        <v>22000000</v>
      </c>
      <c r="I21" s="11" t="s">
        <v>105</v>
      </c>
      <c r="J21" s="11" t="s">
        <v>90</v>
      </c>
    </row>
    <row r="22" customFormat="false" ht="15" hidden="false" customHeight="false" outlineLevel="0" collapsed="false">
      <c r="A22" s="11" t="n">
        <v>2004</v>
      </c>
      <c r="B22" s="11" t="n">
        <v>2009</v>
      </c>
      <c r="C22" s="11" t="s">
        <v>70</v>
      </c>
      <c r="D22" s="11" t="s">
        <v>242</v>
      </c>
      <c r="E22" s="11" t="s">
        <v>243</v>
      </c>
      <c r="F22" s="11" t="s">
        <v>97</v>
      </c>
      <c r="G22" s="11" t="s">
        <v>28</v>
      </c>
      <c r="H22" s="12" t="n">
        <v>23540825</v>
      </c>
      <c r="I22" s="11" t="s">
        <v>139</v>
      </c>
      <c r="J22" s="11" t="s">
        <v>10</v>
      </c>
    </row>
    <row r="23" customFormat="false" ht="15" hidden="false" customHeight="false" outlineLevel="0" collapsed="false">
      <c r="A23" s="11" t="s">
        <v>31</v>
      </c>
      <c r="B23" s="11" t="n">
        <v>2009</v>
      </c>
      <c r="C23" s="11" t="s">
        <v>52</v>
      </c>
      <c r="D23" s="11" t="s">
        <v>255</v>
      </c>
      <c r="E23" s="11" t="s">
        <v>256</v>
      </c>
      <c r="F23" s="11" t="s">
        <v>55</v>
      </c>
      <c r="G23" s="11" t="s">
        <v>28</v>
      </c>
      <c r="H23" s="12" t="n">
        <v>10000000</v>
      </c>
      <c r="I23" s="11" t="s">
        <v>257</v>
      </c>
      <c r="J23" s="11" t="s">
        <v>10</v>
      </c>
      <c r="L23" s="3" t="n">
        <f aca="false">H23</f>
        <v>10000000</v>
      </c>
    </row>
    <row r="24" customFormat="false" ht="15.75" hidden="false" customHeight="false" outlineLevel="0" collapsed="false">
      <c r="A24" s="11" t="n">
        <v>2002</v>
      </c>
      <c r="B24" s="11" t="n">
        <v>2009</v>
      </c>
      <c r="C24" s="0" t="s">
        <v>35</v>
      </c>
      <c r="D24" s="0" t="s">
        <v>275</v>
      </c>
      <c r="E24" s="0" t="s">
        <v>276</v>
      </c>
      <c r="F24" s="0" t="s">
        <v>27</v>
      </c>
      <c r="G24" s="0" t="s">
        <v>28</v>
      </c>
      <c r="H24" s="1" t="n">
        <v>47000000</v>
      </c>
      <c r="I24" s="0" t="s">
        <v>39</v>
      </c>
      <c r="J24" s="19" t="s">
        <v>10</v>
      </c>
      <c r="L24" s="3" t="n">
        <f aca="false">H24</f>
        <v>47000000</v>
      </c>
    </row>
    <row r="25" customFormat="false" ht="15.75" hidden="false" customHeight="false" outlineLevel="0" collapsed="false">
      <c r="A25" s="19" t="n">
        <v>2007</v>
      </c>
      <c r="B25" s="19" t="n">
        <v>2009</v>
      </c>
      <c r="C25" s="0" t="s">
        <v>70</v>
      </c>
      <c r="D25" s="0" t="s">
        <v>299</v>
      </c>
      <c r="E25" s="0" t="s">
        <v>300</v>
      </c>
      <c r="F25" s="0" t="s">
        <v>179</v>
      </c>
      <c r="G25" s="0" t="s">
        <v>28</v>
      </c>
      <c r="H25" s="1" t="n">
        <v>45400000</v>
      </c>
      <c r="I25" s="0" t="s">
        <v>98</v>
      </c>
      <c r="J25" s="19" t="s">
        <v>10</v>
      </c>
      <c r="L25" s="3" t="n">
        <f aca="false">H25</f>
        <v>45400000</v>
      </c>
    </row>
    <row r="26" customFormat="false" ht="15.75" hidden="false" customHeight="false" outlineLevel="0" collapsed="false">
      <c r="A26" s="19" t="n">
        <v>2007</v>
      </c>
      <c r="B26" s="19" t="n">
        <v>2009</v>
      </c>
      <c r="C26" s="0" t="s">
        <v>208</v>
      </c>
      <c r="D26" s="0" t="s">
        <v>312</v>
      </c>
      <c r="E26" s="0" t="s">
        <v>313</v>
      </c>
      <c r="F26" s="0" t="s">
        <v>43</v>
      </c>
      <c r="G26" s="0" t="s">
        <v>28</v>
      </c>
      <c r="H26" s="1" t="n">
        <v>10000000</v>
      </c>
      <c r="I26" s="0" t="s">
        <v>314</v>
      </c>
      <c r="J26" s="19" t="s">
        <v>10</v>
      </c>
      <c r="Y26" s="3" t="n">
        <f aca="false">H26</f>
        <v>10000000</v>
      </c>
    </row>
    <row r="27" customFormat="false" ht="15" hidden="false" customHeight="false" outlineLevel="0" collapsed="false">
      <c r="A27" s="11" t="n">
        <v>2008</v>
      </c>
      <c r="B27" s="11" t="n">
        <v>2010</v>
      </c>
      <c r="C27" s="11" t="s">
        <v>70</v>
      </c>
      <c r="D27" s="11" t="s">
        <v>78</v>
      </c>
      <c r="E27" s="11" t="s">
        <v>79</v>
      </c>
      <c r="F27" s="11" t="s">
        <v>55</v>
      </c>
      <c r="G27" s="11" t="s">
        <v>28</v>
      </c>
      <c r="H27" s="12" t="n">
        <v>48381207</v>
      </c>
      <c r="I27" s="11" t="s">
        <v>68</v>
      </c>
      <c r="J27" s="11" t="s">
        <v>10</v>
      </c>
      <c r="L27" s="3" t="n">
        <f aca="false">H27</f>
        <v>48381207</v>
      </c>
    </row>
    <row r="28" customFormat="false" ht="15" hidden="false" customHeight="false" outlineLevel="0" collapsed="false">
      <c r="A28" s="11" t="n">
        <v>2007</v>
      </c>
      <c r="B28" s="11" t="n">
        <v>2010</v>
      </c>
      <c r="C28" s="11" t="s">
        <v>35</v>
      </c>
      <c r="D28" s="11" t="s">
        <v>88</v>
      </c>
      <c r="E28" s="11" t="s">
        <v>89</v>
      </c>
      <c r="F28" s="11" t="s">
        <v>60</v>
      </c>
      <c r="G28" s="11" t="s">
        <v>28</v>
      </c>
      <c r="H28" s="12" t="n">
        <v>668000000</v>
      </c>
      <c r="I28" s="11" t="s">
        <v>34</v>
      </c>
      <c r="J28" s="11" t="s">
        <v>90</v>
      </c>
      <c r="V28" s="3" t="n">
        <f aca="false">H28</f>
        <v>668000000</v>
      </c>
    </row>
    <row r="29" customFormat="false" ht="15" hidden="false" customHeight="false" outlineLevel="0" collapsed="false">
      <c r="A29" s="11" t="n">
        <v>2007</v>
      </c>
      <c r="B29" s="11" t="n">
        <v>2010</v>
      </c>
      <c r="C29" s="11" t="s">
        <v>35</v>
      </c>
      <c r="D29" s="11" t="s">
        <v>91</v>
      </c>
      <c r="E29" s="11" t="s">
        <v>92</v>
      </c>
      <c r="F29" s="11" t="s">
        <v>60</v>
      </c>
      <c r="G29" s="11" t="s">
        <v>28</v>
      </c>
      <c r="H29" s="12" t="n">
        <v>738000000</v>
      </c>
      <c r="I29" s="11" t="s">
        <v>34</v>
      </c>
      <c r="J29" s="11" t="s">
        <v>90</v>
      </c>
      <c r="V29" s="3" t="n">
        <f aca="false">H29</f>
        <v>738000000</v>
      </c>
    </row>
    <row r="30" customFormat="false" ht="15" hidden="false" customHeight="false" outlineLevel="0" collapsed="false">
      <c r="A30" s="11" t="n">
        <v>2001</v>
      </c>
      <c r="B30" s="11" t="n">
        <v>2010</v>
      </c>
      <c r="C30" s="11" t="s">
        <v>52</v>
      </c>
      <c r="D30" s="11" t="s">
        <v>103</v>
      </c>
      <c r="E30" s="11" t="s">
        <v>104</v>
      </c>
      <c r="F30" s="11" t="s">
        <v>43</v>
      </c>
      <c r="G30" s="11" t="s">
        <v>28</v>
      </c>
      <c r="H30" s="12" t="n">
        <v>8000000</v>
      </c>
      <c r="I30" s="11" t="s">
        <v>105</v>
      </c>
      <c r="J30" s="16" t="s">
        <v>10</v>
      </c>
      <c r="Y30" s="3" t="n">
        <f aca="false">H30</f>
        <v>8000000</v>
      </c>
    </row>
    <row r="31" customFormat="false" ht="30" hidden="false" customHeight="false" outlineLevel="0" collapsed="false">
      <c r="A31" s="11" t="n">
        <v>2007</v>
      </c>
      <c r="B31" s="11" t="n">
        <v>2010</v>
      </c>
      <c r="C31" s="11" t="s">
        <v>40</v>
      </c>
      <c r="D31" s="11" t="s">
        <v>133</v>
      </c>
      <c r="E31" s="11" t="s">
        <v>134</v>
      </c>
      <c r="F31" s="11" t="s">
        <v>27</v>
      </c>
      <c r="G31" s="11" t="s">
        <v>28</v>
      </c>
      <c r="H31" s="12" t="n">
        <v>2700000000</v>
      </c>
      <c r="I31" s="11" t="s">
        <v>105</v>
      </c>
      <c r="J31" s="16" t="s">
        <v>135</v>
      </c>
      <c r="W31" s="3" t="n">
        <v>2100000000</v>
      </c>
      <c r="Y31" s="3" t="n">
        <v>600000000</v>
      </c>
    </row>
    <row r="32" customFormat="false" ht="30" hidden="false" customHeight="false" outlineLevel="0" collapsed="false">
      <c r="A32" s="11" t="n">
        <v>2007</v>
      </c>
      <c r="B32" s="11" t="n">
        <v>2010</v>
      </c>
      <c r="C32" s="11" t="s">
        <v>40</v>
      </c>
      <c r="D32" s="11" t="s">
        <v>148</v>
      </c>
      <c r="E32" s="11" t="s">
        <v>149</v>
      </c>
      <c r="F32" s="11" t="s">
        <v>27</v>
      </c>
      <c r="G32" s="11" t="s">
        <v>28</v>
      </c>
      <c r="H32" s="12" t="n">
        <v>100000000</v>
      </c>
      <c r="I32" s="11" t="s">
        <v>105</v>
      </c>
      <c r="J32" s="11" t="s">
        <v>10</v>
      </c>
      <c r="Y32" s="3" t="n">
        <f aca="false">H32</f>
        <v>100000000</v>
      </c>
    </row>
    <row r="33" customFormat="false" ht="15" hidden="false" customHeight="false" outlineLevel="0" collapsed="false">
      <c r="A33" s="11" t="n">
        <v>2008</v>
      </c>
      <c r="B33" s="11" t="n">
        <v>2010</v>
      </c>
      <c r="C33" s="11" t="s">
        <v>70</v>
      </c>
      <c r="D33" s="11" t="s">
        <v>250</v>
      </c>
      <c r="E33" s="11" t="s">
        <v>251</v>
      </c>
      <c r="F33" s="11" t="s">
        <v>55</v>
      </c>
      <c r="G33" s="11" t="s">
        <v>28</v>
      </c>
      <c r="H33" s="12" t="n">
        <v>47127637</v>
      </c>
      <c r="I33" s="11" t="s">
        <v>139</v>
      </c>
      <c r="J33" s="11" t="s">
        <v>10</v>
      </c>
      <c r="L33" s="3" t="n">
        <f aca="false">H33</f>
        <v>47127637</v>
      </c>
    </row>
    <row r="34" customFormat="false" ht="15.75" hidden="false" customHeight="false" outlineLevel="0" collapsed="false">
      <c r="A34" s="11" t="n">
        <v>2006</v>
      </c>
      <c r="B34" s="11" t="n">
        <v>2010</v>
      </c>
      <c r="C34" s="0" t="s">
        <v>108</v>
      </c>
      <c r="D34" s="0" t="s">
        <v>281</v>
      </c>
      <c r="E34" s="0" t="s">
        <v>282</v>
      </c>
      <c r="F34" s="0" t="s">
        <v>27</v>
      </c>
      <c r="G34" s="0" t="s">
        <v>28</v>
      </c>
      <c r="H34" s="1" t="n">
        <v>1975976972</v>
      </c>
      <c r="I34" s="0" t="s">
        <v>68</v>
      </c>
      <c r="J34" s="19" t="s">
        <v>49</v>
      </c>
      <c r="R34" s="3" t="n">
        <f aca="false">H34</f>
        <v>1975976972</v>
      </c>
    </row>
    <row r="35" customFormat="false" ht="15.75" hidden="false" customHeight="false" outlineLevel="0" collapsed="false">
      <c r="A35" s="19" t="n">
        <v>2009</v>
      </c>
      <c r="B35" s="19" t="n">
        <v>2010</v>
      </c>
      <c r="C35" s="0" t="s">
        <v>24</v>
      </c>
      <c r="D35" s="0" t="s">
        <v>315</v>
      </c>
      <c r="E35" s="0" t="s">
        <v>316</v>
      </c>
      <c r="F35" s="0" t="s">
        <v>60</v>
      </c>
      <c r="G35" s="0" t="s">
        <v>28</v>
      </c>
      <c r="H35" s="1" t="n">
        <v>70000000</v>
      </c>
      <c r="I35" s="0" t="s">
        <v>68</v>
      </c>
      <c r="J35" s="19" t="s">
        <v>49</v>
      </c>
      <c r="R35" s="3" t="n">
        <f aca="false">H35</f>
        <v>70000000</v>
      </c>
    </row>
    <row r="36" customFormat="false" ht="15.75" hidden="false" customHeight="false" outlineLevel="0" collapsed="false">
      <c r="A36" s="11" t="s">
        <v>31</v>
      </c>
      <c r="B36" s="11" t="n">
        <v>2010</v>
      </c>
      <c r="C36" s="0" t="s">
        <v>52</v>
      </c>
      <c r="D36" s="0" t="s">
        <v>341</v>
      </c>
      <c r="E36" s="0" t="s">
        <v>342</v>
      </c>
      <c r="F36" s="0" t="s">
        <v>55</v>
      </c>
      <c r="G36" s="0" t="s">
        <v>28</v>
      </c>
      <c r="H36" s="1" t="n">
        <v>3000000</v>
      </c>
      <c r="I36" s="0" t="s">
        <v>83</v>
      </c>
      <c r="J36" s="29" t="s">
        <v>10</v>
      </c>
      <c r="L36" s="3" t="n">
        <f aca="false">H36</f>
        <v>3000000</v>
      </c>
    </row>
    <row r="37" customFormat="false" ht="15" hidden="false" customHeight="false" outlineLevel="0" collapsed="false">
      <c r="A37" s="11" t="n">
        <v>2005</v>
      </c>
      <c r="B37" s="11" t="n">
        <v>2011</v>
      </c>
      <c r="C37" s="11" t="s">
        <v>35</v>
      </c>
      <c r="D37" s="11" t="s">
        <v>36</v>
      </c>
      <c r="E37" s="11" t="s">
        <v>37</v>
      </c>
      <c r="F37" s="11" t="s">
        <v>38</v>
      </c>
      <c r="G37" s="11" t="s">
        <v>28</v>
      </c>
      <c r="H37" s="12" t="n">
        <v>26000000</v>
      </c>
      <c r="I37" s="11" t="s">
        <v>39</v>
      </c>
      <c r="J37" s="11" t="s">
        <v>11</v>
      </c>
      <c r="M37" s="3" t="n">
        <f aca="false">H37</f>
        <v>26000000</v>
      </c>
    </row>
    <row r="38" customFormat="false" ht="15" hidden="false" customHeight="false" outlineLevel="0" collapsed="false">
      <c r="A38" s="11" t="n">
        <v>2001</v>
      </c>
      <c r="B38" s="11" t="n">
        <v>2011</v>
      </c>
      <c r="C38" s="11" t="s">
        <v>24</v>
      </c>
      <c r="D38" s="11" t="s">
        <v>66</v>
      </c>
      <c r="E38" s="11" t="s">
        <v>67</v>
      </c>
      <c r="F38" s="11" t="s">
        <v>60</v>
      </c>
      <c r="G38" s="11" t="s">
        <v>28</v>
      </c>
      <c r="H38" s="12" t="n">
        <v>273650767</v>
      </c>
      <c r="I38" s="11" t="s">
        <v>68</v>
      </c>
      <c r="J38" s="16" t="s">
        <v>69</v>
      </c>
      <c r="L38" s="3" t="n">
        <v>69850767</v>
      </c>
      <c r="N38" s="3" t="n">
        <v>15000000</v>
      </c>
      <c r="R38" s="3" t="n">
        <v>188800000</v>
      </c>
    </row>
    <row r="39" customFormat="false" ht="15" hidden="false" customHeight="false" outlineLevel="0" collapsed="false">
      <c r="A39" s="11" t="n">
        <v>2009</v>
      </c>
      <c r="B39" s="11" t="n">
        <v>2011</v>
      </c>
      <c r="C39" s="11" t="s">
        <v>70</v>
      </c>
      <c r="D39" s="11" t="s">
        <v>75</v>
      </c>
      <c r="E39" s="11" t="s">
        <v>76</v>
      </c>
      <c r="F39" s="11" t="s">
        <v>55</v>
      </c>
      <c r="G39" s="11" t="s">
        <v>28</v>
      </c>
      <c r="H39" s="12" t="n">
        <v>29517944</v>
      </c>
      <c r="I39" s="11" t="s">
        <v>68</v>
      </c>
      <c r="J39" s="16" t="s">
        <v>77</v>
      </c>
      <c r="L39" s="3" t="n">
        <v>11807178</v>
      </c>
      <c r="N39" s="3" t="n">
        <v>17710766</v>
      </c>
    </row>
    <row r="40" customFormat="false" ht="15" hidden="false" customHeight="false" outlineLevel="0" collapsed="false">
      <c r="A40" s="11" t="n">
        <v>2006</v>
      </c>
      <c r="B40" s="11" t="n">
        <v>2011</v>
      </c>
      <c r="C40" s="11" t="s">
        <v>40</v>
      </c>
      <c r="D40" s="11" t="s">
        <v>85</v>
      </c>
      <c r="E40" s="11" t="s">
        <v>86</v>
      </c>
      <c r="F40" s="11" t="s">
        <v>55</v>
      </c>
      <c r="G40" s="11" t="s">
        <v>28</v>
      </c>
      <c r="H40" s="12" t="n">
        <v>740000000</v>
      </c>
      <c r="I40" s="11" t="s">
        <v>34</v>
      </c>
      <c r="J40" s="11" t="s">
        <v>10</v>
      </c>
      <c r="L40" s="3" t="n">
        <f aca="false">H40</f>
        <v>740000000</v>
      </c>
    </row>
    <row r="41" customFormat="false" ht="15" hidden="false" customHeight="false" outlineLevel="0" collapsed="false">
      <c r="A41" s="11" t="n">
        <v>2007</v>
      </c>
      <c r="B41" s="11" t="n">
        <v>2011</v>
      </c>
      <c r="C41" s="11" t="s">
        <v>70</v>
      </c>
      <c r="D41" s="11" t="s">
        <v>93</v>
      </c>
      <c r="E41" s="11" t="s">
        <v>94</v>
      </c>
      <c r="F41" s="11" t="s">
        <v>55</v>
      </c>
      <c r="G41" s="11" t="s">
        <v>28</v>
      </c>
      <c r="H41" s="12" t="n">
        <v>15871670</v>
      </c>
      <c r="I41" s="11" t="s">
        <v>73</v>
      </c>
      <c r="J41" s="16" t="s">
        <v>74</v>
      </c>
      <c r="L41" s="3" t="n">
        <v>9523002</v>
      </c>
      <c r="U41" s="3" t="n">
        <v>6348668</v>
      </c>
    </row>
    <row r="42" customFormat="false" ht="15" hidden="false" customHeight="false" outlineLevel="0" collapsed="false">
      <c r="A42" s="11" t="s">
        <v>31</v>
      </c>
      <c r="B42" s="11" t="n">
        <v>2011</v>
      </c>
      <c r="C42" s="11" t="s">
        <v>32</v>
      </c>
      <c r="D42" s="11" t="s">
        <v>111</v>
      </c>
      <c r="E42" s="11" t="s">
        <v>112</v>
      </c>
      <c r="F42" s="11" t="s">
        <v>27</v>
      </c>
      <c r="G42" s="11" t="s">
        <v>28</v>
      </c>
      <c r="H42" s="12" t="n">
        <v>80000000</v>
      </c>
      <c r="I42" s="11" t="s">
        <v>48</v>
      </c>
      <c r="J42" s="11" t="s">
        <v>49</v>
      </c>
      <c r="R42" s="3" t="n">
        <f aca="false">H42</f>
        <v>80000000</v>
      </c>
    </row>
    <row r="43" customFormat="false" ht="30" hidden="false" customHeight="false" outlineLevel="0" collapsed="false">
      <c r="A43" s="11" t="s">
        <v>31</v>
      </c>
      <c r="B43" s="11" t="n">
        <v>2011</v>
      </c>
      <c r="C43" s="11" t="s">
        <v>208</v>
      </c>
      <c r="D43" s="11" t="s">
        <v>209</v>
      </c>
      <c r="E43" s="11" t="s">
        <v>210</v>
      </c>
      <c r="F43" s="11" t="s">
        <v>27</v>
      </c>
      <c r="G43" s="11" t="s">
        <v>28</v>
      </c>
      <c r="H43" s="12" t="n">
        <v>0</v>
      </c>
      <c r="I43" s="11" t="s">
        <v>211</v>
      </c>
      <c r="J43" s="11" t="s">
        <v>31</v>
      </c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customFormat="false" ht="15.75" hidden="false" customHeight="false" outlineLevel="0" collapsed="false">
      <c r="A44" s="19" t="n">
        <v>2009</v>
      </c>
      <c r="B44" s="19" t="n">
        <v>2011</v>
      </c>
      <c r="C44" s="0" t="s">
        <v>208</v>
      </c>
      <c r="D44" s="0" t="s">
        <v>305</v>
      </c>
      <c r="E44" s="0" t="s">
        <v>306</v>
      </c>
      <c r="F44" s="0" t="s">
        <v>38</v>
      </c>
      <c r="G44" s="0" t="s">
        <v>28</v>
      </c>
      <c r="H44" s="1" t="n">
        <v>60000000</v>
      </c>
      <c r="I44" s="0" t="s">
        <v>105</v>
      </c>
      <c r="J44" s="19" t="s">
        <v>11</v>
      </c>
      <c r="M44" s="3" t="n">
        <f aca="false">H44</f>
        <v>60000000</v>
      </c>
    </row>
    <row r="45" customFormat="false" ht="15.75" hidden="false" customHeight="false" outlineLevel="0" collapsed="false">
      <c r="A45" s="19" t="s">
        <v>31</v>
      </c>
      <c r="B45" s="19" t="n">
        <v>2011</v>
      </c>
      <c r="C45" s="0" t="s">
        <v>35</v>
      </c>
      <c r="D45" s="0" t="s">
        <v>317</v>
      </c>
      <c r="E45" s="0" t="s">
        <v>318</v>
      </c>
      <c r="F45" s="0" t="s">
        <v>38</v>
      </c>
      <c r="G45" s="0" t="s">
        <v>28</v>
      </c>
      <c r="H45" s="1" t="n">
        <v>11800000</v>
      </c>
      <c r="I45" s="0" t="s">
        <v>39</v>
      </c>
      <c r="J45" s="19" t="s">
        <v>11</v>
      </c>
      <c r="M45" s="3" t="n">
        <f aca="false">H45</f>
        <v>11800000</v>
      </c>
    </row>
    <row r="46" customFormat="false" ht="15.75" hidden="false" customHeight="false" outlineLevel="0" collapsed="false">
      <c r="A46" s="11" t="n">
        <v>2006</v>
      </c>
      <c r="B46" s="11" t="n">
        <v>2011</v>
      </c>
      <c r="C46" s="0" t="s">
        <v>40</v>
      </c>
      <c r="D46" s="0" t="s">
        <v>351</v>
      </c>
      <c r="E46" s="0" t="s">
        <v>352</v>
      </c>
      <c r="F46" s="0" t="s">
        <v>55</v>
      </c>
      <c r="G46" s="0" t="s">
        <v>28</v>
      </c>
      <c r="H46" s="1" t="n">
        <v>1200000000</v>
      </c>
      <c r="I46" s="0" t="s">
        <v>174</v>
      </c>
      <c r="J46" s="19" t="s">
        <v>11</v>
      </c>
      <c r="M46" s="3" t="n">
        <f aca="false">H46</f>
        <v>1200000000</v>
      </c>
    </row>
    <row r="47" customFormat="false" ht="30" hidden="false" customHeight="false" outlineLevel="0" collapsed="false">
      <c r="A47" s="11" t="s">
        <v>31</v>
      </c>
      <c r="B47" s="11" t="n">
        <v>2012</v>
      </c>
      <c r="C47" s="11" t="s">
        <v>40</v>
      </c>
      <c r="D47" s="11" t="s">
        <v>175</v>
      </c>
      <c r="E47" s="11" t="s">
        <v>176</v>
      </c>
      <c r="F47" s="11" t="s">
        <v>43</v>
      </c>
      <c r="G47" s="11" t="s">
        <v>28</v>
      </c>
      <c r="H47" s="12" t="n">
        <v>14000000</v>
      </c>
      <c r="I47" s="15" t="s">
        <v>44</v>
      </c>
      <c r="J47" s="11" t="s">
        <v>10</v>
      </c>
      <c r="L47" s="3" t="n">
        <f aca="false">H47</f>
        <v>14000000</v>
      </c>
    </row>
    <row r="48" customFormat="false" ht="30" hidden="false" customHeight="false" outlineLevel="0" collapsed="false">
      <c r="A48" s="11" t="n">
        <v>2008</v>
      </c>
      <c r="B48" s="11" t="n">
        <v>2012</v>
      </c>
      <c r="C48" s="11" t="s">
        <v>35</v>
      </c>
      <c r="D48" s="11" t="s">
        <v>212</v>
      </c>
      <c r="E48" s="11" t="s">
        <v>213</v>
      </c>
      <c r="F48" s="11" t="s">
        <v>55</v>
      </c>
      <c r="G48" s="11" t="s">
        <v>28</v>
      </c>
      <c r="H48" s="12" t="n">
        <v>10000000</v>
      </c>
      <c r="I48" s="15" t="s">
        <v>44</v>
      </c>
      <c r="J48" s="11" t="s">
        <v>65</v>
      </c>
      <c r="S48" s="3" t="n">
        <f aca="false">H48</f>
        <v>10000000</v>
      </c>
    </row>
    <row r="49" customFormat="false" ht="45" hidden="false" customHeight="false" outlineLevel="0" collapsed="false">
      <c r="A49" s="11" t="n">
        <v>2004</v>
      </c>
      <c r="B49" s="11" t="n">
        <v>2012</v>
      </c>
      <c r="C49" s="11" t="s">
        <v>24</v>
      </c>
      <c r="D49" s="11" t="s">
        <v>220</v>
      </c>
      <c r="E49" s="11" t="s">
        <v>221</v>
      </c>
      <c r="F49" s="11" t="s">
        <v>222</v>
      </c>
      <c r="G49" s="11" t="s">
        <v>28</v>
      </c>
      <c r="H49" s="12" t="n">
        <v>140000000</v>
      </c>
      <c r="I49" s="11" t="s">
        <v>139</v>
      </c>
      <c r="J49" s="11" t="s">
        <v>10</v>
      </c>
      <c r="L49" s="3" t="n">
        <f aca="false">H49</f>
        <v>140000000</v>
      </c>
    </row>
    <row r="50" customFormat="false" ht="15.75" hidden="false" customHeight="false" outlineLevel="0" collapsed="false">
      <c r="A50" s="11" t="n">
        <v>2009</v>
      </c>
      <c r="B50" s="11" t="n">
        <v>2012</v>
      </c>
      <c r="C50" s="0" t="s">
        <v>35</v>
      </c>
      <c r="D50" s="0" t="s">
        <v>273</v>
      </c>
      <c r="E50" s="0" t="s">
        <v>274</v>
      </c>
      <c r="F50" s="0" t="s">
        <v>27</v>
      </c>
      <c r="G50" s="0" t="s">
        <v>28</v>
      </c>
      <c r="H50" s="1" t="n">
        <v>66500000</v>
      </c>
      <c r="I50" s="0" t="s">
        <v>39</v>
      </c>
      <c r="J50" s="29" t="s">
        <v>77</v>
      </c>
      <c r="L50" s="3" t="n">
        <v>33500000</v>
      </c>
      <c r="N50" s="3" t="n">
        <v>33000000</v>
      </c>
    </row>
    <row r="51" customFormat="false" ht="15.75" hidden="false" customHeight="false" outlineLevel="0" collapsed="false">
      <c r="A51" s="19" t="n">
        <v>2010</v>
      </c>
      <c r="B51" s="19" t="n">
        <v>2012</v>
      </c>
      <c r="C51" s="0" t="s">
        <v>52</v>
      </c>
      <c r="D51" s="0" t="s">
        <v>285</v>
      </c>
      <c r="E51" s="0" t="s">
        <v>286</v>
      </c>
      <c r="F51" s="0" t="s">
        <v>38</v>
      </c>
      <c r="G51" s="0" t="s">
        <v>28</v>
      </c>
      <c r="H51" s="1" t="n">
        <v>13000000</v>
      </c>
      <c r="I51" s="0" t="s">
        <v>105</v>
      </c>
      <c r="J51" s="19" t="s">
        <v>10</v>
      </c>
      <c r="Y51" s="3" t="n">
        <f aca="false">H51</f>
        <v>13000000</v>
      </c>
    </row>
    <row r="52" customFormat="false" ht="15.75" hidden="false" customHeight="false" outlineLevel="0" collapsed="false">
      <c r="A52" s="11" t="n">
        <v>2011</v>
      </c>
      <c r="B52" s="11" t="n">
        <v>2012</v>
      </c>
      <c r="C52" s="0" t="s">
        <v>40</v>
      </c>
      <c r="D52" s="0" t="s">
        <v>325</v>
      </c>
      <c r="E52" s="0" t="s">
        <v>326</v>
      </c>
      <c r="F52" s="0" t="s">
        <v>43</v>
      </c>
      <c r="G52" s="0" t="s">
        <v>28</v>
      </c>
      <c r="H52" s="1" t="n">
        <v>5000000</v>
      </c>
      <c r="I52" s="0" t="s">
        <v>64</v>
      </c>
      <c r="J52" s="19" t="s">
        <v>49</v>
      </c>
      <c r="R52" s="3" t="n">
        <f aca="false">H52</f>
        <v>5000000</v>
      </c>
    </row>
    <row r="53" customFormat="false" ht="15.75" hidden="false" customHeight="false" outlineLevel="0" collapsed="false">
      <c r="A53" s="11" t="s">
        <v>31</v>
      </c>
      <c r="B53" s="11" t="n">
        <v>2012</v>
      </c>
      <c r="C53" s="0" t="s">
        <v>35</v>
      </c>
      <c r="D53" s="0" t="s">
        <v>327</v>
      </c>
      <c r="E53" s="0" t="s">
        <v>328</v>
      </c>
      <c r="F53" s="0" t="s">
        <v>55</v>
      </c>
      <c r="G53" s="0" t="s">
        <v>28</v>
      </c>
      <c r="H53" s="1" t="n">
        <v>6000000</v>
      </c>
      <c r="I53" s="0" t="s">
        <v>44</v>
      </c>
      <c r="J53" s="19" t="s">
        <v>10</v>
      </c>
      <c r="L53" s="3" t="n">
        <f aca="false">H53</f>
        <v>6000000</v>
      </c>
    </row>
    <row r="54" customFormat="false" ht="15.75" hidden="false" customHeight="false" outlineLevel="0" collapsed="false">
      <c r="A54" s="11" t="s">
        <v>31</v>
      </c>
      <c r="B54" s="11" t="n">
        <v>2012</v>
      </c>
      <c r="C54" s="0" t="s">
        <v>52</v>
      </c>
      <c r="D54" s="0" t="s">
        <v>345</v>
      </c>
      <c r="E54" s="0" t="s">
        <v>346</v>
      </c>
      <c r="F54" s="0" t="s">
        <v>55</v>
      </c>
      <c r="G54" s="0" t="s">
        <v>28</v>
      </c>
      <c r="H54" s="1" t="n">
        <v>60000000</v>
      </c>
      <c r="I54" s="0" t="s">
        <v>48</v>
      </c>
      <c r="J54" s="19" t="s">
        <v>10</v>
      </c>
      <c r="L54" s="3" t="n">
        <f aca="false">H54</f>
        <v>60000000</v>
      </c>
    </row>
    <row r="55" customFormat="false" ht="15.75" hidden="false" customHeight="false" outlineLevel="0" collapsed="false">
      <c r="A55" s="19" t="n">
        <v>2008</v>
      </c>
      <c r="B55" s="19" t="n">
        <v>2012</v>
      </c>
      <c r="C55" s="0" t="s">
        <v>108</v>
      </c>
      <c r="D55" s="0" t="s">
        <v>374</v>
      </c>
      <c r="E55" s="0" t="s">
        <v>375</v>
      </c>
      <c r="F55" s="0" t="s">
        <v>27</v>
      </c>
      <c r="G55" s="0" t="s">
        <v>28</v>
      </c>
      <c r="H55" s="1" t="n">
        <v>145418497</v>
      </c>
      <c r="I55" s="0" t="s">
        <v>68</v>
      </c>
      <c r="J55" s="19" t="s">
        <v>49</v>
      </c>
      <c r="R55" s="3" t="n">
        <f aca="false">H55</f>
        <v>145418497</v>
      </c>
    </row>
    <row r="56" customFormat="false" ht="15" hidden="false" customHeight="false" outlineLevel="0" collapsed="false">
      <c r="A56" s="11" t="s">
        <v>31</v>
      </c>
      <c r="B56" s="11" t="n">
        <v>2013</v>
      </c>
      <c r="C56" s="11" t="s">
        <v>40</v>
      </c>
      <c r="D56" s="11" t="s">
        <v>50</v>
      </c>
      <c r="E56" s="11" t="s">
        <v>51</v>
      </c>
      <c r="F56" s="11" t="s">
        <v>27</v>
      </c>
      <c r="G56" s="11" t="s">
        <v>28</v>
      </c>
      <c r="H56" s="12" t="n">
        <v>12000000</v>
      </c>
      <c r="I56" s="11" t="s">
        <v>39</v>
      </c>
      <c r="J56" s="11" t="s">
        <v>11</v>
      </c>
      <c r="M56" s="3" t="str">
        <f aca="false">J56</f>
        <v>Binacional</v>
      </c>
    </row>
    <row r="57" customFormat="false" ht="15" hidden="false" customHeight="false" outlineLevel="0" collapsed="false">
      <c r="A57" s="11" t="s">
        <v>31</v>
      </c>
      <c r="B57" s="11" t="n">
        <v>2013</v>
      </c>
      <c r="C57" s="11" t="s">
        <v>40</v>
      </c>
      <c r="D57" s="11" t="s">
        <v>62</v>
      </c>
      <c r="E57" s="11" t="s">
        <v>63</v>
      </c>
      <c r="F57" s="11" t="s">
        <v>43</v>
      </c>
      <c r="G57" s="11" t="s">
        <v>28</v>
      </c>
      <c r="H57" s="12" t="n">
        <v>0</v>
      </c>
      <c r="I57" s="15" t="s">
        <v>64</v>
      </c>
      <c r="J57" s="16" t="s">
        <v>65</v>
      </c>
      <c r="S57" s="3" t="n">
        <f aca="false">H57</f>
        <v>0</v>
      </c>
    </row>
    <row r="58" customFormat="false" ht="30" hidden="false" customHeight="false" outlineLevel="0" collapsed="false">
      <c r="A58" s="11" t="n">
        <v>2005</v>
      </c>
      <c r="B58" s="11" t="n">
        <v>2013</v>
      </c>
      <c r="C58" s="11" t="s">
        <v>70</v>
      </c>
      <c r="D58" s="11" t="s">
        <v>95</v>
      </c>
      <c r="E58" s="11" t="s">
        <v>96</v>
      </c>
      <c r="F58" s="11" t="s">
        <v>97</v>
      </c>
      <c r="G58" s="11" t="s">
        <v>28</v>
      </c>
      <c r="H58" s="12" t="n">
        <v>0</v>
      </c>
      <c r="I58" s="11" t="s">
        <v>98</v>
      </c>
      <c r="J58" s="16" t="s">
        <v>12</v>
      </c>
      <c r="N58" s="3" t="n">
        <f aca="false">H58</f>
        <v>0</v>
      </c>
    </row>
    <row r="59" customFormat="false" ht="15" hidden="false" customHeight="false" outlineLevel="0" collapsed="false">
      <c r="A59" s="11" t="n">
        <v>2008</v>
      </c>
      <c r="B59" s="11" t="n">
        <v>2013</v>
      </c>
      <c r="C59" s="11" t="s">
        <v>24</v>
      </c>
      <c r="D59" s="11" t="s">
        <v>137</v>
      </c>
      <c r="E59" s="11" t="s">
        <v>138</v>
      </c>
      <c r="F59" s="11" t="s">
        <v>43</v>
      </c>
      <c r="G59" s="11" t="s">
        <v>28</v>
      </c>
      <c r="H59" s="12" t="n">
        <v>54599943</v>
      </c>
      <c r="I59" s="11" t="s">
        <v>139</v>
      </c>
      <c r="J59" s="11" t="s">
        <v>10</v>
      </c>
      <c r="L59" s="3" t="n">
        <f aca="false">H59</f>
        <v>54599943</v>
      </c>
    </row>
    <row r="60" customFormat="false" ht="30" hidden="false" customHeight="false" outlineLevel="0" collapsed="false">
      <c r="A60" s="11" t="n">
        <v>2011</v>
      </c>
      <c r="B60" s="11" t="n">
        <v>2013</v>
      </c>
      <c r="C60" s="11" t="s">
        <v>70</v>
      </c>
      <c r="D60" s="11" t="s">
        <v>140</v>
      </c>
      <c r="E60" s="11" t="s">
        <v>141</v>
      </c>
      <c r="F60" s="11" t="s">
        <v>43</v>
      </c>
      <c r="G60" s="11" t="s">
        <v>28</v>
      </c>
      <c r="H60" s="12" t="n">
        <v>4100000</v>
      </c>
      <c r="I60" s="11" t="s">
        <v>98</v>
      </c>
      <c r="J60" s="11" t="s">
        <v>10</v>
      </c>
      <c r="L60" s="3" t="n">
        <f aca="false">H60</f>
        <v>4100000</v>
      </c>
    </row>
    <row r="61" customFormat="false" ht="15" hidden="false" customHeight="false" outlineLevel="0" collapsed="false">
      <c r="A61" s="11" t="n">
        <v>2011</v>
      </c>
      <c r="B61" s="11" t="n">
        <v>2013</v>
      </c>
      <c r="C61" s="11" t="s">
        <v>32</v>
      </c>
      <c r="D61" s="11" t="s">
        <v>196</v>
      </c>
      <c r="E61" s="11" t="s">
        <v>197</v>
      </c>
      <c r="F61" s="11" t="s">
        <v>60</v>
      </c>
      <c r="G61" s="11" t="s">
        <v>28</v>
      </c>
      <c r="H61" s="12" t="n">
        <v>555000000</v>
      </c>
      <c r="I61" s="11" t="s">
        <v>39</v>
      </c>
      <c r="J61" s="16" t="s">
        <v>198</v>
      </c>
      <c r="L61" s="3" t="n">
        <v>155000000</v>
      </c>
      <c r="Q61" s="3" t="n">
        <v>400000000</v>
      </c>
    </row>
    <row r="62" customFormat="false" ht="15" hidden="false" customHeight="false" outlineLevel="0" collapsed="false">
      <c r="A62" s="11" t="n">
        <v>2008</v>
      </c>
      <c r="B62" s="11" t="n">
        <v>2013</v>
      </c>
      <c r="C62" s="11" t="s">
        <v>24</v>
      </c>
      <c r="D62" s="11" t="s">
        <v>199</v>
      </c>
      <c r="E62" s="11" t="s">
        <v>200</v>
      </c>
      <c r="F62" s="11" t="s">
        <v>55</v>
      </c>
      <c r="G62" s="11" t="s">
        <v>28</v>
      </c>
      <c r="H62" s="12" t="n">
        <v>1320000000</v>
      </c>
      <c r="I62" s="11" t="s">
        <v>105</v>
      </c>
      <c r="J62" s="16" t="s">
        <v>90</v>
      </c>
      <c r="V62" s="3" t="n">
        <f aca="false">H62</f>
        <v>1320000000</v>
      </c>
    </row>
    <row r="63" customFormat="false" ht="15" hidden="false" customHeight="false" outlineLevel="0" collapsed="false">
      <c r="A63" s="11" t="s">
        <v>31</v>
      </c>
      <c r="B63" s="11" t="n">
        <v>2013</v>
      </c>
      <c r="C63" s="11" t="s">
        <v>40</v>
      </c>
      <c r="D63" s="11" t="s">
        <v>203</v>
      </c>
      <c r="E63" s="11" t="s">
        <v>204</v>
      </c>
      <c r="F63" s="11" t="s">
        <v>55</v>
      </c>
      <c r="G63" s="11" t="s">
        <v>28</v>
      </c>
      <c r="H63" s="12" t="n">
        <v>149144214</v>
      </c>
      <c r="I63" s="11" t="s">
        <v>105</v>
      </c>
      <c r="J63" s="11" t="s">
        <v>10</v>
      </c>
      <c r="Y63" s="3" t="n">
        <f aca="false">H63</f>
        <v>149144214</v>
      </c>
    </row>
    <row r="64" customFormat="false" ht="15.75" hidden="false" customHeight="false" outlineLevel="0" collapsed="false">
      <c r="A64" s="11" t="s">
        <v>31</v>
      </c>
      <c r="B64" s="11" t="n">
        <v>2013</v>
      </c>
      <c r="C64" s="0" t="s">
        <v>40</v>
      </c>
      <c r="D64" s="0" t="s">
        <v>279</v>
      </c>
      <c r="E64" s="0" t="s">
        <v>280</v>
      </c>
      <c r="F64" s="0" t="s">
        <v>97</v>
      </c>
      <c r="G64" s="0" t="s">
        <v>28</v>
      </c>
      <c r="H64" s="1" t="n">
        <v>60000000</v>
      </c>
      <c r="I64" s="0" t="s">
        <v>48</v>
      </c>
      <c r="J64" s="19" t="s">
        <v>10</v>
      </c>
      <c r="L64" s="3" t="n">
        <f aca="false">H64</f>
        <v>60000000</v>
      </c>
    </row>
    <row r="65" customFormat="false" ht="45" hidden="false" customHeight="false" outlineLevel="0" collapsed="false">
      <c r="A65" s="11" t="n">
        <v>2002</v>
      </c>
      <c r="B65" s="11" t="n">
        <v>2014</v>
      </c>
      <c r="C65" s="11" t="s">
        <v>40</v>
      </c>
      <c r="D65" s="11" t="s">
        <v>41</v>
      </c>
      <c r="E65" s="11" t="s">
        <v>42</v>
      </c>
      <c r="F65" s="11" t="s">
        <v>43</v>
      </c>
      <c r="G65" s="11" t="s">
        <v>28</v>
      </c>
      <c r="H65" s="12" t="n">
        <v>276185000</v>
      </c>
      <c r="I65" s="15" t="s">
        <v>44</v>
      </c>
      <c r="J65" s="16" t="s">
        <v>45</v>
      </c>
      <c r="L65" s="3" t="n">
        <f aca="false">119185000</f>
        <v>119185000</v>
      </c>
      <c r="N65" s="3" t="n">
        <v>70000000</v>
      </c>
      <c r="O65" s="3" t="n">
        <v>17300000</v>
      </c>
      <c r="Q65" s="3" t="n">
        <v>4300000</v>
      </c>
      <c r="R65" s="3" t="n">
        <v>9400000</v>
      </c>
      <c r="T65" s="3" t="n">
        <v>56000000</v>
      </c>
    </row>
    <row r="66" customFormat="false" ht="15" hidden="false" customHeight="false" outlineLevel="0" collapsed="false">
      <c r="A66" s="11" t="n">
        <v>2008</v>
      </c>
      <c r="B66" s="11" t="n">
        <v>2014</v>
      </c>
      <c r="C66" s="11" t="s">
        <v>52</v>
      </c>
      <c r="D66" s="11" t="s">
        <v>53</v>
      </c>
      <c r="E66" s="11" t="s">
        <v>54</v>
      </c>
      <c r="F66" s="11" t="s">
        <v>55</v>
      </c>
      <c r="G66" s="11" t="s">
        <v>28</v>
      </c>
      <c r="H66" s="12" t="n">
        <v>16600000</v>
      </c>
      <c r="I66" s="11" t="s">
        <v>48</v>
      </c>
      <c r="J66" s="11" t="s">
        <v>49</v>
      </c>
      <c r="R66" s="3" t="n">
        <f aca="false">H66</f>
        <v>16600000</v>
      </c>
    </row>
    <row r="67" customFormat="false" ht="15" hidden="false" customHeight="false" outlineLevel="0" collapsed="false">
      <c r="A67" s="11" t="n">
        <v>2010</v>
      </c>
      <c r="B67" s="11" t="n">
        <v>2014</v>
      </c>
      <c r="C67" s="11" t="s">
        <v>32</v>
      </c>
      <c r="D67" s="11" t="s">
        <v>113</v>
      </c>
      <c r="E67" s="11" t="s">
        <v>114</v>
      </c>
      <c r="F67" s="11" t="s">
        <v>27</v>
      </c>
      <c r="G67" s="11" t="s">
        <v>28</v>
      </c>
      <c r="H67" s="12" t="n">
        <v>370000000</v>
      </c>
      <c r="I67" s="11" t="s">
        <v>48</v>
      </c>
      <c r="J67" s="11" t="s">
        <v>49</v>
      </c>
      <c r="R67" s="3" t="n">
        <f aca="false">H67</f>
        <v>370000000</v>
      </c>
    </row>
    <row r="68" customFormat="false" ht="15" hidden="false" customHeight="false" outlineLevel="0" collapsed="false">
      <c r="A68" s="11" t="n">
        <v>2007</v>
      </c>
      <c r="B68" s="11" t="n">
        <v>2014</v>
      </c>
      <c r="C68" s="11" t="s">
        <v>24</v>
      </c>
      <c r="D68" s="11" t="s">
        <v>117</v>
      </c>
      <c r="E68" s="11" t="s">
        <v>118</v>
      </c>
      <c r="F68" s="11" t="s">
        <v>38</v>
      </c>
      <c r="G68" s="11" t="s">
        <v>28</v>
      </c>
      <c r="H68" s="12" t="n">
        <v>573000000</v>
      </c>
      <c r="I68" s="11" t="s">
        <v>105</v>
      </c>
      <c r="J68" s="11" t="s">
        <v>10</v>
      </c>
      <c r="Y68" s="3" t="n">
        <f aca="false">H68</f>
        <v>573000000</v>
      </c>
    </row>
    <row r="69" customFormat="false" ht="30" hidden="false" customHeight="false" outlineLevel="0" collapsed="false">
      <c r="A69" s="11" t="s">
        <v>31</v>
      </c>
      <c r="B69" s="11" t="n">
        <v>2014</v>
      </c>
      <c r="C69" s="11" t="s">
        <v>40</v>
      </c>
      <c r="D69" s="11" t="s">
        <v>146</v>
      </c>
      <c r="E69" s="11" t="s">
        <v>147</v>
      </c>
      <c r="F69" s="11" t="s">
        <v>27</v>
      </c>
      <c r="G69" s="11" t="s">
        <v>28</v>
      </c>
      <c r="H69" s="12" t="n">
        <v>10000000</v>
      </c>
      <c r="I69" s="11" t="s">
        <v>34</v>
      </c>
      <c r="J69" s="16" t="s">
        <v>10</v>
      </c>
      <c r="L69" s="3" t="n">
        <f aca="false">H69</f>
        <v>10000000</v>
      </c>
    </row>
    <row r="70" customFormat="false" ht="15" hidden="false" customHeight="false" outlineLevel="0" collapsed="false">
      <c r="A70" s="11" t="s">
        <v>31</v>
      </c>
      <c r="B70" s="11" t="n">
        <v>2014</v>
      </c>
      <c r="C70" s="11" t="s">
        <v>24</v>
      </c>
      <c r="D70" s="11" t="s">
        <v>180</v>
      </c>
      <c r="E70" s="11" t="s">
        <v>181</v>
      </c>
      <c r="F70" s="11" t="s">
        <v>55</v>
      </c>
      <c r="G70" s="11" t="s">
        <v>28</v>
      </c>
      <c r="H70" s="12" t="n">
        <v>600000000</v>
      </c>
      <c r="I70" s="11" t="s">
        <v>105</v>
      </c>
      <c r="J70" s="11" t="s">
        <v>10</v>
      </c>
      <c r="Y70" s="3" t="n">
        <f aca="false">H70</f>
        <v>600000000</v>
      </c>
    </row>
    <row r="71" customFormat="false" ht="30" hidden="false" customHeight="false" outlineLevel="0" collapsed="false">
      <c r="A71" s="11" t="n">
        <v>2008</v>
      </c>
      <c r="B71" s="11" t="n">
        <v>2014</v>
      </c>
      <c r="C71" s="11" t="s">
        <v>32</v>
      </c>
      <c r="D71" s="11" t="s">
        <v>190</v>
      </c>
      <c r="E71" s="11" t="s">
        <v>191</v>
      </c>
      <c r="F71" s="11" t="s">
        <v>27</v>
      </c>
      <c r="G71" s="11" t="s">
        <v>28</v>
      </c>
      <c r="H71" s="12" t="n">
        <v>725000000</v>
      </c>
      <c r="I71" s="11" t="s">
        <v>34</v>
      </c>
      <c r="J71" s="16" t="s">
        <v>77</v>
      </c>
      <c r="L71" s="3" t="n">
        <v>145000000</v>
      </c>
      <c r="N71" s="3" t="n">
        <v>580000000</v>
      </c>
    </row>
    <row r="72" customFormat="false" ht="15" hidden="false" customHeight="false" outlineLevel="0" collapsed="false">
      <c r="A72" s="11" t="n">
        <v>2011</v>
      </c>
      <c r="B72" s="11" t="n">
        <v>2014</v>
      </c>
      <c r="C72" s="11" t="s">
        <v>35</v>
      </c>
      <c r="D72" s="11" t="s">
        <v>192</v>
      </c>
      <c r="E72" s="11" t="s">
        <v>193</v>
      </c>
      <c r="F72" s="11" t="s">
        <v>60</v>
      </c>
      <c r="G72" s="11" t="s">
        <v>28</v>
      </c>
      <c r="H72" s="12" t="n">
        <v>25000000</v>
      </c>
      <c r="I72" s="11" t="s">
        <v>34</v>
      </c>
      <c r="J72" s="11" t="s">
        <v>10</v>
      </c>
      <c r="L72" s="3" t="n">
        <f aca="false">H72</f>
        <v>25000000</v>
      </c>
    </row>
    <row r="73" customFormat="false" ht="30" hidden="false" customHeight="false" outlineLevel="0" collapsed="false">
      <c r="A73" s="11" t="s">
        <v>31</v>
      </c>
      <c r="B73" s="11" t="n">
        <v>2014</v>
      </c>
      <c r="C73" s="11" t="s">
        <v>108</v>
      </c>
      <c r="D73" s="11" t="s">
        <v>201</v>
      </c>
      <c r="E73" s="11" t="s">
        <v>202</v>
      </c>
      <c r="F73" s="11" t="s">
        <v>60</v>
      </c>
      <c r="G73" s="11" t="s">
        <v>28</v>
      </c>
      <c r="H73" s="12" t="n">
        <v>3823000000</v>
      </c>
      <c r="I73" s="11" t="s">
        <v>105</v>
      </c>
      <c r="J73" s="16" t="s">
        <v>57</v>
      </c>
      <c r="R73" s="3" t="n">
        <v>1147000000</v>
      </c>
      <c r="Y73" s="3" t="n">
        <v>2676000000</v>
      </c>
    </row>
    <row r="74" customFormat="false" ht="15" hidden="false" customHeight="false" outlineLevel="0" collapsed="false">
      <c r="A74" s="11" t="n">
        <v>2012</v>
      </c>
      <c r="B74" s="11" t="n">
        <v>2014</v>
      </c>
      <c r="C74" s="11" t="s">
        <v>52</v>
      </c>
      <c r="D74" s="11" t="s">
        <v>229</v>
      </c>
      <c r="E74" s="11" t="s">
        <v>230</v>
      </c>
      <c r="F74" s="11" t="s">
        <v>55</v>
      </c>
      <c r="G74" s="11" t="s">
        <v>28</v>
      </c>
      <c r="H74" s="12" t="n">
        <v>51509000</v>
      </c>
      <c r="I74" s="11" t="s">
        <v>68</v>
      </c>
      <c r="J74" s="11" t="s">
        <v>49</v>
      </c>
    </row>
    <row r="75" customFormat="false" ht="15" hidden="false" customHeight="false" outlineLevel="0" collapsed="false">
      <c r="A75" s="11" t="n">
        <v>-2010</v>
      </c>
      <c r="B75" s="11" t="n">
        <v>2014</v>
      </c>
      <c r="C75" s="11" t="s">
        <v>52</v>
      </c>
      <c r="D75" s="11" t="s">
        <v>233</v>
      </c>
      <c r="E75" s="11" t="s">
        <v>234</v>
      </c>
      <c r="F75" s="11" t="s">
        <v>55</v>
      </c>
      <c r="G75" s="11" t="s">
        <v>28</v>
      </c>
      <c r="H75" s="12" t="n">
        <v>37000000</v>
      </c>
      <c r="I75" s="11" t="s">
        <v>68</v>
      </c>
      <c r="J75" s="11" t="s">
        <v>49</v>
      </c>
    </row>
    <row r="76" customFormat="false" ht="15" hidden="false" customHeight="false" outlineLevel="0" collapsed="false">
      <c r="A76" s="11" t="n">
        <v>2010</v>
      </c>
      <c r="B76" s="11" t="n">
        <v>2014</v>
      </c>
      <c r="C76" s="11" t="s">
        <v>52</v>
      </c>
      <c r="D76" s="11" t="s">
        <v>235</v>
      </c>
      <c r="E76" s="11" t="s">
        <v>236</v>
      </c>
      <c r="F76" s="11" t="s">
        <v>27</v>
      </c>
      <c r="G76" s="11" t="s">
        <v>28</v>
      </c>
      <c r="H76" s="12" t="n">
        <v>12500000</v>
      </c>
      <c r="I76" s="11" t="s">
        <v>39</v>
      </c>
      <c r="J76" s="11" t="s">
        <v>237</v>
      </c>
    </row>
    <row r="77" customFormat="false" ht="30" hidden="false" customHeight="false" outlineLevel="0" collapsed="false">
      <c r="A77" s="11" t="s">
        <v>31</v>
      </c>
      <c r="B77" s="11" t="n">
        <v>2014</v>
      </c>
      <c r="C77" s="11" t="s">
        <v>70</v>
      </c>
      <c r="D77" s="11" t="s">
        <v>240</v>
      </c>
      <c r="E77" s="11" t="s">
        <v>241</v>
      </c>
      <c r="F77" s="11" t="s">
        <v>97</v>
      </c>
      <c r="G77" s="11" t="s">
        <v>28</v>
      </c>
      <c r="H77" s="12" t="n">
        <v>23202179</v>
      </c>
      <c r="I77" s="11" t="s">
        <v>139</v>
      </c>
      <c r="J77" s="11" t="s">
        <v>13</v>
      </c>
    </row>
    <row r="78" customFormat="false" ht="15.75" hidden="false" customHeight="false" outlineLevel="0" collapsed="false">
      <c r="A78" s="19" t="n">
        <v>2007</v>
      </c>
      <c r="B78" s="19" t="n">
        <v>2014</v>
      </c>
      <c r="C78" s="0" t="s">
        <v>70</v>
      </c>
      <c r="D78" s="0" t="s">
        <v>303</v>
      </c>
      <c r="E78" s="0" t="s">
        <v>304</v>
      </c>
      <c r="F78" s="0" t="s">
        <v>179</v>
      </c>
      <c r="G78" s="0" t="s">
        <v>28</v>
      </c>
      <c r="H78" s="1" t="n">
        <v>335000000</v>
      </c>
      <c r="I78" s="0" t="s">
        <v>29</v>
      </c>
      <c r="J78" s="19" t="s">
        <v>10</v>
      </c>
      <c r="L78" s="3" t="n">
        <f aca="false">H78</f>
        <v>335000000</v>
      </c>
    </row>
    <row r="79" customFormat="false" ht="15.75" hidden="false" customHeight="false" outlineLevel="0" collapsed="false">
      <c r="A79" s="19" t="n">
        <v>2012</v>
      </c>
      <c r="B79" s="19" t="n">
        <v>2014</v>
      </c>
      <c r="C79" s="0" t="s">
        <v>24</v>
      </c>
      <c r="D79" s="0" t="s">
        <v>319</v>
      </c>
      <c r="E79" s="0" t="s">
        <v>320</v>
      </c>
      <c r="F79" s="0" t="s">
        <v>60</v>
      </c>
      <c r="G79" s="0" t="s">
        <v>28</v>
      </c>
      <c r="H79" s="1" t="n">
        <v>176662000</v>
      </c>
      <c r="I79" s="0" t="s">
        <v>68</v>
      </c>
      <c r="J79" s="19" t="s">
        <v>49</v>
      </c>
      <c r="R79" s="3" t="n">
        <f aca="false">H79</f>
        <v>176662000</v>
      </c>
    </row>
    <row r="80" customFormat="false" ht="15.75" hidden="false" customHeight="false" outlineLevel="0" collapsed="false">
      <c r="A80" s="11" t="s">
        <v>31</v>
      </c>
      <c r="B80" s="11" t="n">
        <v>2014</v>
      </c>
      <c r="C80" s="0" t="s">
        <v>24</v>
      </c>
      <c r="D80" s="0" t="s">
        <v>347</v>
      </c>
      <c r="E80" s="0" t="s">
        <v>348</v>
      </c>
      <c r="F80" s="0" t="s">
        <v>27</v>
      </c>
      <c r="G80" s="0" t="s">
        <v>28</v>
      </c>
      <c r="H80" s="1" t="n">
        <v>75970269</v>
      </c>
      <c r="I80" s="0" t="s">
        <v>139</v>
      </c>
      <c r="J80" s="19" t="s">
        <v>10</v>
      </c>
      <c r="L80" s="3" t="n">
        <f aca="false">H80</f>
        <v>75970269</v>
      </c>
    </row>
    <row r="81" customFormat="false" ht="15.75" hidden="false" customHeight="false" outlineLevel="0" collapsed="false">
      <c r="A81" s="19" t="n">
        <v>2012</v>
      </c>
      <c r="B81" s="19" t="n">
        <v>2014</v>
      </c>
      <c r="C81" s="0" t="s">
        <v>24</v>
      </c>
      <c r="D81" s="0" t="s">
        <v>370</v>
      </c>
      <c r="E81" s="0" t="s">
        <v>371</v>
      </c>
      <c r="F81" s="0" t="s">
        <v>38</v>
      </c>
      <c r="G81" s="0" t="s">
        <v>28</v>
      </c>
      <c r="H81" s="1" t="n">
        <v>113205000</v>
      </c>
      <c r="I81" s="0" t="s">
        <v>68</v>
      </c>
      <c r="J81" s="19" t="s">
        <v>49</v>
      </c>
      <c r="R81" s="3" t="n">
        <f aca="false">H81</f>
        <v>113205000</v>
      </c>
    </row>
    <row r="82" customFormat="false" ht="15.75" hidden="false" customHeight="false" outlineLevel="0" collapsed="false">
      <c r="A82" s="19" t="n">
        <v>1994</v>
      </c>
      <c r="B82" s="19" t="n">
        <v>2014</v>
      </c>
      <c r="C82" s="0" t="s">
        <v>70</v>
      </c>
      <c r="D82" s="0" t="s">
        <v>376</v>
      </c>
      <c r="E82" s="0" t="s">
        <v>377</v>
      </c>
      <c r="F82" s="0" t="s">
        <v>38</v>
      </c>
      <c r="G82" s="0" t="s">
        <v>28</v>
      </c>
      <c r="H82" s="1" t="n">
        <v>26000000</v>
      </c>
      <c r="I82" s="0" t="s">
        <v>29</v>
      </c>
      <c r="J82" s="19" t="s">
        <v>10</v>
      </c>
      <c r="L82" s="3" t="n">
        <f aca="false">H82</f>
        <v>26000000</v>
      </c>
    </row>
    <row r="83" customFormat="false" ht="30" hidden="false" customHeight="false" outlineLevel="0" collapsed="false">
      <c r="A83" s="11" t="n">
        <v>2009</v>
      </c>
      <c r="B83" s="11" t="n">
        <v>2015</v>
      </c>
      <c r="C83" s="11" t="s">
        <v>24</v>
      </c>
      <c r="D83" s="11" t="s">
        <v>25</v>
      </c>
      <c r="E83" s="11" t="s">
        <v>26</v>
      </c>
      <c r="F83" s="11" t="s">
        <v>27</v>
      </c>
      <c r="G83" s="11" t="s">
        <v>28</v>
      </c>
      <c r="H83" s="12" t="n">
        <v>3000000</v>
      </c>
      <c r="I83" s="11" t="s">
        <v>29</v>
      </c>
      <c r="J83" s="11" t="s">
        <v>30</v>
      </c>
    </row>
    <row r="84" customFormat="false" ht="15" hidden="false" customHeight="false" outlineLevel="0" collapsed="false">
      <c r="A84" s="11" t="n">
        <v>2013</v>
      </c>
      <c r="B84" s="11" t="n">
        <v>2015</v>
      </c>
      <c r="C84" s="11" t="s">
        <v>52</v>
      </c>
      <c r="D84" s="11" t="s">
        <v>58</v>
      </c>
      <c r="E84" s="11" t="s">
        <v>59</v>
      </c>
      <c r="F84" s="11" t="s">
        <v>60</v>
      </c>
      <c r="G84" s="11" t="s">
        <v>28</v>
      </c>
      <c r="H84" s="12" t="n">
        <v>2000000</v>
      </c>
      <c r="I84" s="11" t="s">
        <v>61</v>
      </c>
      <c r="J84" s="11" t="s">
        <v>10</v>
      </c>
      <c r="Y84" s="3" t="n">
        <f aca="false">H84</f>
        <v>2000000</v>
      </c>
    </row>
    <row r="85" customFormat="false" ht="15" hidden="false" customHeight="false" outlineLevel="0" collapsed="false">
      <c r="A85" s="11" t="s">
        <v>31</v>
      </c>
      <c r="B85" s="11" t="n">
        <v>2015</v>
      </c>
      <c r="C85" s="11" t="s">
        <v>35</v>
      </c>
      <c r="D85" s="11" t="s">
        <v>129</v>
      </c>
      <c r="E85" s="11" t="s">
        <v>130</v>
      </c>
      <c r="F85" s="11" t="s">
        <v>27</v>
      </c>
      <c r="G85" s="11" t="s">
        <v>28</v>
      </c>
      <c r="H85" s="12" t="n">
        <v>0</v>
      </c>
      <c r="I85" s="11" t="s">
        <v>83</v>
      </c>
      <c r="J85" s="11" t="s">
        <v>65</v>
      </c>
      <c r="S85" s="3" t="n">
        <f aca="false">H85</f>
        <v>0</v>
      </c>
    </row>
    <row r="86" customFormat="false" ht="15" hidden="false" customHeight="false" outlineLevel="0" collapsed="false">
      <c r="A86" s="11" t="n">
        <v>1994</v>
      </c>
      <c r="B86" s="11" t="n">
        <v>2015</v>
      </c>
      <c r="C86" s="11" t="s">
        <v>70</v>
      </c>
      <c r="D86" s="11" t="s">
        <v>155</v>
      </c>
      <c r="E86" s="11" t="s">
        <v>156</v>
      </c>
      <c r="F86" s="11" t="s">
        <v>27</v>
      </c>
      <c r="G86" s="11" t="s">
        <v>28</v>
      </c>
      <c r="H86" s="12" t="n">
        <v>411158974</v>
      </c>
      <c r="I86" s="11" t="s">
        <v>29</v>
      </c>
      <c r="J86" s="16" t="s">
        <v>90</v>
      </c>
      <c r="V86" s="3" t="n">
        <f aca="false">H86</f>
        <v>411158974</v>
      </c>
    </row>
    <row r="87" customFormat="false" ht="45" hidden="false" customHeight="true" outlineLevel="0" collapsed="false">
      <c r="A87" s="11" t="n">
        <v>2012</v>
      </c>
      <c r="B87" s="11" t="n">
        <v>2015</v>
      </c>
      <c r="C87" s="11" t="s">
        <v>70</v>
      </c>
      <c r="D87" s="11" t="s">
        <v>157</v>
      </c>
      <c r="E87" s="11" t="s">
        <v>158</v>
      </c>
      <c r="F87" s="11" t="s">
        <v>60</v>
      </c>
      <c r="G87" s="11" t="s">
        <v>28</v>
      </c>
      <c r="H87" s="12" t="n">
        <v>10548000</v>
      </c>
      <c r="I87" s="11" t="s">
        <v>29</v>
      </c>
      <c r="J87" s="11" t="s">
        <v>10</v>
      </c>
      <c r="L87" s="3" t="n">
        <f aca="false">H87</f>
        <v>10548000</v>
      </c>
    </row>
    <row r="88" customFormat="false" ht="15" hidden="false" customHeight="false" outlineLevel="0" collapsed="false">
      <c r="A88" s="11" t="n">
        <v>2015</v>
      </c>
      <c r="B88" s="11" t="n">
        <v>2015</v>
      </c>
      <c r="C88" s="11" t="s">
        <v>70</v>
      </c>
      <c r="D88" s="11" t="s">
        <v>159</v>
      </c>
      <c r="E88" s="11" t="s">
        <v>160</v>
      </c>
      <c r="F88" s="11" t="s">
        <v>60</v>
      </c>
      <c r="G88" s="11" t="s">
        <v>28</v>
      </c>
      <c r="H88" s="12" t="n">
        <v>3634264</v>
      </c>
      <c r="I88" s="11" t="s">
        <v>29</v>
      </c>
      <c r="J88" s="11" t="s">
        <v>10</v>
      </c>
      <c r="L88" s="3" t="n">
        <f aca="false">H88</f>
        <v>3634264</v>
      </c>
    </row>
    <row r="89" customFormat="false" ht="15" hidden="false" customHeight="false" outlineLevel="0" collapsed="false">
      <c r="A89" s="11" t="s">
        <v>31</v>
      </c>
      <c r="B89" s="11" t="n">
        <v>2015</v>
      </c>
      <c r="C89" s="11" t="s">
        <v>35</v>
      </c>
      <c r="D89" s="11" t="s">
        <v>194</v>
      </c>
      <c r="E89" s="11" t="s">
        <v>195</v>
      </c>
      <c r="F89" s="11" t="s">
        <v>60</v>
      </c>
      <c r="G89" s="11" t="s">
        <v>28</v>
      </c>
      <c r="H89" s="12" t="n">
        <v>15000000</v>
      </c>
      <c r="I89" s="11" t="s">
        <v>34</v>
      </c>
      <c r="J89" s="11" t="s">
        <v>15</v>
      </c>
      <c r="Q89" s="3" t="n">
        <f aca="false">H89</f>
        <v>15000000</v>
      </c>
    </row>
    <row r="90" customFormat="false" ht="15" hidden="false" customHeight="false" outlineLevel="0" collapsed="false">
      <c r="A90" s="11" t="n">
        <v>2011</v>
      </c>
      <c r="B90" s="11" t="n">
        <v>2015</v>
      </c>
      <c r="C90" s="11" t="s">
        <v>24</v>
      </c>
      <c r="D90" s="11" t="s">
        <v>248</v>
      </c>
      <c r="E90" s="11" t="s">
        <v>249</v>
      </c>
      <c r="F90" s="11" t="s">
        <v>97</v>
      </c>
      <c r="G90" s="11" t="s">
        <v>28</v>
      </c>
      <c r="H90" s="12" t="n">
        <v>3340981</v>
      </c>
      <c r="I90" s="11" t="s">
        <v>29</v>
      </c>
      <c r="J90" s="11" t="s">
        <v>10</v>
      </c>
      <c r="L90" s="3" t="n">
        <f aca="false">H90</f>
        <v>3340981</v>
      </c>
    </row>
    <row r="91" customFormat="false" ht="15.75" hidden="false" customHeight="false" outlineLevel="0" collapsed="false">
      <c r="A91" s="19" t="n">
        <v>2012</v>
      </c>
      <c r="B91" s="19" t="n">
        <v>2015</v>
      </c>
      <c r="C91" s="0" t="s">
        <v>24</v>
      </c>
      <c r="D91" s="0" t="s">
        <v>321</v>
      </c>
      <c r="E91" s="0" t="s">
        <v>322</v>
      </c>
      <c r="F91" s="0" t="s">
        <v>43</v>
      </c>
      <c r="G91" s="0" t="s">
        <v>28</v>
      </c>
      <c r="H91" s="1" t="n">
        <v>25000000</v>
      </c>
      <c r="I91" s="0" t="s">
        <v>139</v>
      </c>
      <c r="J91" s="19" t="s">
        <v>10</v>
      </c>
      <c r="L91" s="3" t="n">
        <f aca="false">H91</f>
        <v>25000000</v>
      </c>
    </row>
    <row r="92" customFormat="false" ht="15" hidden="false" customHeight="false" outlineLevel="0" collapsed="false">
      <c r="A92" s="11" t="n">
        <v>2013</v>
      </c>
      <c r="B92" s="11" t="n">
        <v>2016</v>
      </c>
      <c r="C92" s="11" t="s">
        <v>32</v>
      </c>
      <c r="D92" s="11" t="s">
        <v>106</v>
      </c>
      <c r="E92" s="11" t="s">
        <v>107</v>
      </c>
      <c r="F92" s="11" t="s">
        <v>27</v>
      </c>
      <c r="G92" s="11" t="s">
        <v>28</v>
      </c>
      <c r="H92" s="12" t="n">
        <v>1160000</v>
      </c>
      <c r="I92" s="11" t="s">
        <v>48</v>
      </c>
      <c r="J92" s="11" t="s">
        <v>10</v>
      </c>
      <c r="L92" s="3" t="n">
        <f aca="false">H92</f>
        <v>1160000</v>
      </c>
    </row>
    <row r="93" customFormat="false" ht="15" hidden="false" customHeight="false" outlineLevel="0" collapsed="false">
      <c r="A93" s="11" t="s">
        <v>31</v>
      </c>
      <c r="B93" s="11" t="n">
        <v>2016</v>
      </c>
      <c r="C93" s="11" t="s">
        <v>52</v>
      </c>
      <c r="D93" s="11" t="s">
        <v>119</v>
      </c>
      <c r="E93" s="11" t="s">
        <v>120</v>
      </c>
      <c r="F93" s="11" t="s">
        <v>55</v>
      </c>
      <c r="G93" s="11" t="s">
        <v>28</v>
      </c>
      <c r="H93" s="12" t="n">
        <v>37000000</v>
      </c>
      <c r="I93" s="11" t="s">
        <v>48</v>
      </c>
      <c r="J93" s="11" t="s">
        <v>10</v>
      </c>
      <c r="L93" s="3" t="n">
        <f aca="false">H93</f>
        <v>37000000</v>
      </c>
    </row>
    <row r="94" customFormat="false" ht="15" hidden="false" customHeight="false" outlineLevel="0" collapsed="false">
      <c r="A94" s="11" t="n">
        <v>2014</v>
      </c>
      <c r="B94" s="11" t="n">
        <v>2016</v>
      </c>
      <c r="C94" s="11" t="s">
        <v>24</v>
      </c>
      <c r="D94" s="11" t="s">
        <v>142</v>
      </c>
      <c r="E94" s="11" t="s">
        <v>143</v>
      </c>
      <c r="F94" s="11" t="s">
        <v>60</v>
      </c>
      <c r="G94" s="11" t="s">
        <v>28</v>
      </c>
      <c r="H94" s="12" t="n">
        <v>50320000</v>
      </c>
      <c r="I94" s="11" t="s">
        <v>68</v>
      </c>
      <c r="J94" s="11" t="s">
        <v>49</v>
      </c>
      <c r="R94" s="3" t="n">
        <f aca="false">H94</f>
        <v>50320000</v>
      </c>
    </row>
    <row r="95" customFormat="false" ht="15" hidden="false" customHeight="false" outlineLevel="0" collapsed="false">
      <c r="A95" s="11" t="s">
        <v>31</v>
      </c>
      <c r="B95" s="11" t="n">
        <v>2016</v>
      </c>
      <c r="C95" s="11" t="s">
        <v>40</v>
      </c>
      <c r="D95" s="11" t="s">
        <v>166</v>
      </c>
      <c r="E95" s="11" t="s">
        <v>167</v>
      </c>
      <c r="F95" s="11" t="s">
        <v>38</v>
      </c>
      <c r="G95" s="11" t="s">
        <v>28</v>
      </c>
      <c r="H95" s="12" t="n">
        <v>388000000</v>
      </c>
      <c r="I95" s="11" t="s">
        <v>48</v>
      </c>
      <c r="J95" s="11" t="s">
        <v>49</v>
      </c>
      <c r="R95" s="3" t="n">
        <f aca="false">H95</f>
        <v>388000000</v>
      </c>
    </row>
    <row r="96" customFormat="false" ht="30" hidden="false" customHeight="false" outlineLevel="0" collapsed="false">
      <c r="A96" s="11" t="n">
        <v>2014</v>
      </c>
      <c r="B96" s="11" t="n">
        <v>2016</v>
      </c>
      <c r="C96" s="11" t="s">
        <v>70</v>
      </c>
      <c r="D96" s="11" t="s">
        <v>184</v>
      </c>
      <c r="E96" s="11" t="s">
        <v>185</v>
      </c>
      <c r="F96" s="11" t="s">
        <v>179</v>
      </c>
      <c r="G96" s="11" t="s">
        <v>28</v>
      </c>
      <c r="H96" s="12" t="n">
        <v>125200000</v>
      </c>
      <c r="I96" s="11" t="s">
        <v>186</v>
      </c>
      <c r="J96" s="11" t="s">
        <v>10</v>
      </c>
      <c r="L96" s="3" t="n">
        <f aca="false">H96</f>
        <v>125200000</v>
      </c>
    </row>
    <row r="97" customFormat="false" ht="15.75" hidden="false" customHeight="false" outlineLevel="0" collapsed="false">
      <c r="A97" s="11" t="n">
        <v>2014</v>
      </c>
      <c r="B97" s="11" t="n">
        <v>2016</v>
      </c>
      <c r="C97" s="0" t="s">
        <v>70</v>
      </c>
      <c r="D97" s="0" t="s">
        <v>343</v>
      </c>
      <c r="E97" s="0" t="s">
        <v>344</v>
      </c>
      <c r="F97" s="0" t="s">
        <v>43</v>
      </c>
      <c r="G97" s="0" t="s">
        <v>28</v>
      </c>
      <c r="H97" s="1" t="n">
        <v>164030839</v>
      </c>
      <c r="I97" s="0" t="s">
        <v>29</v>
      </c>
      <c r="J97" s="19" t="s">
        <v>10</v>
      </c>
      <c r="L97" s="3" t="n">
        <f aca="false">H97</f>
        <v>164030839</v>
      </c>
    </row>
    <row r="98" customFormat="false" ht="15.75" hidden="false" customHeight="false" outlineLevel="0" collapsed="false">
      <c r="A98" s="19" t="n">
        <v>2014</v>
      </c>
      <c r="B98" s="19" t="n">
        <v>2016</v>
      </c>
      <c r="C98" s="0" t="s">
        <v>52</v>
      </c>
      <c r="D98" s="0" t="s">
        <v>368</v>
      </c>
      <c r="E98" s="0" t="s">
        <v>369</v>
      </c>
      <c r="F98" s="0" t="s">
        <v>55</v>
      </c>
      <c r="G98" s="0" t="s">
        <v>28</v>
      </c>
      <c r="H98" s="1" t="n">
        <v>230000000</v>
      </c>
      <c r="I98" s="0" t="s">
        <v>68</v>
      </c>
      <c r="J98" s="19" t="s">
        <v>49</v>
      </c>
      <c r="R98" s="3" t="n">
        <f aca="false">H98</f>
        <v>230000000</v>
      </c>
    </row>
    <row r="99" customFormat="false" ht="15.75" hidden="false" customHeight="false" outlineLevel="0" collapsed="false">
      <c r="A99" s="19" t="n">
        <v>2012</v>
      </c>
      <c r="B99" s="19" t="n">
        <v>2016</v>
      </c>
      <c r="C99" s="0" t="s">
        <v>24</v>
      </c>
      <c r="D99" s="0" t="s">
        <v>372</v>
      </c>
      <c r="E99" s="0" t="s">
        <v>373</v>
      </c>
      <c r="F99" s="0" t="s">
        <v>38</v>
      </c>
      <c r="G99" s="0" t="s">
        <v>28</v>
      </c>
      <c r="H99" s="1" t="n">
        <v>390200000</v>
      </c>
      <c r="I99" s="0" t="s">
        <v>68</v>
      </c>
      <c r="J99" s="19" t="s">
        <v>49</v>
      </c>
      <c r="R99" s="3" t="n">
        <f aca="false">H99</f>
        <v>390200000</v>
      </c>
    </row>
    <row r="100" customFormat="false" ht="15" hidden="false" customHeight="false" outlineLevel="0" collapsed="false">
      <c r="A100" s="13" t="s">
        <v>31</v>
      </c>
      <c r="B100" s="13" t="n">
        <v>2017</v>
      </c>
      <c r="C100" s="13" t="s">
        <v>52</v>
      </c>
      <c r="D100" s="13"/>
      <c r="E100" s="11" t="s">
        <v>82</v>
      </c>
      <c r="F100" s="13" t="s">
        <v>55</v>
      </c>
      <c r="G100" s="13" t="s">
        <v>28</v>
      </c>
      <c r="H100" s="14" t="n">
        <v>130500000</v>
      </c>
      <c r="I100" s="13" t="s">
        <v>83</v>
      </c>
      <c r="J100" s="17" t="s">
        <v>84</v>
      </c>
      <c r="L100" s="3" t="n">
        <v>12000000</v>
      </c>
      <c r="O100" s="3" t="n">
        <v>118500000</v>
      </c>
    </row>
    <row r="101" customFormat="false" ht="15" hidden="false" customHeight="false" outlineLevel="0" collapsed="false">
      <c r="A101" s="13" t="s">
        <v>31</v>
      </c>
      <c r="B101" s="13" t="n">
        <v>2017</v>
      </c>
      <c r="C101" s="13" t="s">
        <v>52</v>
      </c>
      <c r="D101" s="13"/>
      <c r="E101" s="11" t="s">
        <v>127</v>
      </c>
      <c r="F101" s="13" t="s">
        <v>60</v>
      </c>
      <c r="G101" s="13" t="s">
        <v>28</v>
      </c>
      <c r="H101" s="14" t="n">
        <v>409000000</v>
      </c>
      <c r="I101" s="13" t="s">
        <v>83</v>
      </c>
      <c r="J101" s="17" t="s">
        <v>128</v>
      </c>
      <c r="N101" s="3" t="n">
        <v>105000000</v>
      </c>
      <c r="O101" s="3" t="n">
        <v>194000000</v>
      </c>
      <c r="R101" s="3" t="n">
        <v>30000000</v>
      </c>
      <c r="U101" s="3" t="n">
        <v>80000000</v>
      </c>
    </row>
    <row r="102" customFormat="false" ht="15" hidden="false" customHeight="false" outlineLevel="0" collapsed="false">
      <c r="A102" s="13" t="s">
        <v>31</v>
      </c>
      <c r="B102" s="13" t="n">
        <v>2017</v>
      </c>
      <c r="C102" s="13" t="s">
        <v>40</v>
      </c>
      <c r="D102" s="13"/>
      <c r="E102" s="11" t="s">
        <v>131</v>
      </c>
      <c r="F102" s="13" t="s">
        <v>43</v>
      </c>
      <c r="G102" s="13" t="s">
        <v>28</v>
      </c>
      <c r="H102" s="14" t="n">
        <v>25000000</v>
      </c>
      <c r="I102" s="13" t="s">
        <v>44</v>
      </c>
      <c r="J102" s="13" t="s">
        <v>10</v>
      </c>
      <c r="L102" s="3" t="n">
        <f aca="false">H102</f>
        <v>25000000</v>
      </c>
    </row>
    <row r="103" customFormat="false" ht="15" hidden="false" customHeight="false" outlineLevel="0" collapsed="false">
      <c r="A103" s="13" t="s">
        <v>31</v>
      </c>
      <c r="B103" s="13" t="n">
        <v>2017</v>
      </c>
      <c r="C103" s="13" t="s">
        <v>70</v>
      </c>
      <c r="D103" s="13"/>
      <c r="E103" s="11" t="s">
        <v>161</v>
      </c>
      <c r="F103" s="13" t="s">
        <v>162</v>
      </c>
      <c r="G103" s="13" t="s">
        <v>28</v>
      </c>
      <c r="H103" s="14" t="n">
        <v>238200000</v>
      </c>
      <c r="I103" s="13" t="s">
        <v>83</v>
      </c>
      <c r="J103" s="17" t="s">
        <v>163</v>
      </c>
      <c r="L103" s="3" t="n">
        <v>15600000</v>
      </c>
      <c r="O103" s="3" t="n">
        <v>132700000</v>
      </c>
      <c r="X103" s="3" t="n">
        <v>89900000</v>
      </c>
    </row>
    <row r="104" s="26" customFormat="true" ht="15" hidden="false" customHeight="false" outlineLevel="0" collapsed="false">
      <c r="A104" s="13" t="s">
        <v>31</v>
      </c>
      <c r="B104" s="13" t="n">
        <v>2017</v>
      </c>
      <c r="C104" s="13" t="s">
        <v>35</v>
      </c>
      <c r="D104" s="13"/>
      <c r="E104" s="11" t="s">
        <v>165</v>
      </c>
      <c r="F104" s="13" t="s">
        <v>55</v>
      </c>
      <c r="G104" s="13" t="s">
        <v>28</v>
      </c>
      <c r="H104" s="14" t="n">
        <v>7400000</v>
      </c>
      <c r="I104" s="13" t="s">
        <v>44</v>
      </c>
      <c r="J104" s="13" t="s">
        <v>10</v>
      </c>
      <c r="K104" s="2"/>
      <c r="L104" s="3" t="n">
        <f aca="false">H104</f>
        <v>7400000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="26" customFormat="true" ht="15" hidden="false" customHeight="false" outlineLevel="0" collapsed="false">
      <c r="A105" s="13" t="n">
        <v>2015</v>
      </c>
      <c r="B105" s="13" t="n">
        <v>2017</v>
      </c>
      <c r="C105" s="13" t="s">
        <v>32</v>
      </c>
      <c r="D105" s="13"/>
      <c r="E105" s="11" t="s">
        <v>173</v>
      </c>
      <c r="F105" s="13" t="s">
        <v>38</v>
      </c>
      <c r="G105" s="13" t="s">
        <v>28</v>
      </c>
      <c r="H105" s="14" t="n">
        <v>503477</v>
      </c>
      <c r="I105" s="13" t="s">
        <v>174</v>
      </c>
      <c r="J105" s="13" t="s">
        <v>14</v>
      </c>
      <c r="K105" s="2"/>
      <c r="L105" s="3"/>
      <c r="M105" s="3"/>
      <c r="N105" s="3"/>
      <c r="O105" s="3"/>
      <c r="P105" s="3" t="n">
        <f aca="false">H105</f>
        <v>503477</v>
      </c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30" hidden="false" customHeight="false" outlineLevel="0" collapsed="false">
      <c r="A106" s="13" t="s">
        <v>31</v>
      </c>
      <c r="B106" s="13" t="n">
        <v>2017</v>
      </c>
      <c r="C106" s="13" t="s">
        <v>52</v>
      </c>
      <c r="D106" s="13"/>
      <c r="E106" s="11" t="s">
        <v>189</v>
      </c>
      <c r="F106" s="13" t="s">
        <v>60</v>
      </c>
      <c r="G106" s="13" t="s">
        <v>28</v>
      </c>
      <c r="H106" s="14" t="n">
        <v>11987651</v>
      </c>
      <c r="I106" s="13" t="s">
        <v>83</v>
      </c>
      <c r="J106" s="13" t="s">
        <v>10</v>
      </c>
      <c r="L106" s="3" t="n">
        <f aca="false">H106</f>
        <v>11987651</v>
      </c>
    </row>
    <row r="107" s="26" customFormat="true" ht="30" hidden="false" customHeight="false" outlineLevel="0" collapsed="false">
      <c r="A107" s="13" t="s">
        <v>31</v>
      </c>
      <c r="B107" s="13" t="n">
        <v>2017</v>
      </c>
      <c r="C107" s="13" t="s">
        <v>35</v>
      </c>
      <c r="D107" s="13"/>
      <c r="E107" s="11" t="s">
        <v>214</v>
      </c>
      <c r="F107" s="13" t="s">
        <v>55</v>
      </c>
      <c r="G107" s="13" t="s">
        <v>28</v>
      </c>
      <c r="H107" s="14" t="n">
        <v>1000000</v>
      </c>
      <c r="I107" s="13" t="s">
        <v>44</v>
      </c>
      <c r="J107" s="13" t="s">
        <v>10</v>
      </c>
      <c r="K107" s="2"/>
      <c r="L107" s="3" t="n">
        <f aca="false">H107</f>
        <v>1000000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5" hidden="false" customHeight="false" outlineLevel="0" collapsed="false">
      <c r="A108" s="11" t="n">
        <v>2013</v>
      </c>
      <c r="B108" s="11" t="n">
        <v>2017</v>
      </c>
      <c r="C108" s="11" t="s">
        <v>24</v>
      </c>
      <c r="D108" s="11" t="s">
        <v>216</v>
      </c>
      <c r="E108" s="11" t="s">
        <v>217</v>
      </c>
      <c r="F108" s="11" t="s">
        <v>97</v>
      </c>
      <c r="G108" s="11" t="s">
        <v>28</v>
      </c>
      <c r="H108" s="12" t="n">
        <v>5241000</v>
      </c>
      <c r="I108" s="11" t="s">
        <v>73</v>
      </c>
      <c r="J108" s="11" t="s">
        <v>12</v>
      </c>
      <c r="N108" s="3" t="n">
        <f aca="false">H108</f>
        <v>5241000</v>
      </c>
    </row>
    <row r="109" customFormat="false" ht="22.5" hidden="false" customHeight="true" outlineLevel="0" collapsed="false">
      <c r="A109" s="11" t="s">
        <v>31</v>
      </c>
      <c r="B109" s="11" t="n">
        <v>2017</v>
      </c>
      <c r="C109" s="11" t="s">
        <v>40</v>
      </c>
      <c r="D109" s="11" t="s">
        <v>246</v>
      </c>
      <c r="E109" s="11" t="s">
        <v>247</v>
      </c>
      <c r="F109" s="11" t="s">
        <v>60</v>
      </c>
      <c r="G109" s="11" t="s">
        <v>28</v>
      </c>
      <c r="H109" s="12" t="n">
        <v>370000000</v>
      </c>
      <c r="I109" s="11" t="s">
        <v>48</v>
      </c>
      <c r="J109" s="11" t="s">
        <v>49</v>
      </c>
    </row>
    <row r="110" customFormat="false" ht="15" hidden="false" customHeight="false" outlineLevel="0" collapsed="false">
      <c r="A110" s="13" t="s">
        <v>31</v>
      </c>
      <c r="B110" s="13" t="n">
        <v>2017</v>
      </c>
      <c r="C110" s="13" t="s">
        <v>52</v>
      </c>
      <c r="D110" s="13"/>
      <c r="E110" s="11" t="s">
        <v>253</v>
      </c>
      <c r="F110" s="13" t="s">
        <v>27</v>
      </c>
      <c r="G110" s="13" t="s">
        <v>28</v>
      </c>
      <c r="H110" s="14" t="n">
        <v>1900000</v>
      </c>
      <c r="I110" s="13" t="s">
        <v>254</v>
      </c>
      <c r="J110" s="13" t="s">
        <v>10</v>
      </c>
      <c r="L110" s="3" t="n">
        <f aca="false">H110</f>
        <v>1900000</v>
      </c>
    </row>
    <row r="111" customFormat="false" ht="30" hidden="false" customHeight="false" outlineLevel="0" collapsed="false">
      <c r="A111" s="13" t="n">
        <v>2015</v>
      </c>
      <c r="B111" s="13" t="n">
        <v>2017</v>
      </c>
      <c r="C111" s="13" t="s">
        <v>32</v>
      </c>
      <c r="D111" s="13"/>
      <c r="E111" s="11" t="s">
        <v>268</v>
      </c>
      <c r="F111" s="13" t="s">
        <v>55</v>
      </c>
      <c r="G111" s="13" t="s">
        <v>28</v>
      </c>
      <c r="H111" s="14" t="n">
        <v>24305347</v>
      </c>
      <c r="I111" s="13" t="s">
        <v>34</v>
      </c>
      <c r="J111" s="13" t="s">
        <v>10</v>
      </c>
      <c r="L111" s="3" t="n">
        <f aca="false">H111</f>
        <v>24305347</v>
      </c>
    </row>
    <row r="112" customFormat="false" ht="30" hidden="false" customHeight="false" outlineLevel="0" collapsed="false">
      <c r="A112" s="13" t="n">
        <v>2015</v>
      </c>
      <c r="B112" s="13" t="n">
        <v>2017</v>
      </c>
      <c r="C112" s="13" t="s">
        <v>32</v>
      </c>
      <c r="D112" s="13"/>
      <c r="E112" s="11" t="s">
        <v>269</v>
      </c>
      <c r="F112" s="13" t="s">
        <v>55</v>
      </c>
      <c r="G112" s="13" t="s">
        <v>28</v>
      </c>
      <c r="H112" s="14" t="n">
        <v>24305347</v>
      </c>
      <c r="I112" s="13" t="s">
        <v>34</v>
      </c>
      <c r="J112" s="13" t="s">
        <v>10</v>
      </c>
      <c r="L112" s="3" t="n">
        <f aca="false">H112</f>
        <v>24305347</v>
      </c>
    </row>
    <row r="113" customFormat="false" ht="30" hidden="false" customHeight="false" outlineLevel="0" collapsed="false">
      <c r="A113" s="13" t="n">
        <v>2015</v>
      </c>
      <c r="B113" s="13" t="n">
        <v>2017</v>
      </c>
      <c r="C113" s="13" t="s">
        <v>32</v>
      </c>
      <c r="D113" s="13"/>
      <c r="E113" s="11" t="s">
        <v>270</v>
      </c>
      <c r="F113" s="13" t="s">
        <v>27</v>
      </c>
      <c r="G113" s="13" t="s">
        <v>28</v>
      </c>
      <c r="H113" s="14" t="n">
        <v>90000000</v>
      </c>
      <c r="I113" s="13" t="s">
        <v>34</v>
      </c>
      <c r="J113" s="13" t="s">
        <v>10</v>
      </c>
      <c r="L113" s="3" t="n">
        <f aca="false">H113</f>
        <v>90000000</v>
      </c>
    </row>
    <row r="114" customFormat="false" ht="30" hidden="false" customHeight="false" outlineLevel="0" collapsed="false">
      <c r="A114" s="13" t="s">
        <v>31</v>
      </c>
      <c r="B114" s="13" t="n">
        <v>2017</v>
      </c>
      <c r="C114" s="13" t="s">
        <v>35</v>
      </c>
      <c r="D114" s="13"/>
      <c r="E114" s="11" t="s">
        <v>272</v>
      </c>
      <c r="F114" s="13" t="s">
        <v>60</v>
      </c>
      <c r="G114" s="13" t="s">
        <v>28</v>
      </c>
      <c r="H114" s="14" t="n">
        <v>60000000</v>
      </c>
      <c r="I114" s="13" t="s">
        <v>34</v>
      </c>
      <c r="J114" s="13" t="s">
        <v>12</v>
      </c>
      <c r="N114" s="3" t="n">
        <f aca="false">H114</f>
        <v>60000000</v>
      </c>
    </row>
    <row r="115" customFormat="false" ht="16.5" hidden="false" customHeight="false" outlineLevel="0" collapsed="false">
      <c r="A115" s="30" t="s">
        <v>31</v>
      </c>
      <c r="B115" s="31" t="n">
        <v>2017</v>
      </c>
      <c r="C115" s="0" t="s">
        <v>32</v>
      </c>
      <c r="D115" s="0" t="s">
        <v>287</v>
      </c>
      <c r="E115" s="0" t="s">
        <v>288</v>
      </c>
      <c r="F115" s="0" t="s">
        <v>43</v>
      </c>
      <c r="G115" s="0" t="s">
        <v>28</v>
      </c>
      <c r="H115" s="1" t="n">
        <v>180400000</v>
      </c>
      <c r="I115" s="0" t="s">
        <v>83</v>
      </c>
      <c r="J115" s="32" t="s">
        <v>289</v>
      </c>
      <c r="O115" s="3" t="n">
        <v>113200000</v>
      </c>
      <c r="X115" s="3" t="n">
        <v>67200000</v>
      </c>
    </row>
    <row r="116" customFormat="false" ht="16.5" hidden="false" customHeight="false" outlineLevel="0" collapsed="false">
      <c r="A116" s="13" t="n">
        <v>2013</v>
      </c>
      <c r="B116" s="13" t="n">
        <v>2017</v>
      </c>
      <c r="C116" s="0" t="s">
        <v>40</v>
      </c>
      <c r="D116" s="0" t="s">
        <v>333</v>
      </c>
      <c r="E116" s="0" t="s">
        <v>334</v>
      </c>
      <c r="F116" s="0" t="s">
        <v>27</v>
      </c>
      <c r="G116" s="0" t="s">
        <v>28</v>
      </c>
      <c r="H116" s="1" t="n">
        <v>250000000</v>
      </c>
      <c r="I116" s="0" t="s">
        <v>105</v>
      </c>
      <c r="J116" s="31" t="s">
        <v>10</v>
      </c>
      <c r="Y116" s="3" t="n">
        <f aca="false">H116</f>
        <v>250000000</v>
      </c>
    </row>
    <row r="117" customFormat="false" ht="16.5" hidden="false" customHeight="false" outlineLevel="0" collapsed="false">
      <c r="A117" s="13" t="s">
        <v>31</v>
      </c>
      <c r="B117" s="13" t="n">
        <v>2017</v>
      </c>
      <c r="C117" s="0" t="s">
        <v>24</v>
      </c>
      <c r="D117" s="0" t="s">
        <v>337</v>
      </c>
      <c r="E117" s="0" t="s">
        <v>338</v>
      </c>
      <c r="F117" s="0" t="s">
        <v>55</v>
      </c>
      <c r="G117" s="0" t="s">
        <v>28</v>
      </c>
      <c r="H117" s="1" t="n">
        <v>180000000</v>
      </c>
      <c r="I117" s="0" t="s">
        <v>105</v>
      </c>
      <c r="J117" s="31" t="s">
        <v>10</v>
      </c>
      <c r="L117" s="3" t="n">
        <f aca="false">H117</f>
        <v>180000000</v>
      </c>
      <c r="Y117" s="3" t="n">
        <f aca="false">H117</f>
        <v>180000000</v>
      </c>
    </row>
    <row r="118" customFormat="false" ht="16.5" hidden="false" customHeight="false" outlineLevel="0" collapsed="false">
      <c r="A118" s="13" t="s">
        <v>31</v>
      </c>
      <c r="B118" s="13" t="n">
        <v>2017</v>
      </c>
      <c r="C118" s="0" t="s">
        <v>24</v>
      </c>
      <c r="D118" s="0" t="s">
        <v>339</v>
      </c>
      <c r="E118" s="0" t="s">
        <v>340</v>
      </c>
      <c r="F118" s="0" t="s">
        <v>55</v>
      </c>
      <c r="G118" s="0" t="s">
        <v>28</v>
      </c>
      <c r="H118" s="1" t="n">
        <v>0</v>
      </c>
      <c r="I118" s="0" t="s">
        <v>105</v>
      </c>
      <c r="J118" s="31" t="s">
        <v>31</v>
      </c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="26" customFormat="true" ht="15" hidden="false" customHeight="false" outlineLevel="0" collapsed="false">
      <c r="A119" s="26" t="s">
        <v>31</v>
      </c>
      <c r="B119" s="0" t="n">
        <v>2017</v>
      </c>
      <c r="C119" s="26" t="s">
        <v>40</v>
      </c>
      <c r="D119" s="26" t="s">
        <v>356</v>
      </c>
      <c r="E119" s="26" t="s">
        <v>357</v>
      </c>
      <c r="F119" s="26" t="s">
        <v>60</v>
      </c>
      <c r="G119" s="26" t="s">
        <v>28</v>
      </c>
      <c r="H119" s="27" t="n">
        <v>447000000</v>
      </c>
      <c r="I119" s="26" t="s">
        <v>48</v>
      </c>
      <c r="J119" s="26" t="s">
        <v>358</v>
      </c>
      <c r="K119" s="2"/>
      <c r="L119" s="28"/>
      <c r="M119" s="28"/>
      <c r="N119" s="28"/>
      <c r="O119" s="28"/>
      <c r="P119" s="28"/>
      <c r="Q119" s="28"/>
      <c r="R119" s="28" t="n">
        <f aca="false">H119</f>
        <v>447000000</v>
      </c>
      <c r="S119" s="28"/>
      <c r="T119" s="28"/>
      <c r="U119" s="28"/>
      <c r="V119" s="28"/>
      <c r="W119" s="28"/>
      <c r="X119" s="28"/>
      <c r="Y119" s="28"/>
    </row>
    <row r="120" customFormat="false" ht="15" hidden="false" customHeight="false" outlineLevel="0" collapsed="false">
      <c r="A120" s="22" t="n">
        <v>2015</v>
      </c>
      <c r="B120" s="0" t="n">
        <v>2018</v>
      </c>
      <c r="C120" s="22" t="s">
        <v>32</v>
      </c>
      <c r="D120" s="22" t="s">
        <v>169</v>
      </c>
      <c r="E120" s="22" t="s">
        <v>170</v>
      </c>
      <c r="F120" s="22" t="s">
        <v>43</v>
      </c>
      <c r="G120" s="22" t="s">
        <v>28</v>
      </c>
      <c r="H120" s="23" t="n">
        <v>35000000</v>
      </c>
      <c r="I120" s="24" t="s">
        <v>34</v>
      </c>
      <c r="J120" s="24" t="s">
        <v>10</v>
      </c>
      <c r="L120" s="3" t="n">
        <f aca="false">H120</f>
        <v>35000000</v>
      </c>
    </row>
    <row r="121" customFormat="false" ht="30" hidden="false" customHeight="false" outlineLevel="0" collapsed="false">
      <c r="A121" s="13" t="s">
        <v>31</v>
      </c>
      <c r="B121" s="13" t="n">
        <v>2018</v>
      </c>
      <c r="C121" s="13" t="s">
        <v>40</v>
      </c>
      <c r="D121" s="13"/>
      <c r="E121" s="11" t="s">
        <v>264</v>
      </c>
      <c r="F121" s="13" t="s">
        <v>97</v>
      </c>
      <c r="G121" s="13" t="s">
        <v>28</v>
      </c>
      <c r="H121" s="14" t="n">
        <v>63000000</v>
      </c>
      <c r="I121" s="13" t="s">
        <v>34</v>
      </c>
      <c r="J121" s="17" t="s">
        <v>84</v>
      </c>
      <c r="L121" s="3" t="n">
        <v>35000000</v>
      </c>
      <c r="O121" s="3" t="n">
        <v>28000000</v>
      </c>
    </row>
    <row r="122" customFormat="false" ht="16.5" hidden="false" customHeight="false" outlineLevel="0" collapsed="false">
      <c r="A122" s="13" t="s">
        <v>31</v>
      </c>
      <c r="B122" s="13" t="n">
        <v>2018</v>
      </c>
      <c r="C122" s="0" t="s">
        <v>35</v>
      </c>
      <c r="D122" s="0" t="s">
        <v>329</v>
      </c>
      <c r="E122" s="0" t="s">
        <v>330</v>
      </c>
      <c r="F122" s="0" t="s">
        <v>38</v>
      </c>
      <c r="G122" s="0" t="s">
        <v>28</v>
      </c>
      <c r="H122" s="1" t="n">
        <v>100000000</v>
      </c>
      <c r="I122" s="0" t="s">
        <v>34</v>
      </c>
      <c r="J122" s="31" t="s">
        <v>13</v>
      </c>
      <c r="O122" s="3" t="n">
        <f aca="false">H122</f>
        <v>100000000</v>
      </c>
    </row>
    <row r="123" customFormat="false" ht="16.5" hidden="false" customHeight="false" outlineLevel="0" collapsed="false">
      <c r="A123" s="13" t="s">
        <v>31</v>
      </c>
      <c r="B123" s="13" t="n">
        <v>2018</v>
      </c>
      <c r="C123" s="0" t="s">
        <v>35</v>
      </c>
      <c r="D123" s="0" t="s">
        <v>335</v>
      </c>
      <c r="E123" s="0" t="s">
        <v>336</v>
      </c>
      <c r="F123" s="0" t="s">
        <v>60</v>
      </c>
      <c r="G123" s="0" t="s">
        <v>28</v>
      </c>
      <c r="H123" s="1" t="n">
        <v>42000000</v>
      </c>
      <c r="I123" s="0" t="s">
        <v>34</v>
      </c>
      <c r="J123" s="31" t="s">
        <v>10</v>
      </c>
      <c r="L123" s="3" t="n">
        <f aca="false">H123</f>
        <v>42000000</v>
      </c>
    </row>
    <row r="124" customFormat="false" ht="30" hidden="false" customHeight="false" outlineLevel="0" collapsed="false">
      <c r="A124" s="13" t="s">
        <v>31</v>
      </c>
      <c r="B124" s="13" t="s">
        <v>31</v>
      </c>
      <c r="C124" s="13" t="s">
        <v>32</v>
      </c>
      <c r="D124" s="13"/>
      <c r="E124" s="11" t="s">
        <v>33</v>
      </c>
      <c r="F124" s="13" t="s">
        <v>27</v>
      </c>
      <c r="G124" s="13" t="s">
        <v>28</v>
      </c>
      <c r="H124" s="14" t="n">
        <v>54000000</v>
      </c>
      <c r="I124" s="13" t="s">
        <v>34</v>
      </c>
      <c r="J124" s="13" t="s">
        <v>10</v>
      </c>
      <c r="L124" s="3" t="n">
        <f aca="false">H124</f>
        <v>54000000</v>
      </c>
    </row>
    <row r="125" customFormat="false" ht="15" hidden="false" customHeight="false" outlineLevel="0" collapsed="false">
      <c r="A125" s="11" t="n">
        <v>2011</v>
      </c>
      <c r="B125" s="11" t="s">
        <v>31</v>
      </c>
      <c r="C125" s="11" t="s">
        <v>32</v>
      </c>
      <c r="D125" s="11" t="s">
        <v>46</v>
      </c>
      <c r="E125" s="11" t="s">
        <v>47</v>
      </c>
      <c r="F125" s="11" t="s">
        <v>27</v>
      </c>
      <c r="G125" s="11" t="s">
        <v>28</v>
      </c>
      <c r="H125" s="12" t="n">
        <v>28000000</v>
      </c>
      <c r="I125" s="11" t="s">
        <v>48</v>
      </c>
      <c r="J125" s="11" t="s">
        <v>49</v>
      </c>
      <c r="R125" s="3" t="n">
        <f aca="false">H125</f>
        <v>28000000</v>
      </c>
    </row>
    <row r="126" customFormat="false" ht="15" hidden="false" customHeight="false" outlineLevel="0" collapsed="false">
      <c r="A126" s="13" t="s">
        <v>31</v>
      </c>
      <c r="B126" s="13" t="s">
        <v>31</v>
      </c>
      <c r="C126" s="13" t="s">
        <v>32</v>
      </c>
      <c r="D126" s="13"/>
      <c r="E126" s="11" t="s">
        <v>56</v>
      </c>
      <c r="F126" s="13" t="s">
        <v>27</v>
      </c>
      <c r="G126" s="13" t="s">
        <v>28</v>
      </c>
      <c r="H126" s="14" t="n">
        <v>120000000</v>
      </c>
      <c r="I126" s="13" t="s">
        <v>48</v>
      </c>
      <c r="J126" s="16" t="s">
        <v>57</v>
      </c>
      <c r="L126" s="3" t="n">
        <v>20000000</v>
      </c>
      <c r="R126" s="3" t="n">
        <v>100000000</v>
      </c>
    </row>
    <row r="127" customFormat="false" ht="15" hidden="false" customHeight="false" outlineLevel="0" collapsed="false">
      <c r="A127" s="13" t="s">
        <v>31</v>
      </c>
      <c r="B127" s="13" t="s">
        <v>31</v>
      </c>
      <c r="C127" s="13" t="s">
        <v>40</v>
      </c>
      <c r="D127" s="13"/>
      <c r="E127" s="11" t="s">
        <v>87</v>
      </c>
      <c r="F127" s="13" t="s">
        <v>43</v>
      </c>
      <c r="G127" s="13" t="s">
        <v>28</v>
      </c>
      <c r="H127" s="14" t="n">
        <v>170000000</v>
      </c>
      <c r="I127" s="13" t="s">
        <v>44</v>
      </c>
      <c r="J127" s="13" t="s">
        <v>65</v>
      </c>
      <c r="S127" s="3" t="n">
        <f aca="false">H127</f>
        <v>170000000</v>
      </c>
    </row>
    <row r="128" customFormat="false" ht="30" hidden="false" customHeight="false" outlineLevel="0" collapsed="false">
      <c r="A128" s="13" t="s">
        <v>31</v>
      </c>
      <c r="B128" s="13" t="s">
        <v>31</v>
      </c>
      <c r="C128" s="13" t="s">
        <v>32</v>
      </c>
      <c r="D128" s="13"/>
      <c r="E128" s="11" t="s">
        <v>99</v>
      </c>
      <c r="F128" s="13" t="s">
        <v>55</v>
      </c>
      <c r="G128" s="13" t="s">
        <v>28</v>
      </c>
      <c r="H128" s="14" t="n">
        <v>5000000</v>
      </c>
      <c r="I128" s="13" t="s">
        <v>100</v>
      </c>
      <c r="J128" s="13" t="s">
        <v>10</v>
      </c>
      <c r="L128" s="3" t="n">
        <f aca="false">H128</f>
        <v>5000000</v>
      </c>
    </row>
    <row r="129" customFormat="false" ht="15" hidden="false" customHeight="false" outlineLevel="0" collapsed="false">
      <c r="A129" s="13" t="s">
        <v>31</v>
      </c>
      <c r="B129" s="13" t="s">
        <v>31</v>
      </c>
      <c r="C129" s="13" t="s">
        <v>35</v>
      </c>
      <c r="D129" s="13"/>
      <c r="E129" s="11" t="s">
        <v>101</v>
      </c>
      <c r="F129" s="13" t="s">
        <v>60</v>
      </c>
      <c r="G129" s="13" t="s">
        <v>28</v>
      </c>
      <c r="H129" s="14" t="n">
        <v>200000000</v>
      </c>
      <c r="I129" s="13" t="s">
        <v>34</v>
      </c>
      <c r="J129" s="13" t="s">
        <v>102</v>
      </c>
      <c r="W129" s="3" t="n">
        <f aca="false">H129</f>
        <v>200000000</v>
      </c>
    </row>
    <row r="130" customFormat="false" ht="30" hidden="false" customHeight="false" outlineLevel="0" collapsed="false">
      <c r="A130" s="13" t="s">
        <v>31</v>
      </c>
      <c r="B130" s="13" t="s">
        <v>31</v>
      </c>
      <c r="C130" s="13" t="s">
        <v>108</v>
      </c>
      <c r="D130" s="13"/>
      <c r="E130" s="11" t="s">
        <v>109</v>
      </c>
      <c r="F130" s="13" t="s">
        <v>60</v>
      </c>
      <c r="G130" s="13" t="s">
        <v>28</v>
      </c>
      <c r="H130" s="14" t="n">
        <v>18209000000</v>
      </c>
      <c r="I130" s="13" t="s">
        <v>105</v>
      </c>
      <c r="J130" s="17" t="s">
        <v>110</v>
      </c>
      <c r="R130" s="3" t="n">
        <v>5463000000</v>
      </c>
      <c r="Y130" s="3" t="n">
        <v>12746000000</v>
      </c>
    </row>
    <row r="131" customFormat="false" ht="30" hidden="false" customHeight="false" outlineLevel="0" collapsed="false">
      <c r="A131" s="11" t="s">
        <v>31</v>
      </c>
      <c r="B131" s="11" t="s">
        <v>31</v>
      </c>
      <c r="C131" s="11" t="s">
        <v>40</v>
      </c>
      <c r="D131" s="11" t="s">
        <v>115</v>
      </c>
      <c r="E131" s="11" t="s">
        <v>116</v>
      </c>
      <c r="F131" s="11" t="s">
        <v>27</v>
      </c>
      <c r="G131" s="11" t="s">
        <v>28</v>
      </c>
      <c r="H131" s="12" t="n">
        <v>1300000000</v>
      </c>
      <c r="I131" s="11" t="s">
        <v>105</v>
      </c>
      <c r="J131" s="11" t="s">
        <v>10</v>
      </c>
      <c r="R131" s="18"/>
      <c r="Y131" s="3" t="n">
        <f aca="false">H131</f>
        <v>1300000000</v>
      </c>
    </row>
    <row r="132" customFormat="false" ht="30" hidden="false" customHeight="false" outlineLevel="0" collapsed="false">
      <c r="A132" s="13" t="s">
        <v>31</v>
      </c>
      <c r="B132" s="13" t="s">
        <v>31</v>
      </c>
      <c r="C132" s="13" t="s">
        <v>52</v>
      </c>
      <c r="D132" s="13"/>
      <c r="E132" s="11" t="s">
        <v>121</v>
      </c>
      <c r="F132" s="13" t="s">
        <v>55</v>
      </c>
      <c r="G132" s="13" t="s">
        <v>28</v>
      </c>
      <c r="H132" s="14" t="n">
        <v>173000000</v>
      </c>
      <c r="I132" s="13" t="s">
        <v>48</v>
      </c>
      <c r="J132" s="13" t="s">
        <v>122</v>
      </c>
      <c r="R132" s="3" t="n">
        <f aca="false">H132</f>
        <v>173000000</v>
      </c>
    </row>
    <row r="133" customFormat="false" ht="15" hidden="false" customHeight="false" outlineLevel="0" collapsed="false">
      <c r="A133" s="13" t="s">
        <v>31</v>
      </c>
      <c r="B133" s="13" t="s">
        <v>31</v>
      </c>
      <c r="C133" s="13" t="s">
        <v>123</v>
      </c>
      <c r="D133" s="13"/>
      <c r="E133" s="11" t="s">
        <v>124</v>
      </c>
      <c r="F133" s="13" t="s">
        <v>27</v>
      </c>
      <c r="G133" s="13" t="s">
        <v>28</v>
      </c>
      <c r="H133" s="14" t="n">
        <v>350000000</v>
      </c>
      <c r="I133" s="13" t="s">
        <v>34</v>
      </c>
      <c r="J133" s="17" t="s">
        <v>84</v>
      </c>
      <c r="L133" s="3" t="n">
        <v>150000000</v>
      </c>
      <c r="O133" s="3" t="n">
        <v>200000000</v>
      </c>
    </row>
    <row r="134" customFormat="false" ht="30" hidden="false" customHeight="false" outlineLevel="0" collapsed="false">
      <c r="A134" s="13" t="s">
        <v>31</v>
      </c>
      <c r="B134" s="13" t="s">
        <v>31</v>
      </c>
      <c r="C134" s="13" t="s">
        <v>32</v>
      </c>
      <c r="D134" s="13"/>
      <c r="E134" s="11" t="s">
        <v>132</v>
      </c>
      <c r="F134" s="13" t="s">
        <v>38</v>
      </c>
      <c r="G134" s="13" t="s">
        <v>28</v>
      </c>
      <c r="H134" s="14" t="n">
        <v>35000000</v>
      </c>
      <c r="I134" s="13" t="s">
        <v>34</v>
      </c>
      <c r="J134" s="13" t="s">
        <v>11</v>
      </c>
      <c r="M134" s="3" t="n">
        <f aca="false">H134</f>
        <v>35000000</v>
      </c>
    </row>
    <row r="135" customFormat="false" ht="15" hidden="false" customHeight="false" outlineLevel="0" collapsed="false">
      <c r="A135" s="13" t="s">
        <v>31</v>
      </c>
      <c r="B135" s="13" t="s">
        <v>31</v>
      </c>
      <c r="C135" s="13" t="s">
        <v>123</v>
      </c>
      <c r="D135" s="13"/>
      <c r="E135" s="11" t="s">
        <v>136</v>
      </c>
      <c r="F135" s="13" t="s">
        <v>43</v>
      </c>
      <c r="G135" s="13" t="s">
        <v>28</v>
      </c>
      <c r="H135" s="14" t="n">
        <v>7600000</v>
      </c>
      <c r="I135" s="13" t="s">
        <v>48</v>
      </c>
      <c r="J135" s="13" t="s">
        <v>10</v>
      </c>
      <c r="L135" s="3" t="n">
        <f aca="false">H135</f>
        <v>7600000</v>
      </c>
    </row>
    <row r="136" customFormat="false" ht="15" hidden="false" customHeight="false" outlineLevel="0" collapsed="false">
      <c r="A136" s="13" t="s">
        <v>31</v>
      </c>
      <c r="B136" s="13" t="s">
        <v>31</v>
      </c>
      <c r="C136" s="13" t="s">
        <v>35</v>
      </c>
      <c r="D136" s="13"/>
      <c r="E136" s="11" t="s">
        <v>164</v>
      </c>
      <c r="F136" s="13" t="s">
        <v>38</v>
      </c>
      <c r="G136" s="13" t="s">
        <v>28</v>
      </c>
      <c r="H136" s="14" t="n">
        <v>64000000</v>
      </c>
      <c r="I136" s="13" t="s">
        <v>39</v>
      </c>
      <c r="J136" s="13" t="s">
        <v>11</v>
      </c>
      <c r="M136" s="3" t="n">
        <f aca="false">H136</f>
        <v>64000000</v>
      </c>
    </row>
    <row r="137" customFormat="false" ht="30" hidden="false" customHeight="false" outlineLevel="0" collapsed="false">
      <c r="A137" s="13" t="s">
        <v>31</v>
      </c>
      <c r="B137" s="13" t="s">
        <v>31</v>
      </c>
      <c r="C137" s="13" t="s">
        <v>40</v>
      </c>
      <c r="D137" s="13"/>
      <c r="E137" s="11" t="s">
        <v>168</v>
      </c>
      <c r="F137" s="13" t="s">
        <v>27</v>
      </c>
      <c r="G137" s="13" t="s">
        <v>28</v>
      </c>
      <c r="H137" s="14" t="n">
        <v>780000000</v>
      </c>
      <c r="I137" s="13" t="s">
        <v>34</v>
      </c>
      <c r="J137" s="17" t="s">
        <v>77</v>
      </c>
      <c r="L137" s="3" t="n">
        <v>395000000</v>
      </c>
      <c r="N137" s="3" t="n">
        <v>385000000</v>
      </c>
    </row>
    <row r="138" customFormat="false" ht="15" hidden="false" customHeight="false" outlineLevel="0" collapsed="false">
      <c r="A138" s="11" t="n">
        <v>2012</v>
      </c>
      <c r="B138" s="11" t="s">
        <v>31</v>
      </c>
      <c r="C138" s="11" t="s">
        <v>70</v>
      </c>
      <c r="D138" s="11" t="s">
        <v>177</v>
      </c>
      <c r="E138" s="11" t="s">
        <v>178</v>
      </c>
      <c r="F138" s="11" t="s">
        <v>179</v>
      </c>
      <c r="G138" s="11" t="s">
        <v>28</v>
      </c>
      <c r="H138" s="12" t="n">
        <v>0</v>
      </c>
      <c r="I138" s="11" t="s">
        <v>73</v>
      </c>
      <c r="J138" s="11" t="s">
        <v>65</v>
      </c>
      <c r="S138" s="3" t="n">
        <f aca="false">H138</f>
        <v>0</v>
      </c>
    </row>
    <row r="139" customFormat="false" ht="15" hidden="false" customHeight="false" outlineLevel="0" collapsed="false">
      <c r="A139" s="11" t="n">
        <v>2007</v>
      </c>
      <c r="B139" s="11" t="s">
        <v>31</v>
      </c>
      <c r="C139" s="11" t="s">
        <v>24</v>
      </c>
      <c r="D139" s="11" t="s">
        <v>182</v>
      </c>
      <c r="E139" s="11" t="s">
        <v>183</v>
      </c>
      <c r="F139" s="11" t="s">
        <v>55</v>
      </c>
      <c r="G139" s="11" t="s">
        <v>28</v>
      </c>
      <c r="H139" s="12" t="n">
        <v>2500000000</v>
      </c>
      <c r="I139" s="11" t="s">
        <v>105</v>
      </c>
      <c r="J139" s="11" t="s">
        <v>10</v>
      </c>
      <c r="Y139" s="3" t="n">
        <f aca="false">H139</f>
        <v>2500000000</v>
      </c>
    </row>
    <row r="140" customFormat="false" ht="15" hidden="false" customHeight="false" outlineLevel="0" collapsed="false">
      <c r="A140" s="13" t="s">
        <v>31</v>
      </c>
      <c r="B140" s="13" t="s">
        <v>31</v>
      </c>
      <c r="C140" s="13" t="s">
        <v>40</v>
      </c>
      <c r="D140" s="13"/>
      <c r="E140" s="11" t="s">
        <v>207</v>
      </c>
      <c r="F140" s="13" t="s">
        <v>55</v>
      </c>
      <c r="G140" s="13" t="s">
        <v>28</v>
      </c>
      <c r="H140" s="14" t="n">
        <v>600000000</v>
      </c>
      <c r="I140" s="13" t="s">
        <v>34</v>
      </c>
      <c r="J140" s="17" t="s">
        <v>84</v>
      </c>
      <c r="L140" s="3" t="n">
        <v>300000000</v>
      </c>
      <c r="O140" s="3" t="n">
        <v>300000000</v>
      </c>
    </row>
    <row r="141" customFormat="false" ht="15" hidden="false" customHeight="false" outlineLevel="0" collapsed="false">
      <c r="A141" s="13" t="s">
        <v>31</v>
      </c>
      <c r="B141" s="13" t="s">
        <v>31</v>
      </c>
      <c r="C141" s="13" t="s">
        <v>52</v>
      </c>
      <c r="D141" s="13"/>
      <c r="E141" s="11" t="s">
        <v>215</v>
      </c>
      <c r="F141" s="13" t="s">
        <v>55</v>
      </c>
      <c r="G141" s="13" t="s">
        <v>28</v>
      </c>
      <c r="H141" s="14" t="n">
        <v>1000000</v>
      </c>
      <c r="I141" s="13" t="s">
        <v>48</v>
      </c>
      <c r="J141" s="13" t="s">
        <v>10</v>
      </c>
      <c r="L141" s="3" t="n">
        <f aca="false">H141</f>
        <v>1000000</v>
      </c>
    </row>
    <row r="142" customFormat="false" ht="30" hidden="false" customHeight="false" outlineLevel="0" collapsed="false">
      <c r="A142" s="11" t="s">
        <v>31</v>
      </c>
      <c r="B142" s="11" t="s">
        <v>31</v>
      </c>
      <c r="C142" s="11" t="s">
        <v>24</v>
      </c>
      <c r="D142" s="11" t="s">
        <v>218</v>
      </c>
      <c r="E142" s="11" t="s">
        <v>219</v>
      </c>
      <c r="F142" s="11" t="s">
        <v>97</v>
      </c>
      <c r="G142" s="11" t="s">
        <v>28</v>
      </c>
      <c r="H142" s="12" t="n">
        <v>8000000</v>
      </c>
      <c r="I142" s="11" t="s">
        <v>105</v>
      </c>
      <c r="J142" s="11" t="s">
        <v>10</v>
      </c>
      <c r="Y142" s="3" t="n">
        <f aca="false">H142</f>
        <v>8000000</v>
      </c>
    </row>
    <row r="143" customFormat="false" ht="30" hidden="false" customHeight="false" outlineLevel="0" collapsed="false">
      <c r="A143" s="11" t="s">
        <v>31</v>
      </c>
      <c r="B143" s="11" t="s">
        <v>31</v>
      </c>
      <c r="C143" s="11" t="s">
        <v>24</v>
      </c>
      <c r="D143" s="11" t="s">
        <v>223</v>
      </c>
      <c r="E143" s="11" t="s">
        <v>224</v>
      </c>
      <c r="F143" s="11" t="s">
        <v>222</v>
      </c>
      <c r="G143" s="11" t="s">
        <v>28</v>
      </c>
      <c r="H143" s="12" t="n">
        <v>100000000</v>
      </c>
      <c r="I143" s="11" t="s">
        <v>139</v>
      </c>
      <c r="J143" s="11" t="s">
        <v>10</v>
      </c>
      <c r="L143" s="3" t="n">
        <f aca="false">H143</f>
        <v>100000000</v>
      </c>
    </row>
    <row r="144" customFormat="false" ht="45" hidden="false" customHeight="false" outlineLevel="0" collapsed="false">
      <c r="A144" s="11" t="n">
        <v>2004</v>
      </c>
      <c r="B144" s="11" t="s">
        <v>31</v>
      </c>
      <c r="C144" s="11" t="s">
        <v>24</v>
      </c>
      <c r="D144" s="11" t="s">
        <v>225</v>
      </c>
      <c r="E144" s="11" t="s">
        <v>226</v>
      </c>
      <c r="F144" s="11" t="s">
        <v>222</v>
      </c>
      <c r="G144" s="11" t="s">
        <v>28</v>
      </c>
      <c r="H144" s="12" t="n">
        <v>167669793</v>
      </c>
      <c r="I144" s="11" t="s">
        <v>139</v>
      </c>
      <c r="J144" s="16" t="s">
        <v>227</v>
      </c>
      <c r="L144" s="3" t="n">
        <v>62082382</v>
      </c>
      <c r="O144" s="3" t="n">
        <v>105587411</v>
      </c>
    </row>
    <row r="145" customFormat="false" ht="15" hidden="false" customHeight="false" outlineLevel="0" collapsed="false">
      <c r="A145" s="13" t="s">
        <v>31</v>
      </c>
      <c r="B145" s="13" t="s">
        <v>31</v>
      </c>
      <c r="C145" s="13" t="s">
        <v>52</v>
      </c>
      <c r="D145" s="13"/>
      <c r="E145" s="11" t="s">
        <v>228</v>
      </c>
      <c r="F145" s="13" t="s">
        <v>55</v>
      </c>
      <c r="G145" s="13" t="s">
        <v>28</v>
      </c>
      <c r="H145" s="14" t="n">
        <v>10000000</v>
      </c>
      <c r="I145" s="13" t="s">
        <v>48</v>
      </c>
      <c r="J145" s="13" t="s">
        <v>122</v>
      </c>
    </row>
    <row r="146" customFormat="false" ht="15" hidden="false" customHeight="false" outlineLevel="0" collapsed="false">
      <c r="A146" s="13" t="s">
        <v>31</v>
      </c>
      <c r="B146" s="13" t="s">
        <v>31</v>
      </c>
      <c r="C146" s="13" t="s">
        <v>32</v>
      </c>
      <c r="D146" s="13"/>
      <c r="E146" s="11" t="s">
        <v>252</v>
      </c>
      <c r="F146" s="13" t="s">
        <v>27</v>
      </c>
      <c r="G146" s="13" t="s">
        <v>28</v>
      </c>
      <c r="H146" s="14" t="n">
        <v>18000000</v>
      </c>
      <c r="I146" s="13" t="s">
        <v>48</v>
      </c>
      <c r="J146" s="13" t="s">
        <v>122</v>
      </c>
      <c r="R146" s="3" t="n">
        <f aca="false">H146</f>
        <v>18000000</v>
      </c>
    </row>
    <row r="147" customFormat="false" ht="15" hidden="false" customHeight="false" outlineLevel="0" collapsed="false">
      <c r="A147" s="11" t="s">
        <v>31</v>
      </c>
      <c r="B147" s="11" t="s">
        <v>31</v>
      </c>
      <c r="C147" s="11" t="s">
        <v>52</v>
      </c>
      <c r="D147" s="11" t="s">
        <v>258</v>
      </c>
      <c r="E147" s="11" t="s">
        <v>259</v>
      </c>
      <c r="F147" s="11" t="s">
        <v>38</v>
      </c>
      <c r="G147" s="11" t="s">
        <v>28</v>
      </c>
      <c r="H147" s="12" t="n">
        <v>2000000</v>
      </c>
      <c r="I147" s="11" t="s">
        <v>61</v>
      </c>
      <c r="J147" s="11" t="s">
        <v>10</v>
      </c>
      <c r="Y147" s="3" t="n">
        <f aca="false">H147</f>
        <v>2000000</v>
      </c>
    </row>
    <row r="148" customFormat="false" ht="15" hidden="false" customHeight="false" outlineLevel="0" collapsed="false">
      <c r="A148" s="26" t="s">
        <v>31</v>
      </c>
      <c r="B148" s="0" t="s">
        <v>31</v>
      </c>
      <c r="C148" s="26" t="s">
        <v>35</v>
      </c>
      <c r="D148" s="26" t="s">
        <v>260</v>
      </c>
      <c r="E148" s="26" t="s">
        <v>261</v>
      </c>
      <c r="F148" s="26" t="s">
        <v>60</v>
      </c>
      <c r="G148" s="26" t="s">
        <v>28</v>
      </c>
      <c r="H148" s="27" t="n">
        <v>100000000</v>
      </c>
      <c r="I148" s="26" t="s">
        <v>34</v>
      </c>
      <c r="J148" s="26" t="s">
        <v>102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 t="n">
        <f aca="false">H148</f>
        <v>100000000</v>
      </c>
      <c r="X148" s="28"/>
      <c r="Y148" s="28"/>
    </row>
    <row r="149" customFormat="false" ht="15" hidden="false" customHeight="false" outlineLevel="0" collapsed="false">
      <c r="A149" s="26" t="s">
        <v>31</v>
      </c>
      <c r="B149" s="0" t="s">
        <v>31</v>
      </c>
      <c r="C149" s="26" t="s">
        <v>35</v>
      </c>
      <c r="D149" s="26" t="s">
        <v>262</v>
      </c>
      <c r="E149" s="26" t="s">
        <v>263</v>
      </c>
      <c r="F149" s="26" t="s">
        <v>60</v>
      </c>
      <c r="G149" s="26" t="s">
        <v>28</v>
      </c>
      <c r="H149" s="27" t="n">
        <v>91300000</v>
      </c>
      <c r="I149" s="26" t="s">
        <v>34</v>
      </c>
      <c r="J149" s="26" t="s">
        <v>10</v>
      </c>
      <c r="L149" s="28" t="n">
        <f aca="false">H149</f>
        <v>91300000</v>
      </c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customFormat="false" ht="15" hidden="false" customHeight="false" outlineLevel="0" collapsed="false">
      <c r="A150" s="26" t="n">
        <v>2015</v>
      </c>
      <c r="B150" s="0" t="s">
        <v>31</v>
      </c>
      <c r="C150" s="26" t="s">
        <v>40</v>
      </c>
      <c r="D150" s="26" t="s">
        <v>265</v>
      </c>
      <c r="E150" s="26" t="s">
        <v>266</v>
      </c>
      <c r="F150" s="26" t="s">
        <v>38</v>
      </c>
      <c r="G150" s="26" t="s">
        <v>28</v>
      </c>
      <c r="H150" s="27" t="n">
        <v>55597690</v>
      </c>
      <c r="I150" s="26" t="s">
        <v>34</v>
      </c>
      <c r="J150" s="26" t="s">
        <v>10</v>
      </c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customFormat="false" ht="30" hidden="false" customHeight="false" outlineLevel="0" collapsed="false">
      <c r="A151" s="13" t="s">
        <v>31</v>
      </c>
      <c r="B151" s="13" t="s">
        <v>31</v>
      </c>
      <c r="C151" s="13" t="s">
        <v>40</v>
      </c>
      <c r="D151" s="13"/>
      <c r="E151" s="11" t="s">
        <v>267</v>
      </c>
      <c r="F151" s="13" t="s">
        <v>38</v>
      </c>
      <c r="G151" s="13" t="s">
        <v>28</v>
      </c>
      <c r="H151" s="14" t="n">
        <v>210000000</v>
      </c>
      <c r="I151" s="13" t="s">
        <v>34</v>
      </c>
      <c r="J151" s="13" t="s">
        <v>10</v>
      </c>
      <c r="L151" s="3" t="n">
        <f aca="false">H151</f>
        <v>210000000</v>
      </c>
    </row>
    <row r="152" customFormat="false" ht="30" hidden="false" customHeight="false" outlineLevel="0" collapsed="false">
      <c r="A152" s="13" t="s">
        <v>31</v>
      </c>
      <c r="B152" s="13" t="s">
        <v>31</v>
      </c>
      <c r="C152" s="13" t="s">
        <v>32</v>
      </c>
      <c r="D152" s="13"/>
      <c r="E152" s="11" t="s">
        <v>271</v>
      </c>
      <c r="F152" s="13" t="s">
        <v>55</v>
      </c>
      <c r="G152" s="13" t="s">
        <v>28</v>
      </c>
      <c r="H152" s="14" t="n">
        <v>37000000</v>
      </c>
      <c r="I152" s="13" t="s">
        <v>34</v>
      </c>
      <c r="J152" s="13" t="s">
        <v>10</v>
      </c>
      <c r="L152" s="3" t="n">
        <f aca="false">H152</f>
        <v>37000000</v>
      </c>
    </row>
    <row r="153" s="26" customFormat="true" ht="15" hidden="false" customHeight="false" outlineLevel="0" collapsed="false">
      <c r="A153" s="26" t="s">
        <v>31</v>
      </c>
      <c r="B153" s="0" t="s">
        <v>31</v>
      </c>
      <c r="C153" s="26" t="s">
        <v>32</v>
      </c>
      <c r="D153" s="26" t="s">
        <v>283</v>
      </c>
      <c r="E153" s="26" t="s">
        <v>284</v>
      </c>
      <c r="F153" s="26" t="s">
        <v>27</v>
      </c>
      <c r="G153" s="26" t="s">
        <v>28</v>
      </c>
      <c r="H153" s="27" t="n">
        <v>70000000</v>
      </c>
      <c r="I153" s="26" t="s">
        <v>48</v>
      </c>
      <c r="J153" s="26" t="s">
        <v>10</v>
      </c>
      <c r="K153" s="2"/>
      <c r="L153" s="28" t="n">
        <f aca="false">H153</f>
        <v>70000000</v>
      </c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customFormat="false" ht="16.5" hidden="false" customHeight="false" outlineLevel="0" collapsed="false">
      <c r="A154" s="31" t="s">
        <v>31</v>
      </c>
      <c r="B154" s="31" t="s">
        <v>31</v>
      </c>
      <c r="C154" s="0" t="s">
        <v>32</v>
      </c>
      <c r="D154" s="0" t="s">
        <v>290</v>
      </c>
      <c r="E154" s="0" t="s">
        <v>291</v>
      </c>
      <c r="F154" s="0" t="s">
        <v>27</v>
      </c>
      <c r="G154" s="0" t="s">
        <v>28</v>
      </c>
      <c r="H154" s="1" t="n">
        <v>1500000</v>
      </c>
      <c r="I154" s="0" t="s">
        <v>48</v>
      </c>
      <c r="J154" s="31" t="s">
        <v>10</v>
      </c>
      <c r="L154" s="3" t="n">
        <f aca="false">H154</f>
        <v>1500000</v>
      </c>
    </row>
    <row r="155" customFormat="false" ht="15.75" hidden="false" customHeight="false" outlineLevel="0" collapsed="false">
      <c r="A155" s="19" t="n">
        <v>2008</v>
      </c>
      <c r="B155" s="19" t="s">
        <v>31</v>
      </c>
      <c r="C155" s="0" t="s">
        <v>52</v>
      </c>
      <c r="D155" s="0" t="s">
        <v>292</v>
      </c>
      <c r="E155" s="0" t="s">
        <v>293</v>
      </c>
      <c r="F155" s="0" t="s">
        <v>55</v>
      </c>
      <c r="G155" s="0" t="s">
        <v>28</v>
      </c>
      <c r="H155" s="1" t="n">
        <v>42000000</v>
      </c>
      <c r="I155" s="0" t="s">
        <v>48</v>
      </c>
      <c r="J155" s="19" t="s">
        <v>10</v>
      </c>
      <c r="L155" s="3" t="n">
        <f aca="false">H155</f>
        <v>42000000</v>
      </c>
    </row>
    <row r="156" customFormat="false" ht="16.5" hidden="false" customHeight="false" outlineLevel="0" collapsed="false">
      <c r="A156" s="31" t="s">
        <v>31</v>
      </c>
      <c r="B156" s="31" t="s">
        <v>31</v>
      </c>
      <c r="C156" s="0" t="s">
        <v>35</v>
      </c>
      <c r="D156" s="0" t="s">
        <v>296</v>
      </c>
      <c r="E156" s="0" t="s">
        <v>297</v>
      </c>
      <c r="F156" s="0" t="s">
        <v>43</v>
      </c>
      <c r="G156" s="0" t="s">
        <v>28</v>
      </c>
      <c r="H156" s="1" t="n">
        <v>0</v>
      </c>
      <c r="I156" s="0" t="s">
        <v>298</v>
      </c>
      <c r="J156" s="31" t="s">
        <v>31</v>
      </c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customFormat="false" ht="15.75" hidden="false" customHeight="false" outlineLevel="0" collapsed="false">
      <c r="A157" s="19" t="n">
        <v>2004</v>
      </c>
      <c r="B157" s="19" t="s">
        <v>31</v>
      </c>
      <c r="C157" s="0" t="s">
        <v>70</v>
      </c>
      <c r="D157" s="0" t="s">
        <v>301</v>
      </c>
      <c r="E157" s="0" t="s">
        <v>302</v>
      </c>
      <c r="F157" s="0" t="s">
        <v>179</v>
      </c>
      <c r="G157" s="0" t="s">
        <v>28</v>
      </c>
      <c r="H157" s="1" t="n">
        <v>5000000</v>
      </c>
      <c r="I157" s="0" t="s">
        <v>29</v>
      </c>
      <c r="J157" s="19" t="s">
        <v>10</v>
      </c>
      <c r="L157" s="3" t="n">
        <f aca="false">H157</f>
        <v>5000000</v>
      </c>
    </row>
    <row r="158" customFormat="false" ht="16.5" hidden="false" customHeight="false" outlineLevel="0" collapsed="false">
      <c r="A158" s="31" t="s">
        <v>31</v>
      </c>
      <c r="B158" s="31" t="s">
        <v>31</v>
      </c>
      <c r="C158" s="0" t="s">
        <v>40</v>
      </c>
      <c r="D158" s="0" t="s">
        <v>323</v>
      </c>
      <c r="E158" s="0" t="s">
        <v>324</v>
      </c>
      <c r="F158" s="0" t="s">
        <v>60</v>
      </c>
      <c r="G158" s="0" t="s">
        <v>28</v>
      </c>
      <c r="H158" s="1" t="n">
        <v>61000000</v>
      </c>
      <c r="I158" s="0" t="s">
        <v>48</v>
      </c>
      <c r="J158" s="31" t="s">
        <v>49</v>
      </c>
      <c r="R158" s="3" t="n">
        <f aca="false">H158</f>
        <v>61000000</v>
      </c>
    </row>
    <row r="159" customFormat="false" ht="16.5" hidden="false" customHeight="false" outlineLevel="0" collapsed="false">
      <c r="A159" s="13" t="s">
        <v>31</v>
      </c>
      <c r="B159" s="13" t="s">
        <v>31</v>
      </c>
      <c r="C159" s="0" t="s">
        <v>40</v>
      </c>
      <c r="D159" s="0" t="s">
        <v>331</v>
      </c>
      <c r="E159" s="0" t="s">
        <v>332</v>
      </c>
      <c r="F159" s="0" t="s">
        <v>38</v>
      </c>
      <c r="G159" s="0" t="s">
        <v>28</v>
      </c>
      <c r="H159" s="1" t="n">
        <v>40000000</v>
      </c>
      <c r="I159" s="0" t="s">
        <v>34</v>
      </c>
      <c r="J159" s="31" t="s">
        <v>10</v>
      </c>
      <c r="L159" s="3" t="n">
        <f aca="false">H159</f>
        <v>40000000</v>
      </c>
    </row>
    <row r="160" customFormat="false" ht="16.5" hidden="false" customHeight="false" outlineLevel="0" collapsed="false">
      <c r="A160" s="31" t="s">
        <v>31</v>
      </c>
      <c r="B160" s="31" t="s">
        <v>31</v>
      </c>
      <c r="C160" s="0" t="s">
        <v>40</v>
      </c>
      <c r="D160" s="0" t="s">
        <v>362</v>
      </c>
      <c r="E160" s="0" t="s">
        <v>363</v>
      </c>
      <c r="F160" s="0" t="s">
        <v>60</v>
      </c>
      <c r="G160" s="0" t="s">
        <v>28</v>
      </c>
      <c r="H160" s="1" t="n">
        <v>30000000</v>
      </c>
      <c r="I160" s="0" t="s">
        <v>34</v>
      </c>
      <c r="J160" s="31" t="s">
        <v>10</v>
      </c>
      <c r="L160" s="3" t="n">
        <f aca="false">H160</f>
        <v>30000000</v>
      </c>
    </row>
    <row r="161" customFormat="false" ht="16.5" hidden="false" customHeight="false" outlineLevel="0" collapsed="false">
      <c r="A161" s="31" t="s">
        <v>31</v>
      </c>
      <c r="B161" s="31" t="s">
        <v>31</v>
      </c>
      <c r="C161" s="0" t="s">
        <v>32</v>
      </c>
      <c r="D161" s="0" t="s">
        <v>364</v>
      </c>
      <c r="E161" s="0" t="s">
        <v>365</v>
      </c>
      <c r="F161" s="0" t="s">
        <v>27</v>
      </c>
      <c r="G161" s="0" t="s">
        <v>28</v>
      </c>
      <c r="H161" s="1" t="n">
        <v>100000000</v>
      </c>
      <c r="I161" s="0" t="s">
        <v>34</v>
      </c>
      <c r="J161" s="31" t="s">
        <v>13</v>
      </c>
      <c r="O161" s="3" t="n">
        <f aca="false">H161</f>
        <v>100000000</v>
      </c>
    </row>
    <row r="162" customFormat="false" ht="16.5" hidden="false" customHeight="false" outlineLevel="0" collapsed="false">
      <c r="A162" s="31" t="s">
        <v>31</v>
      </c>
      <c r="B162" s="31" t="s">
        <v>31</v>
      </c>
      <c r="C162" s="0" t="s">
        <v>40</v>
      </c>
      <c r="D162" s="0" t="s">
        <v>366</v>
      </c>
      <c r="E162" s="0" t="s">
        <v>367</v>
      </c>
      <c r="F162" s="0" t="s">
        <v>55</v>
      </c>
      <c r="G162" s="0" t="s">
        <v>28</v>
      </c>
      <c r="H162" s="1" t="n">
        <v>16000000000</v>
      </c>
      <c r="I162" s="0" t="s">
        <v>298</v>
      </c>
      <c r="J162" s="31" t="s">
        <v>11</v>
      </c>
      <c r="M162" s="3" t="n">
        <f aca="false">H162</f>
        <v>16000000000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1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pane xSplit="0" ySplit="1" topLeftCell="A2" activePane="bottomLeft" state="frozen"/>
      <selection pane="topLeft" activeCell="G1" activeCellId="0" sqref="G1"/>
      <selection pane="bottomLeft" activeCell="L13" activeCellId="0" sqref="L13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79.42"/>
    <col collapsed="false" customWidth="true" hidden="false" outlineLevel="0" max="3" min="3" style="1" width="25.71"/>
    <col collapsed="false" customWidth="true" hidden="false" outlineLevel="0" max="4" min="4" style="0" width="21.86"/>
    <col collapsed="false" customWidth="true" hidden="false" outlineLevel="0" max="5" min="5" style="0" width="31.01"/>
    <col collapsed="false" customWidth="true" hidden="false" outlineLevel="0" max="6" min="6" style="2" width="3.98"/>
    <col collapsed="false" customWidth="true" hidden="false" outlineLevel="0" max="8" min="8" style="0" width="9.13"/>
    <col collapsed="false" customWidth="true" hidden="false" outlineLevel="0" max="9" min="9" style="46" width="16.41"/>
    <col collapsed="false" customWidth="true" hidden="false" outlineLevel="0" max="10" min="10" style="46" width="21.71"/>
    <col collapsed="false" customWidth="true" hidden="false" outlineLevel="0" max="11" min="11" style="60" width="19.99"/>
    <col collapsed="false" customWidth="true" hidden="false" outlineLevel="0" max="12" min="12" style="45" width="16"/>
    <col collapsed="false" customWidth="true" hidden="false" outlineLevel="0" max="13" min="13" style="45" width="20.3"/>
    <col collapsed="false" customWidth="true" hidden="false" outlineLevel="0" max="14" min="14" style="45" width="25.29"/>
    <col collapsed="false" customWidth="true" hidden="false" outlineLevel="0" max="15" min="15" style="0" width="9.13"/>
  </cols>
  <sheetData>
    <row r="1" customFormat="false" ht="31.5" hidden="false" customHeight="true" outlineLevel="0" collapsed="false">
      <c r="A1" s="5" t="s">
        <v>1</v>
      </c>
      <c r="B1" s="6" t="s">
        <v>4</v>
      </c>
      <c r="C1" s="7" t="s">
        <v>7</v>
      </c>
      <c r="D1" s="4" t="s">
        <v>8</v>
      </c>
      <c r="E1" s="4" t="s">
        <v>9</v>
      </c>
      <c r="I1" s="46" t="s">
        <v>438</v>
      </c>
      <c r="J1" s="45" t="s">
        <v>456</v>
      </c>
      <c r="K1" s="45" t="s">
        <v>385</v>
      </c>
      <c r="L1" s="46" t="s">
        <v>421</v>
      </c>
      <c r="M1" s="46" t="s">
        <v>457</v>
      </c>
      <c r="N1" s="60" t="s">
        <v>458</v>
      </c>
    </row>
    <row r="2" s="108" customFormat="true" ht="30" hidden="false" customHeight="true" outlineLevel="0" collapsed="false">
      <c r="A2" s="11" t="n">
        <v>2011</v>
      </c>
      <c r="B2" s="11" t="s">
        <v>86</v>
      </c>
      <c r="C2" s="12" t="n">
        <v>740000000</v>
      </c>
      <c r="D2" s="11" t="s">
        <v>34</v>
      </c>
      <c r="E2" s="11" t="s">
        <v>10</v>
      </c>
      <c r="H2" s="62"/>
      <c r="I2" s="60" t="s">
        <v>409</v>
      </c>
      <c r="J2" s="46" t="n">
        <f aca="false">'00-10 PAÍS- FONTE FINANCIAMENT'!I4</f>
        <v>1505000000</v>
      </c>
      <c r="K2" s="60" t="n">
        <f aca="false">'00-10 PAÍS- FONTE FINANCIAMENT'!J4</f>
        <v>5</v>
      </c>
      <c r="L2" s="45" t="s">
        <v>409</v>
      </c>
      <c r="M2" s="46" t="n">
        <f aca="false">SUM(C2:C28)</f>
        <v>4636508384</v>
      </c>
      <c r="N2" s="45" t="n">
        <v>26</v>
      </c>
      <c r="O2" s="62"/>
    </row>
    <row r="3" customFormat="false" ht="30" hidden="false" customHeight="false" outlineLevel="0" collapsed="false">
      <c r="A3" s="11" t="n">
        <v>2014</v>
      </c>
      <c r="B3" s="11" t="s">
        <v>147</v>
      </c>
      <c r="C3" s="12" t="n">
        <v>10000000</v>
      </c>
      <c r="D3" s="11" t="s">
        <v>34</v>
      </c>
      <c r="E3" s="16" t="s">
        <v>10</v>
      </c>
      <c r="I3" s="60" t="s">
        <v>410</v>
      </c>
      <c r="J3" s="46" t="n">
        <f aca="false">'00-10 PAÍS- FONTE FINANCIAMENT'!I10</f>
        <v>13000000</v>
      </c>
      <c r="K3" s="60" t="n">
        <f aca="false">'00-10 PAÍS- FONTE FINANCIAMENT'!J10</f>
        <v>2</v>
      </c>
      <c r="L3" s="45" t="s">
        <v>410</v>
      </c>
      <c r="M3" s="46" t="n">
        <f aca="false">SUM(C32:C37)</f>
        <v>970087651</v>
      </c>
      <c r="N3" s="45" t="n">
        <v>6</v>
      </c>
    </row>
    <row r="4" customFormat="false" ht="30" hidden="false" customHeight="false" outlineLevel="0" collapsed="false">
      <c r="A4" s="11" t="n">
        <v>2014</v>
      </c>
      <c r="B4" s="11" t="s">
        <v>191</v>
      </c>
      <c r="C4" s="12" t="n">
        <v>725000000</v>
      </c>
      <c r="D4" s="11" t="s">
        <v>34</v>
      </c>
      <c r="E4" s="16" t="s">
        <v>77</v>
      </c>
      <c r="I4" s="60" t="s">
        <v>411</v>
      </c>
      <c r="J4" s="46" t="n">
        <f aca="false">'00-10 PAÍS- FONTE FINANCIAMENT'!I5</f>
        <v>2941500000</v>
      </c>
      <c r="K4" s="60" t="n">
        <f aca="false">'00-10 PAÍS- FONTE FINANCIAMENT'!J5</f>
        <v>11</v>
      </c>
      <c r="L4" s="45" t="s">
        <v>411</v>
      </c>
      <c r="M4" s="46" t="n">
        <f aca="false">SUM(C41:C54)</f>
        <v>28985144214</v>
      </c>
      <c r="N4" s="45" t="n">
        <v>14</v>
      </c>
    </row>
    <row r="5" customFormat="false" ht="15" hidden="false" customHeight="false" outlineLevel="0" collapsed="false">
      <c r="A5" s="11" t="n">
        <v>2014</v>
      </c>
      <c r="B5" s="11" t="s">
        <v>193</v>
      </c>
      <c r="C5" s="12" t="n">
        <v>25000000</v>
      </c>
      <c r="D5" s="11" t="s">
        <v>34</v>
      </c>
      <c r="E5" s="11" t="s">
        <v>10</v>
      </c>
      <c r="I5" s="60" t="s">
        <v>412</v>
      </c>
      <c r="J5" s="46" t="n">
        <f aca="false">'00-10 PAÍS- FONTE FINANCIAMENT'!I7</f>
        <v>134500000</v>
      </c>
      <c r="K5" s="60" t="n">
        <f aca="false">'00-10 PAÍS- FONTE FINANCIAMENT'!J7</f>
        <v>5</v>
      </c>
      <c r="L5" s="60" t="s">
        <v>412</v>
      </c>
      <c r="M5" s="46" t="n">
        <f aca="false">SUM(C63:C80)</f>
        <v>2161860000</v>
      </c>
      <c r="N5" s="60" t="n">
        <v>21</v>
      </c>
    </row>
    <row r="6" customFormat="false" ht="15" hidden="false" customHeight="false" outlineLevel="0" collapsed="false">
      <c r="A6" s="11" t="n">
        <v>2015</v>
      </c>
      <c r="B6" s="11" t="s">
        <v>195</v>
      </c>
      <c r="C6" s="12" t="n">
        <v>15000000</v>
      </c>
      <c r="D6" s="11" t="s">
        <v>34</v>
      </c>
      <c r="E6" s="11" t="s">
        <v>15</v>
      </c>
      <c r="I6" s="60" t="s">
        <v>413</v>
      </c>
      <c r="J6" s="46" t="n">
        <f aca="false">'00-10 PAÍS- FONTE FINANCIAMENT'!I6</f>
        <v>46680000</v>
      </c>
      <c r="K6" s="60" t="n">
        <f aca="false">'00-10 PAÍS- FONTE FINANCIAMENT'!J6</f>
        <v>2</v>
      </c>
      <c r="L6" s="45" t="s">
        <v>413</v>
      </c>
      <c r="M6" s="46" t="n">
        <f aca="false">SUM(C81:C89)</f>
        <v>961713058</v>
      </c>
      <c r="N6" s="45" t="n">
        <v>9</v>
      </c>
    </row>
    <row r="7" customFormat="false" ht="30" hidden="false" customHeight="false" outlineLevel="0" collapsed="false">
      <c r="A7" s="13" t="n">
        <v>2017</v>
      </c>
      <c r="B7" s="11" t="s">
        <v>268</v>
      </c>
      <c r="C7" s="14" t="n">
        <v>24305347</v>
      </c>
      <c r="D7" s="13" t="s">
        <v>34</v>
      </c>
      <c r="E7" s="13" t="s">
        <v>10</v>
      </c>
      <c r="I7" s="60" t="s">
        <v>414</v>
      </c>
      <c r="J7" s="46" t="n">
        <f aca="false">'00-10 PAÍS- FONTE FINANCIAMENT'!I9</f>
        <v>201885645</v>
      </c>
      <c r="K7" s="60" t="n">
        <f aca="false">'00-10 PAÍS- FONTE FINANCIAMENT'!J9</f>
        <v>4</v>
      </c>
      <c r="L7" s="45" t="s">
        <v>414</v>
      </c>
      <c r="M7" s="46" t="n">
        <f aca="false">SUM(C93:C99)</f>
        <v>586442184</v>
      </c>
      <c r="N7" s="45" t="n">
        <v>7</v>
      </c>
    </row>
    <row r="8" customFormat="false" ht="30" hidden="false" customHeight="false" outlineLevel="0" collapsed="false">
      <c r="A8" s="13" t="n">
        <v>2017</v>
      </c>
      <c r="B8" s="11" t="s">
        <v>269</v>
      </c>
      <c r="C8" s="14" t="n">
        <v>24305347</v>
      </c>
      <c r="D8" s="13" t="s">
        <v>34</v>
      </c>
      <c r="E8" s="13" t="s">
        <v>10</v>
      </c>
      <c r="I8" s="60" t="s">
        <v>415</v>
      </c>
      <c r="J8" s="46" t="n">
        <f aca="false">'00-10 PAÍS- FONTE FINANCIAMENT'!I11</f>
        <v>47000000</v>
      </c>
      <c r="K8" s="60" t="n">
        <f aca="false">'00-10 PAÍS- FONTE FINANCIAMENT'!J11</f>
        <v>1</v>
      </c>
      <c r="L8" s="45" t="s">
        <v>415</v>
      </c>
      <c r="M8" s="46" t="n">
        <f aca="false">SUM(C103:C109)</f>
        <v>747800000</v>
      </c>
      <c r="N8" s="45" t="n">
        <v>7</v>
      </c>
    </row>
    <row r="9" customFormat="false" ht="30" hidden="false" customHeight="false" outlineLevel="0" collapsed="false">
      <c r="A9" s="13" t="n">
        <v>2017</v>
      </c>
      <c r="B9" s="11" t="s">
        <v>270</v>
      </c>
      <c r="C9" s="14" t="n">
        <v>90000000</v>
      </c>
      <c r="D9" s="13" t="s">
        <v>34</v>
      </c>
      <c r="E9" s="13" t="s">
        <v>10</v>
      </c>
      <c r="I9" s="60" t="s">
        <v>416</v>
      </c>
      <c r="J9" s="46" t="n">
        <f aca="false">'00-10 PAÍS- FONTE FINANCIAMENT'!I8</f>
        <v>2447505253</v>
      </c>
      <c r="K9" s="60" t="n">
        <f aca="false">'00-10 PAÍS- FONTE FINANCIAMENT'!J8</f>
        <v>7</v>
      </c>
      <c r="L9" s="45" t="s">
        <v>416</v>
      </c>
      <c r="M9" s="46" t="n">
        <f aca="false">SUM(C110:C119)</f>
        <v>1497483208</v>
      </c>
      <c r="N9" s="45" t="n">
        <v>10</v>
      </c>
    </row>
    <row r="10" customFormat="false" ht="30" hidden="false" customHeight="false" outlineLevel="0" collapsed="false">
      <c r="A10" s="13" t="n">
        <v>2017</v>
      </c>
      <c r="B10" s="11" t="s">
        <v>272</v>
      </c>
      <c r="C10" s="14" t="n">
        <v>60000000</v>
      </c>
      <c r="D10" s="13" t="s">
        <v>34</v>
      </c>
      <c r="E10" s="13" t="s">
        <v>12</v>
      </c>
      <c r="I10" s="60" t="s">
        <v>417</v>
      </c>
      <c r="J10" s="46" t="n">
        <v>0</v>
      </c>
      <c r="K10" s="60" t="n">
        <v>0</v>
      </c>
      <c r="L10" s="60" t="s">
        <v>417</v>
      </c>
      <c r="M10" s="46" t="n">
        <f aca="false">SUM(C120:C127)</f>
        <v>509585000</v>
      </c>
      <c r="N10" s="60" t="n">
        <v>8</v>
      </c>
    </row>
    <row r="11" customFormat="false" ht="15" hidden="false" customHeight="false" outlineLevel="0" collapsed="false">
      <c r="A11" s="0" t="n">
        <v>2018</v>
      </c>
      <c r="B11" s="22" t="s">
        <v>170</v>
      </c>
      <c r="C11" s="23" t="n">
        <v>35000000</v>
      </c>
      <c r="D11" s="24" t="s">
        <v>34</v>
      </c>
      <c r="E11" s="24" t="s">
        <v>10</v>
      </c>
      <c r="I11" s="46" t="s">
        <v>430</v>
      </c>
      <c r="J11" s="46" t="n">
        <v>0</v>
      </c>
      <c r="K11" s="60" t="n">
        <v>2</v>
      </c>
    </row>
    <row r="12" customFormat="false" ht="25.4" hidden="false" customHeight="false" outlineLevel="0" collapsed="false">
      <c r="A12" s="13" t="n">
        <v>2018</v>
      </c>
      <c r="B12" s="11" t="s">
        <v>264</v>
      </c>
      <c r="C12" s="14" t="n">
        <v>63000000</v>
      </c>
      <c r="D12" s="13" t="s">
        <v>34</v>
      </c>
      <c r="E12" s="17" t="s">
        <v>84</v>
      </c>
      <c r="J12" s="109" t="n">
        <f aca="false">J3/J2</f>
        <v>0.00863787375415282</v>
      </c>
    </row>
    <row r="13" customFormat="false" ht="16.15" hidden="false" customHeight="false" outlineLevel="0" collapsed="false">
      <c r="A13" s="13" t="n">
        <v>2018</v>
      </c>
      <c r="B13" s="0" t="s">
        <v>330</v>
      </c>
      <c r="C13" s="1" t="n">
        <v>100000000</v>
      </c>
      <c r="D13" s="0" t="s">
        <v>34</v>
      </c>
      <c r="E13" s="31" t="s">
        <v>13</v>
      </c>
      <c r="J13" s="0"/>
      <c r="M13" s="46"/>
    </row>
    <row r="14" customFormat="false" ht="16.5" hidden="false" customHeight="false" outlineLevel="0" collapsed="false">
      <c r="A14" s="13" t="n">
        <v>2018</v>
      </c>
      <c r="B14" s="0" t="s">
        <v>336</v>
      </c>
      <c r="C14" s="1" t="n">
        <v>42000000</v>
      </c>
      <c r="D14" s="0" t="s">
        <v>34</v>
      </c>
      <c r="E14" s="31" t="s">
        <v>10</v>
      </c>
    </row>
    <row r="15" customFormat="false" ht="30" hidden="false" customHeight="false" outlineLevel="0" collapsed="false">
      <c r="A15" s="13" t="s">
        <v>31</v>
      </c>
      <c r="B15" s="11" t="s">
        <v>33</v>
      </c>
      <c r="C15" s="14" t="n">
        <v>54000000</v>
      </c>
      <c r="D15" s="13" t="s">
        <v>34</v>
      </c>
      <c r="E15" s="13" t="s">
        <v>10</v>
      </c>
    </row>
    <row r="16" customFormat="false" ht="15" hidden="false" customHeight="false" outlineLevel="0" collapsed="false">
      <c r="A16" s="13" t="s">
        <v>31</v>
      </c>
      <c r="B16" s="11" t="s">
        <v>101</v>
      </c>
      <c r="C16" s="14" t="n">
        <v>200000000</v>
      </c>
      <c r="D16" s="13" t="s">
        <v>34</v>
      </c>
      <c r="E16" s="13" t="s">
        <v>102</v>
      </c>
    </row>
    <row r="17" customFormat="false" ht="15" hidden="false" customHeight="false" outlineLevel="0" collapsed="false">
      <c r="A17" s="13" t="s">
        <v>31</v>
      </c>
      <c r="B17" s="11" t="s">
        <v>124</v>
      </c>
      <c r="C17" s="14" t="n">
        <v>350000000</v>
      </c>
      <c r="D17" s="13" t="s">
        <v>34</v>
      </c>
      <c r="E17" s="17" t="s">
        <v>84</v>
      </c>
    </row>
    <row r="18" customFormat="false" ht="30" hidden="false" customHeight="false" outlineLevel="0" collapsed="false">
      <c r="A18" s="13" t="s">
        <v>31</v>
      </c>
      <c r="B18" s="11" t="s">
        <v>132</v>
      </c>
      <c r="C18" s="14" t="n">
        <v>35000000</v>
      </c>
      <c r="D18" s="13" t="s">
        <v>34</v>
      </c>
      <c r="E18" s="13" t="s">
        <v>11</v>
      </c>
    </row>
    <row r="19" customFormat="false" ht="30" hidden="false" customHeight="false" outlineLevel="0" collapsed="false">
      <c r="A19" s="13" t="s">
        <v>31</v>
      </c>
      <c r="B19" s="11" t="s">
        <v>168</v>
      </c>
      <c r="C19" s="14" t="n">
        <v>780000000</v>
      </c>
      <c r="D19" s="13" t="s">
        <v>34</v>
      </c>
      <c r="E19" s="17" t="s">
        <v>77</v>
      </c>
    </row>
    <row r="20" customFormat="false" ht="15" hidden="false" customHeight="false" outlineLevel="0" collapsed="false">
      <c r="A20" s="13" t="s">
        <v>31</v>
      </c>
      <c r="B20" s="11" t="s">
        <v>207</v>
      </c>
      <c r="C20" s="14" t="n">
        <v>600000000</v>
      </c>
      <c r="D20" s="13" t="s">
        <v>34</v>
      </c>
      <c r="E20" s="17" t="s">
        <v>84</v>
      </c>
    </row>
    <row r="21" customFormat="false" ht="15" hidden="false" customHeight="false" outlineLevel="0" collapsed="false">
      <c r="A21" s="0" t="s">
        <v>31</v>
      </c>
      <c r="B21" s="26" t="s">
        <v>261</v>
      </c>
      <c r="C21" s="27" t="n">
        <v>100000000</v>
      </c>
      <c r="D21" s="26" t="s">
        <v>34</v>
      </c>
      <c r="E21" s="26" t="s">
        <v>102</v>
      </c>
    </row>
    <row r="22" customFormat="false" ht="15" hidden="false" customHeight="false" outlineLevel="0" collapsed="false">
      <c r="A22" s="0" t="s">
        <v>31</v>
      </c>
      <c r="B22" s="26" t="s">
        <v>263</v>
      </c>
      <c r="C22" s="27" t="n">
        <v>91300000</v>
      </c>
      <c r="D22" s="26" t="s">
        <v>34</v>
      </c>
      <c r="E22" s="26" t="s">
        <v>10</v>
      </c>
    </row>
    <row r="23" customFormat="false" ht="15" hidden="false" customHeight="false" outlineLevel="0" collapsed="false">
      <c r="A23" s="0" t="s">
        <v>31</v>
      </c>
      <c r="B23" s="26" t="s">
        <v>266</v>
      </c>
      <c r="C23" s="27" t="n">
        <v>55597690</v>
      </c>
      <c r="D23" s="26" t="s">
        <v>34</v>
      </c>
      <c r="E23" s="26" t="s">
        <v>10</v>
      </c>
    </row>
    <row r="24" customFormat="false" ht="30" hidden="false" customHeight="false" outlineLevel="0" collapsed="false">
      <c r="A24" s="13" t="s">
        <v>31</v>
      </c>
      <c r="B24" s="11" t="s">
        <v>267</v>
      </c>
      <c r="C24" s="14" t="n">
        <v>210000000</v>
      </c>
      <c r="D24" s="13" t="s">
        <v>34</v>
      </c>
      <c r="E24" s="13" t="s">
        <v>10</v>
      </c>
    </row>
    <row r="25" customFormat="false" ht="30" hidden="false" customHeight="false" outlineLevel="0" collapsed="false">
      <c r="A25" s="13" t="s">
        <v>31</v>
      </c>
      <c r="B25" s="11" t="s">
        <v>271</v>
      </c>
      <c r="C25" s="14" t="n">
        <v>37000000</v>
      </c>
      <c r="D25" s="13" t="s">
        <v>34</v>
      </c>
      <c r="E25" s="13" t="s">
        <v>10</v>
      </c>
    </row>
    <row r="26" customFormat="false" ht="16.5" hidden="false" customHeight="false" outlineLevel="0" collapsed="false">
      <c r="A26" s="13" t="s">
        <v>31</v>
      </c>
      <c r="B26" s="0" t="s">
        <v>332</v>
      </c>
      <c r="C26" s="1" t="n">
        <v>40000000</v>
      </c>
      <c r="D26" s="0" t="s">
        <v>34</v>
      </c>
      <c r="E26" s="31" t="s">
        <v>10</v>
      </c>
    </row>
    <row r="27" customFormat="false" ht="16.5" hidden="false" customHeight="false" outlineLevel="0" collapsed="false">
      <c r="A27" s="31" t="s">
        <v>31</v>
      </c>
      <c r="B27" s="0" t="s">
        <v>363</v>
      </c>
      <c r="C27" s="1" t="n">
        <v>30000000</v>
      </c>
      <c r="D27" s="0" t="s">
        <v>34</v>
      </c>
      <c r="E27" s="31" t="s">
        <v>10</v>
      </c>
    </row>
    <row r="28" customFormat="false" ht="16.5" hidden="false" customHeight="false" outlineLevel="0" collapsed="false">
      <c r="A28" s="31" t="s">
        <v>31</v>
      </c>
      <c r="B28" s="0" t="s">
        <v>365</v>
      </c>
      <c r="C28" s="1" t="n">
        <v>100000000</v>
      </c>
      <c r="D28" s="0" t="s">
        <v>34</v>
      </c>
      <c r="E28" s="31" t="s">
        <v>13</v>
      </c>
    </row>
    <row r="29" customFormat="false" ht="30" hidden="false" customHeight="false" outlineLevel="0" collapsed="false">
      <c r="A29" s="13" t="s">
        <v>31</v>
      </c>
      <c r="B29" s="11" t="s">
        <v>99</v>
      </c>
      <c r="C29" s="14" t="n">
        <v>5000000</v>
      </c>
      <c r="D29" s="13" t="s">
        <v>100</v>
      </c>
      <c r="E29" s="13" t="s">
        <v>10</v>
      </c>
    </row>
    <row r="30" customFormat="false" ht="15.75" hidden="false" customHeight="false" outlineLevel="0" collapsed="false">
      <c r="A30" s="11" t="n">
        <v>2011</v>
      </c>
      <c r="B30" s="0" t="s">
        <v>352</v>
      </c>
      <c r="C30" s="1" t="n">
        <v>1200000000</v>
      </c>
      <c r="D30" s="0" t="s">
        <v>174</v>
      </c>
      <c r="E30" s="19" t="s">
        <v>11</v>
      </c>
    </row>
    <row r="31" customFormat="false" ht="15" hidden="false" customHeight="false" outlineLevel="0" collapsed="false">
      <c r="A31" s="13" t="n">
        <v>2017</v>
      </c>
      <c r="B31" s="11" t="s">
        <v>173</v>
      </c>
      <c r="C31" s="14" t="n">
        <v>503477</v>
      </c>
      <c r="D31" s="13" t="s">
        <v>174</v>
      </c>
      <c r="E31" s="13" t="s">
        <v>14</v>
      </c>
    </row>
    <row r="32" customFormat="false" ht="15" hidden="false" customHeight="false" outlineLevel="0" collapsed="false">
      <c r="A32" s="11" t="n">
        <v>2015</v>
      </c>
      <c r="B32" s="11" t="s">
        <v>130</v>
      </c>
      <c r="C32" s="12" t="n">
        <v>0</v>
      </c>
      <c r="D32" s="11" t="s">
        <v>83</v>
      </c>
      <c r="E32" s="11" t="s">
        <v>65</v>
      </c>
    </row>
    <row r="33" customFormat="false" ht="15" hidden="false" customHeight="false" outlineLevel="0" collapsed="false">
      <c r="A33" s="13" t="n">
        <v>2017</v>
      </c>
      <c r="B33" s="11" t="s">
        <v>82</v>
      </c>
      <c r="C33" s="14" t="n">
        <v>130500000</v>
      </c>
      <c r="D33" s="13" t="s">
        <v>83</v>
      </c>
      <c r="E33" s="17" t="s">
        <v>84</v>
      </c>
    </row>
    <row r="34" customFormat="false" ht="30" hidden="false" customHeight="false" outlineLevel="0" collapsed="false">
      <c r="A34" s="13" t="n">
        <v>2017</v>
      </c>
      <c r="B34" s="11" t="s">
        <v>127</v>
      </c>
      <c r="C34" s="14" t="n">
        <v>409000000</v>
      </c>
      <c r="D34" s="13" t="s">
        <v>83</v>
      </c>
      <c r="E34" s="17" t="s">
        <v>128</v>
      </c>
    </row>
    <row r="35" customFormat="false" ht="15" hidden="false" customHeight="false" outlineLevel="0" collapsed="false">
      <c r="A35" s="13" t="n">
        <v>2017</v>
      </c>
      <c r="B35" s="11" t="s">
        <v>161</v>
      </c>
      <c r="C35" s="14" t="n">
        <v>238200000</v>
      </c>
      <c r="D35" s="13" t="s">
        <v>83</v>
      </c>
      <c r="E35" s="17" t="s">
        <v>163</v>
      </c>
      <c r="F35" s="106"/>
      <c r="G35" s="106"/>
    </row>
    <row r="36" customFormat="false" ht="30" hidden="false" customHeight="false" outlineLevel="0" collapsed="false">
      <c r="A36" s="13" t="n">
        <v>2017</v>
      </c>
      <c r="B36" s="11" t="s">
        <v>189</v>
      </c>
      <c r="C36" s="14" t="n">
        <v>11987651</v>
      </c>
      <c r="D36" s="13" t="s">
        <v>83</v>
      </c>
      <c r="E36" s="13" t="s">
        <v>10</v>
      </c>
    </row>
    <row r="37" customFormat="false" ht="16.5" hidden="false" customHeight="false" outlineLevel="0" collapsed="false">
      <c r="A37" s="31" t="n">
        <v>2017</v>
      </c>
      <c r="B37" s="0" t="s">
        <v>288</v>
      </c>
      <c r="C37" s="1" t="n">
        <v>180400000</v>
      </c>
      <c r="D37" s="0" t="s">
        <v>83</v>
      </c>
      <c r="E37" s="32" t="s">
        <v>289</v>
      </c>
    </row>
    <row r="38" customFormat="false" ht="15" hidden="false" customHeight="false" outlineLevel="0" collapsed="false">
      <c r="A38" s="11" t="n">
        <v>2015</v>
      </c>
      <c r="B38" s="11" t="s">
        <v>59</v>
      </c>
      <c r="C38" s="12" t="n">
        <v>2000000</v>
      </c>
      <c r="D38" s="11" t="s">
        <v>61</v>
      </c>
      <c r="E38" s="11" t="s">
        <v>10</v>
      </c>
    </row>
    <row r="39" customFormat="false" ht="15" hidden="false" customHeight="false" outlineLevel="0" collapsed="false">
      <c r="A39" s="11" t="s">
        <v>31</v>
      </c>
      <c r="B39" s="11" t="s">
        <v>259</v>
      </c>
      <c r="C39" s="12" t="n">
        <v>2000000</v>
      </c>
      <c r="D39" s="11" t="s">
        <v>61</v>
      </c>
      <c r="E39" s="11" t="s">
        <v>10</v>
      </c>
    </row>
    <row r="40" customFormat="false" ht="15" hidden="false" customHeight="false" outlineLevel="0" collapsed="false">
      <c r="A40" s="13" t="n">
        <v>2017</v>
      </c>
      <c r="B40" s="11" t="s">
        <v>253</v>
      </c>
      <c r="C40" s="14" t="n">
        <v>1900000</v>
      </c>
      <c r="D40" s="13" t="s">
        <v>254</v>
      </c>
      <c r="E40" s="13" t="s">
        <v>10</v>
      </c>
    </row>
    <row r="41" customFormat="false" ht="15.75" hidden="false" customHeight="false" outlineLevel="0" collapsed="false">
      <c r="A41" s="19" t="n">
        <v>2011</v>
      </c>
      <c r="B41" s="0" t="s">
        <v>306</v>
      </c>
      <c r="C41" s="1" t="n">
        <v>60000000</v>
      </c>
      <c r="D41" s="0" t="s">
        <v>105</v>
      </c>
      <c r="E41" s="19" t="s">
        <v>11</v>
      </c>
    </row>
    <row r="42" customFormat="false" ht="15.75" hidden="false" customHeight="false" outlineLevel="0" collapsed="false">
      <c r="A42" s="19" t="n">
        <v>2012</v>
      </c>
      <c r="B42" s="0" t="s">
        <v>286</v>
      </c>
      <c r="C42" s="1" t="n">
        <v>13000000</v>
      </c>
      <c r="D42" s="0" t="s">
        <v>105</v>
      </c>
      <c r="E42" s="19" t="s">
        <v>10</v>
      </c>
    </row>
    <row r="43" customFormat="false" ht="15" hidden="false" customHeight="false" outlineLevel="0" collapsed="false">
      <c r="A43" s="11" t="n">
        <v>2013</v>
      </c>
      <c r="B43" s="11" t="s">
        <v>200</v>
      </c>
      <c r="C43" s="12" t="n">
        <v>1320000000</v>
      </c>
      <c r="D43" s="11" t="s">
        <v>105</v>
      </c>
      <c r="E43" s="16" t="s">
        <v>90</v>
      </c>
    </row>
    <row r="44" customFormat="false" ht="15" hidden="false" customHeight="false" outlineLevel="0" collapsed="false">
      <c r="A44" s="11" t="n">
        <v>2013</v>
      </c>
      <c r="B44" s="11" t="s">
        <v>204</v>
      </c>
      <c r="C44" s="12" t="n">
        <v>149144214</v>
      </c>
      <c r="D44" s="11" t="s">
        <v>105</v>
      </c>
      <c r="E44" s="11" t="s">
        <v>10</v>
      </c>
    </row>
    <row r="45" customFormat="false" ht="15" hidden="false" customHeight="false" outlineLevel="0" collapsed="false">
      <c r="A45" s="11" t="n">
        <v>2014</v>
      </c>
      <c r="B45" s="11" t="s">
        <v>118</v>
      </c>
      <c r="C45" s="12" t="n">
        <v>573000000</v>
      </c>
      <c r="D45" s="11" t="s">
        <v>105</v>
      </c>
      <c r="E45" s="11" t="s">
        <v>10</v>
      </c>
    </row>
    <row r="46" customFormat="false" ht="15" hidden="false" customHeight="false" outlineLevel="0" collapsed="false">
      <c r="A46" s="11" t="n">
        <v>2014</v>
      </c>
      <c r="B46" s="11" t="s">
        <v>181</v>
      </c>
      <c r="C46" s="12" t="n">
        <v>600000000</v>
      </c>
      <c r="D46" s="11" t="s">
        <v>105</v>
      </c>
      <c r="E46" s="11" t="s">
        <v>10</v>
      </c>
    </row>
    <row r="47" customFormat="false" ht="30" hidden="false" customHeight="false" outlineLevel="0" collapsed="false">
      <c r="A47" s="11" t="n">
        <v>2014</v>
      </c>
      <c r="B47" s="11" t="s">
        <v>202</v>
      </c>
      <c r="C47" s="12" t="n">
        <v>3823000000</v>
      </c>
      <c r="D47" s="11" t="s">
        <v>105</v>
      </c>
      <c r="E47" s="16" t="s">
        <v>57</v>
      </c>
    </row>
    <row r="48" customFormat="false" ht="16.5" hidden="false" customHeight="false" outlineLevel="0" collapsed="false">
      <c r="A48" s="13" t="n">
        <v>2017</v>
      </c>
      <c r="B48" s="0" t="s">
        <v>334</v>
      </c>
      <c r="C48" s="1" t="n">
        <v>250000000</v>
      </c>
      <c r="D48" s="0" t="s">
        <v>105</v>
      </c>
      <c r="E48" s="31" t="s">
        <v>10</v>
      </c>
    </row>
    <row r="49" customFormat="false" ht="16.5" hidden="false" customHeight="false" outlineLevel="0" collapsed="false">
      <c r="A49" s="13" t="n">
        <v>2017</v>
      </c>
      <c r="B49" s="0" t="s">
        <v>338</v>
      </c>
      <c r="C49" s="1" t="n">
        <v>180000000</v>
      </c>
      <c r="D49" s="0" t="s">
        <v>105</v>
      </c>
      <c r="E49" s="31" t="s">
        <v>10</v>
      </c>
    </row>
    <row r="50" customFormat="false" ht="16.5" hidden="false" customHeight="false" outlineLevel="0" collapsed="false">
      <c r="A50" s="13" t="n">
        <v>2017</v>
      </c>
      <c r="B50" s="0" t="s">
        <v>340</v>
      </c>
      <c r="C50" s="1" t="n">
        <v>0</v>
      </c>
      <c r="D50" s="0" t="s">
        <v>105</v>
      </c>
      <c r="E50" s="31" t="s">
        <v>31</v>
      </c>
    </row>
    <row r="51" customFormat="false" ht="30" hidden="false" customHeight="false" outlineLevel="0" collapsed="false">
      <c r="A51" s="13" t="s">
        <v>31</v>
      </c>
      <c r="B51" s="11" t="s">
        <v>109</v>
      </c>
      <c r="C51" s="14" t="n">
        <v>18209000000</v>
      </c>
      <c r="D51" s="13" t="s">
        <v>105</v>
      </c>
      <c r="E51" s="17" t="s">
        <v>110</v>
      </c>
    </row>
    <row r="52" customFormat="false" ht="30" hidden="false" customHeight="false" outlineLevel="0" collapsed="false">
      <c r="A52" s="11" t="s">
        <v>31</v>
      </c>
      <c r="B52" s="11" t="s">
        <v>116</v>
      </c>
      <c r="C52" s="12" t="n">
        <v>1300000000</v>
      </c>
      <c r="D52" s="11" t="s">
        <v>105</v>
      </c>
      <c r="E52" s="11" t="s">
        <v>10</v>
      </c>
    </row>
    <row r="53" customFormat="false" ht="15" hidden="false" customHeight="false" outlineLevel="0" collapsed="false">
      <c r="A53" s="11" t="s">
        <v>31</v>
      </c>
      <c r="B53" s="11" t="s">
        <v>183</v>
      </c>
      <c r="C53" s="12" t="n">
        <v>2500000000</v>
      </c>
      <c r="D53" s="11" t="s">
        <v>105</v>
      </c>
      <c r="E53" s="11" t="s">
        <v>10</v>
      </c>
    </row>
    <row r="54" customFormat="false" ht="30" hidden="false" customHeight="false" outlineLevel="0" collapsed="false">
      <c r="A54" s="11" t="s">
        <v>31</v>
      </c>
      <c r="B54" s="11" t="s">
        <v>219</v>
      </c>
      <c r="C54" s="12" t="n">
        <v>8000000</v>
      </c>
      <c r="D54" s="11" t="s">
        <v>105</v>
      </c>
      <c r="E54" s="11" t="s">
        <v>10</v>
      </c>
      <c r="I54" s="60"/>
      <c r="L54" s="60"/>
      <c r="M54" s="60"/>
      <c r="N54" s="60"/>
    </row>
    <row r="55" customFormat="false" ht="16.5" hidden="false" customHeight="false" outlineLevel="0" collapsed="false">
      <c r="A55" s="31" t="s">
        <v>31</v>
      </c>
      <c r="B55" s="0" t="s">
        <v>297</v>
      </c>
      <c r="C55" s="1" t="n">
        <v>0</v>
      </c>
      <c r="D55" s="0" t="s">
        <v>298</v>
      </c>
      <c r="E55" s="31" t="s">
        <v>31</v>
      </c>
    </row>
    <row r="56" customFormat="false" ht="16.5" hidden="false" customHeight="false" outlineLevel="0" collapsed="false">
      <c r="A56" s="31" t="s">
        <v>31</v>
      </c>
      <c r="B56" s="0" t="s">
        <v>367</v>
      </c>
      <c r="C56" s="1" t="n">
        <v>16000000000</v>
      </c>
      <c r="D56" s="0" t="s">
        <v>298</v>
      </c>
      <c r="E56" s="31" t="s">
        <v>11</v>
      </c>
    </row>
    <row r="57" customFormat="false" ht="15.75" hidden="false" customHeight="false" outlineLevel="0" collapsed="false">
      <c r="A57" s="11" t="n">
        <v>2012</v>
      </c>
      <c r="B57" s="0" t="s">
        <v>326</v>
      </c>
      <c r="C57" s="1" t="n">
        <v>5000000</v>
      </c>
      <c r="D57" s="0" t="s">
        <v>64</v>
      </c>
      <c r="E57" s="19" t="s">
        <v>49</v>
      </c>
    </row>
    <row r="58" customFormat="false" ht="15" hidden="false" customHeight="false" outlineLevel="0" collapsed="false">
      <c r="A58" s="11" t="n">
        <v>2013</v>
      </c>
      <c r="B58" s="11" t="s">
        <v>63</v>
      </c>
      <c r="C58" s="12" t="n">
        <v>0</v>
      </c>
      <c r="D58" s="15" t="s">
        <v>64</v>
      </c>
      <c r="E58" s="16" t="s">
        <v>65</v>
      </c>
    </row>
    <row r="59" customFormat="false" ht="30" hidden="false" customHeight="false" outlineLevel="0" collapsed="false">
      <c r="A59" s="11" t="n">
        <v>2011</v>
      </c>
      <c r="B59" s="11" t="s">
        <v>210</v>
      </c>
      <c r="C59" s="12" t="n">
        <v>0</v>
      </c>
      <c r="D59" s="11" t="s">
        <v>211</v>
      </c>
      <c r="E59" s="11" t="s">
        <v>31</v>
      </c>
    </row>
    <row r="60" customFormat="false" ht="15" hidden="false" customHeight="false" outlineLevel="0" collapsed="false">
      <c r="A60" s="11" t="n">
        <v>2011</v>
      </c>
      <c r="B60" s="11" t="s">
        <v>112</v>
      </c>
      <c r="C60" s="12" t="n">
        <v>80000000</v>
      </c>
      <c r="D60" s="11" t="s">
        <v>48</v>
      </c>
      <c r="E60" s="11" t="s">
        <v>49</v>
      </c>
    </row>
    <row r="61" customFormat="false" ht="15.75" hidden="false" customHeight="false" outlineLevel="0" collapsed="false">
      <c r="A61" s="11" t="n">
        <v>2012</v>
      </c>
      <c r="B61" s="0" t="s">
        <v>346</v>
      </c>
      <c r="C61" s="1" t="n">
        <v>60000000</v>
      </c>
      <c r="D61" s="0" t="s">
        <v>48</v>
      </c>
      <c r="E61" s="19" t="s">
        <v>10</v>
      </c>
    </row>
    <row r="62" customFormat="false" ht="15.75" hidden="false" customHeight="false" outlineLevel="0" collapsed="false">
      <c r="A62" s="11" t="n">
        <v>2013</v>
      </c>
      <c r="B62" s="0" t="s">
        <v>280</v>
      </c>
      <c r="C62" s="1" t="n">
        <v>60000000</v>
      </c>
      <c r="D62" s="0" t="s">
        <v>48</v>
      </c>
      <c r="E62" s="19" t="s">
        <v>10</v>
      </c>
    </row>
    <row r="63" customFormat="false" ht="15" hidden="false" customHeight="false" outlineLevel="0" collapsed="false">
      <c r="A63" s="11" t="n">
        <v>2014</v>
      </c>
      <c r="B63" s="11" t="s">
        <v>54</v>
      </c>
      <c r="C63" s="12" t="n">
        <v>16600000</v>
      </c>
      <c r="D63" s="11" t="s">
        <v>48</v>
      </c>
      <c r="E63" s="11" t="s">
        <v>49</v>
      </c>
    </row>
    <row r="64" customFormat="false" ht="15" hidden="false" customHeight="false" outlineLevel="0" collapsed="false">
      <c r="A64" s="11" t="n">
        <v>2014</v>
      </c>
      <c r="B64" s="11" t="s">
        <v>114</v>
      </c>
      <c r="C64" s="12" t="n">
        <v>370000000</v>
      </c>
      <c r="D64" s="11" t="s">
        <v>48</v>
      </c>
      <c r="E64" s="11" t="s">
        <v>49</v>
      </c>
    </row>
    <row r="65" customFormat="false" ht="15" hidden="false" customHeight="false" outlineLevel="0" collapsed="false">
      <c r="A65" s="11" t="n">
        <v>2016</v>
      </c>
      <c r="B65" s="11" t="s">
        <v>107</v>
      </c>
      <c r="C65" s="12" t="n">
        <v>1160000</v>
      </c>
      <c r="D65" s="11" t="s">
        <v>48</v>
      </c>
      <c r="E65" s="11" t="s">
        <v>10</v>
      </c>
    </row>
    <row r="66" customFormat="false" ht="15" hidden="false" customHeight="false" outlineLevel="0" collapsed="false">
      <c r="A66" s="11" t="n">
        <v>2016</v>
      </c>
      <c r="B66" s="11" t="s">
        <v>120</v>
      </c>
      <c r="C66" s="12" t="n">
        <v>37000000</v>
      </c>
      <c r="D66" s="11" t="s">
        <v>48</v>
      </c>
      <c r="E66" s="11" t="s">
        <v>10</v>
      </c>
    </row>
    <row r="67" customFormat="false" ht="15" hidden="false" customHeight="false" outlineLevel="0" collapsed="false">
      <c r="A67" s="11" t="n">
        <v>2016</v>
      </c>
      <c r="B67" s="11" t="s">
        <v>167</v>
      </c>
      <c r="C67" s="12" t="n">
        <v>388000000</v>
      </c>
      <c r="D67" s="11" t="s">
        <v>48</v>
      </c>
      <c r="E67" s="11" t="s">
        <v>49</v>
      </c>
    </row>
    <row r="68" customFormat="false" ht="15" hidden="false" customHeight="false" outlineLevel="0" collapsed="false">
      <c r="A68" s="11" t="n">
        <v>2017</v>
      </c>
      <c r="B68" s="11" t="s">
        <v>247</v>
      </c>
      <c r="C68" s="12" t="n">
        <v>370000000</v>
      </c>
      <c r="D68" s="11" t="s">
        <v>48</v>
      </c>
      <c r="E68" s="11" t="s">
        <v>49</v>
      </c>
    </row>
    <row r="69" customFormat="false" ht="15" hidden="false" customHeight="false" outlineLevel="0" collapsed="false">
      <c r="A69" s="0" t="n">
        <v>2017</v>
      </c>
      <c r="B69" s="26" t="s">
        <v>357</v>
      </c>
      <c r="C69" s="27" t="n">
        <v>447000000</v>
      </c>
      <c r="D69" s="26" t="s">
        <v>48</v>
      </c>
      <c r="E69" s="26" t="s">
        <v>358</v>
      </c>
    </row>
    <row r="70" customFormat="false" ht="15" hidden="false" customHeight="false" outlineLevel="0" collapsed="false">
      <c r="A70" s="11" t="s">
        <v>31</v>
      </c>
      <c r="B70" s="11" t="s">
        <v>47</v>
      </c>
      <c r="C70" s="12" t="n">
        <v>28000000</v>
      </c>
      <c r="D70" s="11" t="s">
        <v>48</v>
      </c>
      <c r="E70" s="11" t="s">
        <v>49</v>
      </c>
    </row>
    <row r="71" customFormat="false" ht="15" hidden="false" customHeight="false" outlineLevel="0" collapsed="false">
      <c r="A71" s="13" t="s">
        <v>31</v>
      </c>
      <c r="B71" s="11" t="s">
        <v>56</v>
      </c>
      <c r="C71" s="14" t="n">
        <v>120000000</v>
      </c>
      <c r="D71" s="13" t="s">
        <v>48</v>
      </c>
      <c r="E71" s="16" t="s">
        <v>57</v>
      </c>
    </row>
    <row r="72" customFormat="false" ht="30" hidden="false" customHeight="false" outlineLevel="0" collapsed="false">
      <c r="A72" s="13" t="s">
        <v>31</v>
      </c>
      <c r="B72" s="11" t="s">
        <v>121</v>
      </c>
      <c r="C72" s="14" t="n">
        <v>173000000</v>
      </c>
      <c r="D72" s="13" t="s">
        <v>48</v>
      </c>
      <c r="E72" s="13" t="s">
        <v>122</v>
      </c>
    </row>
    <row r="73" customFormat="false" ht="15" hidden="false" customHeight="false" outlineLevel="0" collapsed="false">
      <c r="A73" s="13" t="s">
        <v>31</v>
      </c>
      <c r="B73" s="11" t="s">
        <v>136</v>
      </c>
      <c r="C73" s="14" t="n">
        <v>7600000</v>
      </c>
      <c r="D73" s="13" t="s">
        <v>48</v>
      </c>
      <c r="E73" s="13" t="s">
        <v>10</v>
      </c>
    </row>
    <row r="74" customFormat="false" ht="15" hidden="false" customHeight="false" outlineLevel="0" collapsed="false">
      <c r="A74" s="13" t="s">
        <v>31</v>
      </c>
      <c r="B74" s="11" t="s">
        <v>215</v>
      </c>
      <c r="C74" s="14" t="n">
        <v>1000000</v>
      </c>
      <c r="D74" s="13" t="s">
        <v>48</v>
      </c>
      <c r="E74" s="13" t="s">
        <v>10</v>
      </c>
    </row>
    <row r="75" customFormat="false" ht="15" hidden="false" customHeight="false" outlineLevel="0" collapsed="false">
      <c r="A75" s="13" t="s">
        <v>31</v>
      </c>
      <c r="B75" s="11" t="s">
        <v>228</v>
      </c>
      <c r="C75" s="14" t="n">
        <v>10000000</v>
      </c>
      <c r="D75" s="13" t="s">
        <v>48</v>
      </c>
      <c r="E75" s="13" t="s">
        <v>122</v>
      </c>
    </row>
    <row r="76" customFormat="false" ht="15" hidden="false" customHeight="false" outlineLevel="0" collapsed="false">
      <c r="A76" s="13" t="s">
        <v>31</v>
      </c>
      <c r="B76" s="11" t="s">
        <v>252</v>
      </c>
      <c r="C76" s="14" t="n">
        <v>18000000</v>
      </c>
      <c r="D76" s="13" t="s">
        <v>48</v>
      </c>
      <c r="E76" s="13" t="s">
        <v>122</v>
      </c>
    </row>
    <row r="77" customFormat="false" ht="15" hidden="false" customHeight="false" outlineLevel="0" collapsed="false">
      <c r="A77" s="0" t="s">
        <v>31</v>
      </c>
      <c r="B77" s="26" t="s">
        <v>284</v>
      </c>
      <c r="C77" s="27" t="n">
        <v>70000000</v>
      </c>
      <c r="D77" s="26" t="s">
        <v>48</v>
      </c>
      <c r="E77" s="26" t="s">
        <v>10</v>
      </c>
    </row>
    <row r="78" customFormat="false" ht="16.5" hidden="false" customHeight="false" outlineLevel="0" collapsed="false">
      <c r="A78" s="31" t="s">
        <v>31</v>
      </c>
      <c r="B78" s="0" t="s">
        <v>291</v>
      </c>
      <c r="C78" s="1" t="n">
        <v>1500000</v>
      </c>
      <c r="D78" s="0" t="s">
        <v>48</v>
      </c>
      <c r="E78" s="31" t="s">
        <v>10</v>
      </c>
    </row>
    <row r="79" customFormat="false" ht="15.75" hidden="false" customHeight="false" outlineLevel="0" collapsed="false">
      <c r="A79" s="19" t="s">
        <v>31</v>
      </c>
      <c r="B79" s="0" t="s">
        <v>293</v>
      </c>
      <c r="C79" s="1" t="n">
        <v>42000000</v>
      </c>
      <c r="D79" s="0" t="s">
        <v>48</v>
      </c>
      <c r="E79" s="19" t="s">
        <v>10</v>
      </c>
    </row>
    <row r="80" customFormat="false" ht="16.5" hidden="false" customHeight="false" outlineLevel="0" collapsed="false">
      <c r="A80" s="31" t="s">
        <v>31</v>
      </c>
      <c r="B80" s="0" t="s">
        <v>324</v>
      </c>
      <c r="C80" s="1" t="n">
        <v>61000000</v>
      </c>
      <c r="D80" s="0" t="s">
        <v>48</v>
      </c>
      <c r="E80" s="31" t="s">
        <v>49</v>
      </c>
    </row>
    <row r="81" customFormat="false" ht="15.75" hidden="false" customHeight="false" outlineLevel="0" collapsed="false">
      <c r="A81" s="19" t="n">
        <v>2014</v>
      </c>
      <c r="B81" s="0" t="s">
        <v>304</v>
      </c>
      <c r="C81" s="1" t="n">
        <v>335000000</v>
      </c>
      <c r="D81" s="0" t="s">
        <v>29</v>
      </c>
      <c r="E81" s="19" t="s">
        <v>10</v>
      </c>
    </row>
    <row r="82" customFormat="false" ht="15.75" hidden="false" customHeight="false" outlineLevel="0" collapsed="false">
      <c r="A82" s="19" t="n">
        <v>2014</v>
      </c>
      <c r="B82" s="0" t="s">
        <v>377</v>
      </c>
      <c r="C82" s="1" t="n">
        <v>26000000</v>
      </c>
      <c r="D82" s="0" t="s">
        <v>29</v>
      </c>
      <c r="E82" s="19" t="s">
        <v>10</v>
      </c>
    </row>
    <row r="83" customFormat="false" ht="30" hidden="false" customHeight="false" outlineLevel="0" collapsed="false">
      <c r="A83" s="11" t="n">
        <v>2015</v>
      </c>
      <c r="B83" s="11" t="s">
        <v>26</v>
      </c>
      <c r="C83" s="12" t="n">
        <v>3000000</v>
      </c>
      <c r="D83" s="11" t="s">
        <v>29</v>
      </c>
      <c r="E83" s="11" t="s">
        <v>30</v>
      </c>
    </row>
    <row r="84" customFormat="false" ht="15" hidden="false" customHeight="false" outlineLevel="0" collapsed="false">
      <c r="A84" s="11" t="n">
        <v>2015</v>
      </c>
      <c r="B84" s="11" t="s">
        <v>156</v>
      </c>
      <c r="C84" s="12" t="n">
        <v>411158974</v>
      </c>
      <c r="D84" s="11" t="s">
        <v>29</v>
      </c>
      <c r="E84" s="16" t="s">
        <v>90</v>
      </c>
    </row>
    <row r="85" customFormat="false" ht="15" hidden="false" customHeight="false" outlineLevel="0" collapsed="false">
      <c r="A85" s="11" t="n">
        <v>2015</v>
      </c>
      <c r="B85" s="11" t="s">
        <v>158</v>
      </c>
      <c r="C85" s="12" t="n">
        <v>10548000</v>
      </c>
      <c r="D85" s="11" t="s">
        <v>29</v>
      </c>
      <c r="E85" s="11" t="s">
        <v>10</v>
      </c>
    </row>
    <row r="86" customFormat="false" ht="45" hidden="false" customHeight="true" outlineLevel="0" collapsed="false">
      <c r="A86" s="11" t="n">
        <v>2015</v>
      </c>
      <c r="B86" s="11" t="s">
        <v>160</v>
      </c>
      <c r="C86" s="12" t="n">
        <v>3634264</v>
      </c>
      <c r="D86" s="11" t="s">
        <v>29</v>
      </c>
      <c r="E86" s="11" t="s">
        <v>10</v>
      </c>
    </row>
    <row r="87" customFormat="false" ht="15" hidden="false" customHeight="false" outlineLevel="0" collapsed="false">
      <c r="A87" s="11" t="n">
        <v>2015</v>
      </c>
      <c r="B87" s="11" t="s">
        <v>249</v>
      </c>
      <c r="C87" s="12" t="n">
        <v>3340981</v>
      </c>
      <c r="D87" s="11" t="s">
        <v>29</v>
      </c>
      <c r="E87" s="11" t="s">
        <v>10</v>
      </c>
    </row>
    <row r="88" customFormat="false" ht="15.75" hidden="false" customHeight="false" outlineLevel="0" collapsed="false">
      <c r="A88" s="11" t="n">
        <v>2016</v>
      </c>
      <c r="B88" s="0" t="s">
        <v>344</v>
      </c>
      <c r="C88" s="1" t="n">
        <v>164030839</v>
      </c>
      <c r="D88" s="0" t="s">
        <v>29</v>
      </c>
      <c r="E88" s="19" t="s">
        <v>10</v>
      </c>
    </row>
    <row r="89" customFormat="false" ht="15.75" hidden="false" customHeight="false" outlineLevel="0" collapsed="false">
      <c r="A89" s="19" t="s">
        <v>31</v>
      </c>
      <c r="B89" s="0" t="s">
        <v>302</v>
      </c>
      <c r="C89" s="1" t="n">
        <v>5000000</v>
      </c>
      <c r="D89" s="0" t="s">
        <v>29</v>
      </c>
      <c r="E89" s="19" t="s">
        <v>10</v>
      </c>
    </row>
    <row r="90" customFormat="false" ht="30" hidden="false" customHeight="false" outlineLevel="0" collapsed="false">
      <c r="A90" s="11" t="n">
        <v>2013</v>
      </c>
      <c r="B90" s="11" t="s">
        <v>96</v>
      </c>
      <c r="C90" s="12" t="n">
        <v>0</v>
      </c>
      <c r="D90" s="11" t="s">
        <v>98</v>
      </c>
      <c r="E90" s="16" t="s">
        <v>12</v>
      </c>
    </row>
    <row r="91" customFormat="false" ht="30" hidden="false" customHeight="false" outlineLevel="0" collapsed="false">
      <c r="A91" s="11" t="n">
        <v>2013</v>
      </c>
      <c r="B91" s="11" t="s">
        <v>141</v>
      </c>
      <c r="C91" s="12" t="n">
        <v>4100000</v>
      </c>
      <c r="D91" s="11" t="s">
        <v>98</v>
      </c>
      <c r="E91" s="11" t="s">
        <v>10</v>
      </c>
    </row>
    <row r="92" customFormat="false" ht="30" hidden="false" customHeight="false" outlineLevel="0" collapsed="false">
      <c r="A92" s="11" t="n">
        <v>2016</v>
      </c>
      <c r="B92" s="11" t="s">
        <v>185</v>
      </c>
      <c r="C92" s="12" t="n">
        <v>125200000</v>
      </c>
      <c r="D92" s="11" t="s">
        <v>186</v>
      </c>
      <c r="E92" s="11" t="s">
        <v>10</v>
      </c>
    </row>
    <row r="93" customFormat="false" ht="45" hidden="false" customHeight="false" outlineLevel="0" collapsed="false">
      <c r="A93" s="11" t="n">
        <v>2012</v>
      </c>
      <c r="B93" s="11" t="s">
        <v>221</v>
      </c>
      <c r="C93" s="12" t="n">
        <v>140000000</v>
      </c>
      <c r="D93" s="11" t="s">
        <v>139</v>
      </c>
      <c r="E93" s="11" t="s">
        <v>10</v>
      </c>
    </row>
    <row r="94" customFormat="false" ht="15" hidden="false" customHeight="false" outlineLevel="0" collapsed="false">
      <c r="A94" s="11" t="n">
        <v>2013</v>
      </c>
      <c r="B94" s="11" t="s">
        <v>138</v>
      </c>
      <c r="C94" s="12" t="n">
        <v>54599943</v>
      </c>
      <c r="D94" s="11" t="s">
        <v>139</v>
      </c>
      <c r="E94" s="11" t="s">
        <v>10</v>
      </c>
    </row>
    <row r="95" customFormat="false" ht="30" hidden="false" customHeight="false" outlineLevel="0" collapsed="false">
      <c r="A95" s="11" t="n">
        <v>2014</v>
      </c>
      <c r="B95" s="11" t="s">
        <v>241</v>
      </c>
      <c r="C95" s="12" t="n">
        <v>23202179</v>
      </c>
      <c r="D95" s="11" t="s">
        <v>139</v>
      </c>
      <c r="E95" s="11" t="s">
        <v>13</v>
      </c>
    </row>
    <row r="96" customFormat="false" ht="15.75" hidden="false" customHeight="false" outlineLevel="0" collapsed="false">
      <c r="A96" s="11" t="n">
        <v>2014</v>
      </c>
      <c r="B96" s="0" t="s">
        <v>348</v>
      </c>
      <c r="C96" s="1" t="n">
        <v>75970269</v>
      </c>
      <c r="D96" s="0" t="s">
        <v>139</v>
      </c>
      <c r="E96" s="19" t="s">
        <v>10</v>
      </c>
    </row>
    <row r="97" customFormat="false" ht="15.75" hidden="false" customHeight="false" outlineLevel="0" collapsed="false">
      <c r="A97" s="19" t="n">
        <v>2015</v>
      </c>
      <c r="B97" s="0" t="s">
        <v>322</v>
      </c>
      <c r="C97" s="1" t="n">
        <v>25000000</v>
      </c>
      <c r="D97" s="0" t="s">
        <v>139</v>
      </c>
      <c r="E97" s="19" t="s">
        <v>10</v>
      </c>
    </row>
    <row r="98" customFormat="false" ht="30" hidden="false" customHeight="false" outlineLevel="0" collapsed="false">
      <c r="A98" s="11" t="s">
        <v>31</v>
      </c>
      <c r="B98" s="11" t="s">
        <v>224</v>
      </c>
      <c r="C98" s="12" t="n">
        <v>100000000</v>
      </c>
      <c r="D98" s="11" t="s">
        <v>139</v>
      </c>
      <c r="E98" s="11" t="s">
        <v>10</v>
      </c>
    </row>
    <row r="99" customFormat="false" ht="45" hidden="false" customHeight="false" outlineLevel="0" collapsed="false">
      <c r="A99" s="11" t="s">
        <v>31</v>
      </c>
      <c r="B99" s="11" t="s">
        <v>226</v>
      </c>
      <c r="C99" s="12" t="n">
        <v>167669793</v>
      </c>
      <c r="D99" s="11" t="s">
        <v>139</v>
      </c>
      <c r="E99" s="16" t="s">
        <v>227</v>
      </c>
    </row>
    <row r="100" customFormat="false" ht="15" hidden="false" customHeight="false" outlineLevel="0" collapsed="false">
      <c r="A100" s="11" t="n">
        <v>2011</v>
      </c>
      <c r="B100" s="11" t="s">
        <v>94</v>
      </c>
      <c r="C100" s="12" t="n">
        <v>15871670</v>
      </c>
      <c r="D100" s="11" t="s">
        <v>73</v>
      </c>
      <c r="E100" s="16" t="s">
        <v>74</v>
      </c>
    </row>
    <row r="101" customFormat="false" ht="15" hidden="false" customHeight="false" outlineLevel="0" collapsed="false">
      <c r="A101" s="11" t="n">
        <v>2017</v>
      </c>
      <c r="B101" s="11" t="s">
        <v>217</v>
      </c>
      <c r="C101" s="12" t="n">
        <v>5241000</v>
      </c>
      <c r="D101" s="11" t="s">
        <v>73</v>
      </c>
      <c r="E101" s="11" t="s">
        <v>12</v>
      </c>
    </row>
    <row r="102" customFormat="false" ht="15" hidden="false" customHeight="false" outlineLevel="0" collapsed="false">
      <c r="A102" s="11" t="s">
        <v>31</v>
      </c>
      <c r="B102" s="11" t="s">
        <v>178</v>
      </c>
      <c r="C102" s="12" t="n">
        <v>0</v>
      </c>
      <c r="D102" s="11" t="s">
        <v>73</v>
      </c>
      <c r="E102" s="11" t="s">
        <v>65</v>
      </c>
    </row>
    <row r="103" s="26" customFormat="true" ht="15" hidden="false" customHeight="false" outlineLevel="0" collapsed="false">
      <c r="A103" s="11" t="n">
        <v>2011</v>
      </c>
      <c r="B103" s="11" t="s">
        <v>37</v>
      </c>
      <c r="C103" s="12" t="n">
        <v>26000000</v>
      </c>
      <c r="D103" s="11" t="s">
        <v>39</v>
      </c>
      <c r="E103" s="11" t="s">
        <v>11</v>
      </c>
      <c r="F103" s="2"/>
      <c r="G103" s="0"/>
      <c r="H103" s="0"/>
      <c r="I103" s="60"/>
      <c r="J103" s="46"/>
      <c r="K103" s="60"/>
      <c r="L103" s="60"/>
      <c r="M103" s="60"/>
      <c r="N103" s="68"/>
      <c r="O103" s="0"/>
    </row>
    <row r="104" s="26" customFormat="true" ht="15.75" hidden="false" customHeight="false" outlineLevel="0" collapsed="false">
      <c r="A104" s="19" t="n">
        <v>2011</v>
      </c>
      <c r="B104" s="26" t="s">
        <v>318</v>
      </c>
      <c r="C104" s="1" t="n">
        <v>11800000</v>
      </c>
      <c r="D104" s="26" t="s">
        <v>39</v>
      </c>
      <c r="E104" s="19" t="s">
        <v>11</v>
      </c>
      <c r="F104" s="2"/>
      <c r="H104" s="0"/>
      <c r="I104" s="46"/>
      <c r="J104" s="46"/>
      <c r="K104" s="60"/>
      <c r="L104" s="68"/>
      <c r="M104" s="68"/>
      <c r="N104" s="68"/>
      <c r="O104" s="0"/>
    </row>
    <row r="105" customFormat="false" ht="15.75" hidden="false" customHeight="false" outlineLevel="0" collapsed="false">
      <c r="A105" s="11" t="n">
        <v>2012</v>
      </c>
      <c r="B105" s="0" t="s">
        <v>274</v>
      </c>
      <c r="C105" s="1" t="n">
        <v>66500000</v>
      </c>
      <c r="D105" s="0" t="s">
        <v>39</v>
      </c>
      <c r="E105" s="29" t="s">
        <v>77</v>
      </c>
    </row>
    <row r="106" s="26" customFormat="true" ht="15" hidden="false" customHeight="false" outlineLevel="0" collapsed="false">
      <c r="A106" s="11" t="n">
        <v>2013</v>
      </c>
      <c r="B106" s="11" t="s">
        <v>51</v>
      </c>
      <c r="C106" s="12" t="n">
        <v>12000000</v>
      </c>
      <c r="D106" s="11" t="s">
        <v>39</v>
      </c>
      <c r="E106" s="11" t="s">
        <v>11</v>
      </c>
      <c r="F106" s="2"/>
      <c r="H106" s="0"/>
      <c r="I106" s="46"/>
      <c r="J106" s="46"/>
      <c r="K106" s="60"/>
      <c r="L106" s="68"/>
      <c r="M106" s="68"/>
      <c r="N106" s="68"/>
      <c r="O106" s="0"/>
    </row>
    <row r="107" customFormat="false" ht="15" hidden="false" customHeight="false" outlineLevel="0" collapsed="false">
      <c r="A107" s="11" t="n">
        <v>2013</v>
      </c>
      <c r="B107" s="11" t="s">
        <v>197</v>
      </c>
      <c r="C107" s="12" t="n">
        <v>555000000</v>
      </c>
      <c r="D107" s="11" t="s">
        <v>39</v>
      </c>
      <c r="E107" s="16" t="s">
        <v>198</v>
      </c>
      <c r="L107" s="60"/>
      <c r="M107" s="60"/>
      <c r="N107" s="60"/>
    </row>
    <row r="108" customFormat="false" ht="22.5" hidden="false" customHeight="true" outlineLevel="0" collapsed="false">
      <c r="A108" s="11" t="n">
        <v>2014</v>
      </c>
      <c r="B108" s="11" t="s">
        <v>236</v>
      </c>
      <c r="C108" s="12" t="n">
        <v>12500000</v>
      </c>
      <c r="D108" s="11" t="s">
        <v>39</v>
      </c>
      <c r="E108" s="11" t="s">
        <v>237</v>
      </c>
    </row>
    <row r="109" customFormat="false" ht="15" hidden="false" customHeight="false" outlineLevel="0" collapsed="false">
      <c r="A109" s="13" t="s">
        <v>31</v>
      </c>
      <c r="B109" s="11" t="s">
        <v>164</v>
      </c>
      <c r="C109" s="14" t="n">
        <v>64000000</v>
      </c>
      <c r="D109" s="13" t="s">
        <v>39</v>
      </c>
      <c r="E109" s="13" t="s">
        <v>11</v>
      </c>
    </row>
    <row r="110" customFormat="false" ht="15" hidden="false" customHeight="false" outlineLevel="0" collapsed="false">
      <c r="A110" s="11" t="n">
        <v>2011</v>
      </c>
      <c r="B110" s="11" t="s">
        <v>67</v>
      </c>
      <c r="C110" s="12" t="n">
        <v>273650767</v>
      </c>
      <c r="D110" s="11" t="s">
        <v>68</v>
      </c>
      <c r="E110" s="16" t="s">
        <v>69</v>
      </c>
    </row>
    <row r="111" customFormat="false" ht="15" hidden="false" customHeight="false" outlineLevel="0" collapsed="false">
      <c r="A111" s="11" t="n">
        <v>2011</v>
      </c>
      <c r="B111" s="11" t="s">
        <v>76</v>
      </c>
      <c r="C111" s="12" t="n">
        <v>29517944</v>
      </c>
      <c r="D111" s="11" t="s">
        <v>68</v>
      </c>
      <c r="E111" s="16" t="s">
        <v>77</v>
      </c>
    </row>
    <row r="112" customFormat="false" ht="15.75" hidden="false" customHeight="false" outlineLevel="0" collapsed="false">
      <c r="A112" s="19" t="n">
        <v>2012</v>
      </c>
      <c r="B112" s="0" t="s">
        <v>375</v>
      </c>
      <c r="C112" s="1" t="n">
        <v>145418497</v>
      </c>
      <c r="D112" s="0" t="s">
        <v>68</v>
      </c>
      <c r="E112" s="19" t="s">
        <v>49</v>
      </c>
    </row>
    <row r="113" customFormat="false" ht="15" hidden="false" customHeight="false" outlineLevel="0" collapsed="false">
      <c r="A113" s="11" t="n">
        <v>2014</v>
      </c>
      <c r="B113" s="11" t="s">
        <v>230</v>
      </c>
      <c r="C113" s="12" t="n">
        <v>51509000</v>
      </c>
      <c r="D113" s="11" t="s">
        <v>68</v>
      </c>
      <c r="E113" s="11" t="s">
        <v>49</v>
      </c>
    </row>
    <row r="114" customFormat="false" ht="15" hidden="false" customHeight="false" outlineLevel="0" collapsed="false">
      <c r="A114" s="11" t="n">
        <v>2014</v>
      </c>
      <c r="B114" s="11" t="s">
        <v>234</v>
      </c>
      <c r="C114" s="12" t="n">
        <v>37000000</v>
      </c>
      <c r="D114" s="11" t="s">
        <v>68</v>
      </c>
      <c r="E114" s="11" t="s">
        <v>49</v>
      </c>
    </row>
    <row r="115" customFormat="false" ht="15.75" hidden="false" customHeight="false" outlineLevel="0" collapsed="false">
      <c r="A115" s="19" t="n">
        <v>2014</v>
      </c>
      <c r="B115" s="0" t="s">
        <v>320</v>
      </c>
      <c r="C115" s="1" t="n">
        <v>176662000</v>
      </c>
      <c r="D115" s="0" t="s">
        <v>68</v>
      </c>
      <c r="E115" s="19" t="s">
        <v>49</v>
      </c>
    </row>
    <row r="116" customFormat="false" ht="15.75" hidden="false" customHeight="false" outlineLevel="0" collapsed="false">
      <c r="A116" s="19" t="n">
        <v>2014</v>
      </c>
      <c r="B116" s="0" t="s">
        <v>371</v>
      </c>
      <c r="C116" s="1" t="n">
        <v>113205000</v>
      </c>
      <c r="D116" s="0" t="s">
        <v>68</v>
      </c>
      <c r="E116" s="19" t="s">
        <v>49</v>
      </c>
    </row>
    <row r="117" customFormat="false" ht="15" hidden="false" customHeight="false" outlineLevel="0" collapsed="false">
      <c r="A117" s="11" t="n">
        <v>2016</v>
      </c>
      <c r="B117" s="11" t="s">
        <v>143</v>
      </c>
      <c r="C117" s="12" t="n">
        <v>50320000</v>
      </c>
      <c r="D117" s="11" t="s">
        <v>68</v>
      </c>
      <c r="E117" s="11" t="s">
        <v>49</v>
      </c>
    </row>
    <row r="118" s="26" customFormat="true" ht="15.75" hidden="false" customHeight="false" outlineLevel="0" collapsed="false">
      <c r="A118" s="19" t="n">
        <v>2016</v>
      </c>
      <c r="B118" s="26" t="s">
        <v>369</v>
      </c>
      <c r="C118" s="1" t="n">
        <v>230000000</v>
      </c>
      <c r="D118" s="26" t="s">
        <v>68</v>
      </c>
      <c r="E118" s="19" t="s">
        <v>49</v>
      </c>
      <c r="F118" s="2"/>
      <c r="H118" s="0"/>
      <c r="I118" s="46"/>
      <c r="J118" s="46"/>
      <c r="K118" s="60"/>
      <c r="L118" s="68"/>
      <c r="M118" s="68"/>
      <c r="N118" s="68"/>
      <c r="O118" s="0"/>
    </row>
    <row r="119" customFormat="false" ht="15.75" hidden="false" customHeight="false" outlineLevel="0" collapsed="false">
      <c r="A119" s="19" t="n">
        <v>2016</v>
      </c>
      <c r="B119" s="0" t="s">
        <v>373</v>
      </c>
      <c r="C119" s="1" t="n">
        <v>390200000</v>
      </c>
      <c r="D119" s="0" t="s">
        <v>68</v>
      </c>
      <c r="E119" s="19" t="s">
        <v>49</v>
      </c>
    </row>
    <row r="120" customFormat="false" ht="30" hidden="false" customHeight="false" outlineLevel="0" collapsed="false">
      <c r="A120" s="11" t="n">
        <v>2012</v>
      </c>
      <c r="B120" s="11" t="s">
        <v>176</v>
      </c>
      <c r="C120" s="12" t="n">
        <v>14000000</v>
      </c>
      <c r="D120" s="15" t="s">
        <v>44</v>
      </c>
      <c r="E120" s="11" t="s">
        <v>10</v>
      </c>
    </row>
    <row r="121" customFormat="false" ht="30" hidden="false" customHeight="false" outlineLevel="0" collapsed="false">
      <c r="A121" s="11" t="n">
        <v>2012</v>
      </c>
      <c r="B121" s="11" t="s">
        <v>213</v>
      </c>
      <c r="C121" s="12" t="n">
        <v>10000000</v>
      </c>
      <c r="D121" s="15" t="s">
        <v>44</v>
      </c>
      <c r="E121" s="11" t="s">
        <v>65</v>
      </c>
    </row>
    <row r="122" customFormat="false" ht="15.75" hidden="false" customHeight="false" outlineLevel="0" collapsed="false">
      <c r="A122" s="11" t="n">
        <v>2012</v>
      </c>
      <c r="B122" s="0" t="s">
        <v>328</v>
      </c>
      <c r="C122" s="1" t="n">
        <v>6000000</v>
      </c>
      <c r="D122" s="0" t="s">
        <v>44</v>
      </c>
      <c r="E122" s="19" t="s">
        <v>10</v>
      </c>
    </row>
    <row r="123" customFormat="false" ht="45" hidden="false" customHeight="false" outlineLevel="0" collapsed="false">
      <c r="A123" s="11" t="n">
        <v>2014</v>
      </c>
      <c r="B123" s="11" t="s">
        <v>42</v>
      </c>
      <c r="C123" s="12" t="n">
        <v>276185000</v>
      </c>
      <c r="D123" s="15" t="s">
        <v>44</v>
      </c>
      <c r="E123" s="16" t="s">
        <v>45</v>
      </c>
    </row>
    <row r="124" customFormat="false" ht="30" hidden="false" customHeight="false" outlineLevel="0" collapsed="false">
      <c r="A124" s="13" t="n">
        <v>2017</v>
      </c>
      <c r="B124" s="11" t="s">
        <v>131</v>
      </c>
      <c r="C124" s="14" t="n">
        <v>25000000</v>
      </c>
      <c r="D124" s="13" t="s">
        <v>44</v>
      </c>
      <c r="E124" s="13" t="s">
        <v>10</v>
      </c>
    </row>
    <row r="125" customFormat="false" ht="15" hidden="false" customHeight="false" outlineLevel="0" collapsed="false">
      <c r="A125" s="13" t="n">
        <v>2017</v>
      </c>
      <c r="B125" s="11" t="s">
        <v>165</v>
      </c>
      <c r="C125" s="14" t="n">
        <v>7400000</v>
      </c>
      <c r="D125" s="13" t="s">
        <v>44</v>
      </c>
      <c r="E125" s="13" t="s">
        <v>10</v>
      </c>
    </row>
    <row r="126" customFormat="false" ht="30" hidden="false" customHeight="false" outlineLevel="0" collapsed="false">
      <c r="A126" s="13" t="n">
        <v>2017</v>
      </c>
      <c r="B126" s="11" t="s">
        <v>214</v>
      </c>
      <c r="C126" s="14" t="n">
        <v>1000000</v>
      </c>
      <c r="D126" s="13" t="s">
        <v>44</v>
      </c>
      <c r="E126" s="13" t="s">
        <v>10</v>
      </c>
    </row>
    <row r="127" customFormat="false" ht="15" hidden="false" customHeight="false" outlineLevel="0" collapsed="false">
      <c r="A127" s="13" t="s">
        <v>31</v>
      </c>
      <c r="B127" s="11" t="s">
        <v>87</v>
      </c>
      <c r="C127" s="14" t="n">
        <v>170000000</v>
      </c>
      <c r="D127" s="13" t="s">
        <v>44</v>
      </c>
      <c r="E127" s="13" t="s">
        <v>65</v>
      </c>
    </row>
    <row r="128" customFormat="false" ht="15" hidden="false" customHeight="false" outlineLevel="0" collapsed="false">
      <c r="A128" s="108" t="n">
        <v>2</v>
      </c>
      <c r="B128" s="108"/>
      <c r="C128" s="108"/>
      <c r="D128" s="108"/>
      <c r="E128" s="108"/>
    </row>
    <row r="152" s="26" customFormat="true" ht="15" hidden="false" customHeight="false" outlineLevel="0" collapsed="false">
      <c r="F152" s="2"/>
      <c r="H152" s="0"/>
      <c r="I152" s="46"/>
      <c r="J152" s="46"/>
      <c r="K152" s="60"/>
      <c r="L152" s="68"/>
      <c r="M152" s="68"/>
      <c r="N152" s="68"/>
      <c r="O152" s="0"/>
    </row>
    <row r="160" s="3" customFormat="true" ht="15" hidden="false" customHeight="false" outlineLevel="0" collapsed="false">
      <c r="F160" s="2"/>
    </row>
    <row r="161" s="3" customFormat="true" ht="15" hidden="false" customHeight="false" outlineLevel="0" collapsed="false">
      <c r="F161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1"/>
  <sheetViews>
    <sheetView showFormulas="false" showGridLines="true" showRowColHeaders="true" showZeros="true" rightToLeft="false" tabSelected="false" showOutlineSymbols="true" defaultGridColor="true" view="normal" topLeftCell="G1" colorId="64" zoomScale="90" zoomScaleNormal="90" zoomScalePageLayoutView="100" workbookViewId="0">
      <pane xSplit="0" ySplit="1" topLeftCell="A2" activePane="bottomLeft" state="frozen"/>
      <selection pane="topLeft" activeCell="G1" activeCellId="0" sqref="G1"/>
      <selection pane="bottomLeft" activeCell="I8" activeCellId="0" sqref="I8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79.42"/>
    <col collapsed="false" customWidth="true" hidden="false" outlineLevel="0" max="3" min="3" style="1" width="25.71"/>
    <col collapsed="false" customWidth="true" hidden="false" outlineLevel="0" max="4" min="4" style="0" width="21.86"/>
    <col collapsed="false" customWidth="true" hidden="false" outlineLevel="0" max="5" min="5" style="0" width="31.01"/>
    <col collapsed="false" customWidth="true" hidden="false" outlineLevel="0" max="6" min="6" style="2" width="3.98"/>
    <col collapsed="false" customWidth="true" hidden="false" outlineLevel="0" max="7" min="7" style="0" width="3.57"/>
    <col collapsed="false" customWidth="true" hidden="false" outlineLevel="0" max="8" min="8" style="0" width="28.57"/>
    <col collapsed="false" customWidth="true" hidden="false" outlineLevel="0" max="9" min="9" style="1" width="111.71"/>
    <col collapsed="false" customWidth="true" hidden="false" outlineLevel="0" max="10" min="10" style="0" width="23.57"/>
  </cols>
  <sheetData>
    <row r="1" customFormat="false" ht="31.5" hidden="false" customHeight="true" outlineLevel="0" collapsed="false">
      <c r="A1" s="5" t="s">
        <v>1</v>
      </c>
      <c r="B1" s="6" t="s">
        <v>4</v>
      </c>
      <c r="C1" s="7" t="s">
        <v>7</v>
      </c>
      <c r="D1" s="4" t="s">
        <v>8</v>
      </c>
      <c r="E1" s="4" t="s">
        <v>9</v>
      </c>
      <c r="H1" s="0" t="s">
        <v>459</v>
      </c>
      <c r="I1" s="1" t="s">
        <v>460</v>
      </c>
      <c r="J1" s="0" t="s">
        <v>461</v>
      </c>
      <c r="K1" s="0" t="s">
        <v>404</v>
      </c>
    </row>
    <row r="2" s="10" customFormat="true" ht="4.5" hidden="false" customHeight="true" outlineLevel="0" collapsed="false">
      <c r="A2" s="10" t="n">
        <v>2</v>
      </c>
    </row>
    <row r="3" customFormat="false" ht="15.75" hidden="false" customHeight="false" outlineLevel="0" collapsed="false">
      <c r="A3" s="19" t="n">
        <v>2002</v>
      </c>
      <c r="B3" s="0" t="s">
        <v>360</v>
      </c>
      <c r="C3" s="1" t="n">
        <v>0</v>
      </c>
      <c r="D3" s="0" t="s">
        <v>361</v>
      </c>
      <c r="E3" s="19" t="s">
        <v>65</v>
      </c>
      <c r="H3" s="0" t="str">
        <f aca="false">D16</f>
        <v>ECUADOR, PERU</v>
      </c>
      <c r="I3" s="1" t="str">
        <f aca="false">B16</f>
        <v>CARRETERA PUERTO INCA - HUAQUILLAS Y PUENTE INTERNACIONAL EN HUAQUILLAS - AGUAS VERDES, PASO LATERAL EN HUAQUILLAS</v>
      </c>
      <c r="J3" s="34" t="n">
        <f aca="false">C16</f>
        <v>85817183</v>
      </c>
      <c r="K3" s="0" t="str">
        <f aca="false">E16</f>
        <v>UE e Tesouro Nacional</v>
      </c>
    </row>
    <row r="4" customFormat="false" ht="30" hidden="false" customHeight="false" outlineLevel="0" collapsed="false">
      <c r="A4" s="11" t="n">
        <v>2004</v>
      </c>
      <c r="B4" s="11" t="s">
        <v>126</v>
      </c>
      <c r="C4" s="12" t="n">
        <v>70000000</v>
      </c>
      <c r="D4" s="11" t="s">
        <v>34</v>
      </c>
      <c r="E4" s="16" t="s">
        <v>84</v>
      </c>
      <c r="H4" s="0" t="str">
        <f aca="false">D11</f>
        <v>BRASIL, PERU</v>
      </c>
      <c r="I4" s="1" t="str">
        <f aca="false">B11</f>
        <v>PUENTE SOBRE EL RÍO ACRE</v>
      </c>
      <c r="J4" s="1" t="n">
        <f aca="false">C11</f>
        <v>12000000</v>
      </c>
      <c r="K4" s="0" t="str">
        <f aca="false">E11</f>
        <v>Tesouro Nacional</v>
      </c>
    </row>
    <row r="5" customFormat="false" ht="15.75" hidden="false" customHeight="false" outlineLevel="0" collapsed="false">
      <c r="A5" s="19" t="n">
        <v>2004</v>
      </c>
      <c r="B5" s="0" t="s">
        <v>311</v>
      </c>
      <c r="C5" s="1" t="n">
        <v>1500000</v>
      </c>
      <c r="D5" s="0" t="s">
        <v>105</v>
      </c>
      <c r="E5" s="19" t="s">
        <v>10</v>
      </c>
      <c r="H5" s="0" t="str">
        <f aca="false">D19</f>
        <v>ARGENTINA, CHILE</v>
      </c>
      <c r="I5" s="1" t="str">
        <f aca="false">B19</f>
        <v>IMPLEMENTACIÓN DEL CONTROL INTEGRADO DE ÚNICA CABECERA PASO DE JAMA</v>
      </c>
      <c r="J5" s="34" t="n">
        <f aca="false">C19</f>
        <v>4000000</v>
      </c>
      <c r="K5" s="0" t="str">
        <f aca="false">E19</f>
        <v>Tesouro Nacional</v>
      </c>
    </row>
    <row r="6" customFormat="false" ht="15.75" hidden="false" customHeight="false" outlineLevel="0" collapsed="false">
      <c r="A6" s="11" t="n">
        <v>2004</v>
      </c>
      <c r="B6" s="0" t="s">
        <v>354</v>
      </c>
      <c r="C6" s="1" t="n">
        <v>15000000</v>
      </c>
      <c r="D6" s="0" t="s">
        <v>105</v>
      </c>
      <c r="E6" s="19" t="s">
        <v>355</v>
      </c>
      <c r="H6" s="0" t="str">
        <f aca="false">D22</f>
        <v>BOLIVIA, CHILE</v>
      </c>
      <c r="I6" s="1" t="str">
        <f aca="false">B22</f>
        <v>PASO DE FRONTERA PISIGA - COLCHANE</v>
      </c>
      <c r="J6" s="34" t="n">
        <f aca="false">C22</f>
        <v>10000000</v>
      </c>
      <c r="K6" s="0" t="str">
        <f aca="false">E22</f>
        <v>Tesouro Nacional</v>
      </c>
    </row>
    <row r="7" customFormat="false" ht="15" hidden="false" customHeight="false" outlineLevel="0" collapsed="false">
      <c r="A7" s="11" t="n">
        <v>2005</v>
      </c>
      <c r="B7" s="11" t="s">
        <v>232</v>
      </c>
      <c r="C7" s="12" t="n">
        <v>1280000</v>
      </c>
      <c r="D7" s="11" t="s">
        <v>29</v>
      </c>
      <c r="E7" s="11" t="s">
        <v>30</v>
      </c>
      <c r="H7" s="0" t="str">
        <f aca="false">D24</f>
        <v>COLOMBIA, ECUADOR</v>
      </c>
      <c r="I7" s="1" t="str">
        <f aca="false">B24</f>
        <v>PROYECTO INTERCONEXIÓN ELÉCTRICA COLOMBIA - ECUADOR. LÍNEA 230 KV ENTRE SUBESTACIONES PASTO (COLOMBIA) Y QUITO (ECUADOR)</v>
      </c>
      <c r="J7" s="1" t="n">
        <f aca="false">C24</f>
        <v>45400000</v>
      </c>
      <c r="K7" s="0" t="str">
        <f aca="false">E24</f>
        <v>Tesouro Nacional</v>
      </c>
    </row>
    <row r="8" customFormat="false" ht="15.75" hidden="false" customHeight="false" outlineLevel="0" collapsed="false">
      <c r="A8" s="11" t="n">
        <v>2005</v>
      </c>
      <c r="B8" s="0" t="s">
        <v>278</v>
      </c>
      <c r="C8" s="1" t="n">
        <v>5000000</v>
      </c>
      <c r="D8" s="0" t="s">
        <v>48</v>
      </c>
      <c r="E8" s="19" t="s">
        <v>10</v>
      </c>
      <c r="H8" s="0" t="str">
        <f aca="false">D25</f>
        <v>BRASIL, GUYANA</v>
      </c>
      <c r="I8" s="1" t="str">
        <f aca="false">B25</f>
        <v>PUENTE SOBRE EL RÍO TAKUTU</v>
      </c>
      <c r="J8" s="1" t="n">
        <f aca="false">C25</f>
        <v>10000000</v>
      </c>
      <c r="K8" s="0" t="str">
        <f aca="false">E25</f>
        <v>Tesouro Nacional</v>
      </c>
    </row>
    <row r="9" customFormat="false" ht="15" hidden="false" customHeight="false" outlineLevel="0" collapsed="false">
      <c r="A9" s="11" t="n">
        <v>2006</v>
      </c>
      <c r="B9" s="11" t="s">
        <v>151</v>
      </c>
      <c r="C9" s="12" t="n">
        <v>31000000</v>
      </c>
      <c r="D9" s="11" t="s">
        <v>105</v>
      </c>
      <c r="E9" s="16" t="s">
        <v>152</v>
      </c>
    </row>
    <row r="10" customFormat="false" ht="16.5" hidden="false" customHeight="false" outlineLevel="0" collapsed="false">
      <c r="A10" s="31" t="n">
        <v>2006</v>
      </c>
      <c r="B10" s="0" t="s">
        <v>295</v>
      </c>
      <c r="C10" s="1" t="n">
        <v>12000000</v>
      </c>
      <c r="D10" s="0" t="s">
        <v>105</v>
      </c>
      <c r="E10" s="29" t="s">
        <v>10</v>
      </c>
    </row>
    <row r="11" customFormat="false" ht="15.75" hidden="false" customHeight="false" outlineLevel="0" collapsed="false">
      <c r="A11" s="19" t="n">
        <v>2006</v>
      </c>
      <c r="B11" s="0" t="s">
        <v>308</v>
      </c>
      <c r="C11" s="1" t="n">
        <v>12000000</v>
      </c>
      <c r="D11" s="0" t="s">
        <v>309</v>
      </c>
      <c r="E11" s="29" t="s">
        <v>10</v>
      </c>
    </row>
    <row r="12" customFormat="false" ht="15.75" hidden="false" customHeight="false" outlineLevel="0" collapsed="false">
      <c r="A12" s="11" t="n">
        <v>2007</v>
      </c>
      <c r="B12" s="0" t="s">
        <v>350</v>
      </c>
      <c r="C12" s="1" t="n">
        <v>10500000</v>
      </c>
      <c r="D12" s="0" t="s">
        <v>48</v>
      </c>
      <c r="E12" s="19" t="s">
        <v>10</v>
      </c>
    </row>
    <row r="13" customFormat="false" ht="31.5" hidden="false" customHeight="false" outlineLevel="0" collapsed="false">
      <c r="A13" s="19" t="n">
        <v>2008</v>
      </c>
      <c r="B13" s="19" t="s">
        <v>145</v>
      </c>
      <c r="C13" s="20" t="n">
        <v>30000000</v>
      </c>
      <c r="D13" s="19" t="s">
        <v>105</v>
      </c>
      <c r="E13" s="19" t="s">
        <v>10</v>
      </c>
    </row>
    <row r="14" customFormat="false" ht="15" hidden="false" customHeight="false" outlineLevel="0" collapsed="false">
      <c r="A14" s="11" t="n">
        <v>2008</v>
      </c>
      <c r="B14" s="11" t="s">
        <v>206</v>
      </c>
      <c r="C14" s="12" t="n">
        <v>23617063</v>
      </c>
      <c r="D14" s="11" t="s">
        <v>68</v>
      </c>
      <c r="E14" s="11" t="s">
        <v>10</v>
      </c>
    </row>
    <row r="15" customFormat="false" ht="15" hidden="false" customHeight="false" outlineLevel="0" collapsed="false">
      <c r="A15" s="11" t="n">
        <v>2008</v>
      </c>
      <c r="B15" s="11" t="s">
        <v>245</v>
      </c>
      <c r="C15" s="12" t="n">
        <v>105000000</v>
      </c>
      <c r="D15" s="11" t="s">
        <v>48</v>
      </c>
      <c r="E15" s="11" t="s">
        <v>65</v>
      </c>
    </row>
    <row r="16" customFormat="false" ht="30" hidden="false" customHeight="false" outlineLevel="0" collapsed="false">
      <c r="A16" s="11" t="n">
        <v>2009</v>
      </c>
      <c r="B16" s="11" t="s">
        <v>72</v>
      </c>
      <c r="C16" s="12" t="n">
        <v>85817183</v>
      </c>
      <c r="D16" s="11" t="s">
        <v>73</v>
      </c>
      <c r="E16" s="16" t="s">
        <v>74</v>
      </c>
    </row>
    <row r="17" customFormat="false" ht="15" hidden="false" customHeight="false" outlineLevel="0" collapsed="false">
      <c r="A17" s="11" t="n">
        <v>2009</v>
      </c>
      <c r="B17" s="11" t="s">
        <v>81</v>
      </c>
      <c r="C17" s="12" t="n">
        <v>231712828</v>
      </c>
      <c r="D17" s="11" t="s">
        <v>68</v>
      </c>
      <c r="E17" s="16" t="s">
        <v>69</v>
      </c>
    </row>
    <row r="18" customFormat="false" ht="15" hidden="false" customHeight="false" outlineLevel="0" collapsed="false">
      <c r="A18" s="11" t="n">
        <v>2009</v>
      </c>
      <c r="B18" s="11" t="s">
        <v>172</v>
      </c>
      <c r="C18" s="12" t="n">
        <v>25000000</v>
      </c>
      <c r="D18" s="11" t="s">
        <v>34</v>
      </c>
      <c r="E18" s="11" t="s">
        <v>10</v>
      </c>
    </row>
    <row r="19" customFormat="false" ht="30" hidden="false" customHeight="false" outlineLevel="0" collapsed="false">
      <c r="A19" s="11" t="n">
        <v>2009</v>
      </c>
      <c r="B19" s="11" t="s">
        <v>188</v>
      </c>
      <c r="C19" s="12" t="n">
        <v>4000000</v>
      </c>
      <c r="D19" s="11" t="s">
        <v>100</v>
      </c>
      <c r="E19" s="11" t="s">
        <v>10</v>
      </c>
    </row>
    <row r="20" customFormat="false" ht="30" hidden="false" customHeight="false" outlineLevel="0" collapsed="false">
      <c r="A20" s="11" t="n">
        <v>2009</v>
      </c>
      <c r="B20" s="11" t="s">
        <v>239</v>
      </c>
      <c r="C20" s="12" t="n">
        <v>22000000</v>
      </c>
      <c r="D20" s="11" t="s">
        <v>105</v>
      </c>
      <c r="E20" s="11" t="s">
        <v>90</v>
      </c>
    </row>
    <row r="21" customFormat="false" ht="30" hidden="false" customHeight="false" outlineLevel="0" collapsed="false">
      <c r="A21" s="11" t="n">
        <v>2009</v>
      </c>
      <c r="B21" s="11" t="s">
        <v>243</v>
      </c>
      <c r="C21" s="12" t="n">
        <v>23540825</v>
      </c>
      <c r="D21" s="11" t="s">
        <v>139</v>
      </c>
      <c r="E21" s="11" t="s">
        <v>10</v>
      </c>
    </row>
    <row r="22" customFormat="false" ht="15" hidden="false" customHeight="false" outlineLevel="0" collapsed="false">
      <c r="A22" s="11" t="n">
        <v>2009</v>
      </c>
      <c r="B22" s="11" t="s">
        <v>256</v>
      </c>
      <c r="C22" s="12" t="n">
        <v>10000000</v>
      </c>
      <c r="D22" s="11" t="s">
        <v>257</v>
      </c>
      <c r="E22" s="11" t="s">
        <v>10</v>
      </c>
    </row>
    <row r="23" customFormat="false" ht="15.75" hidden="false" customHeight="false" outlineLevel="0" collapsed="false">
      <c r="A23" s="11" t="n">
        <v>2009</v>
      </c>
      <c r="B23" s="0" t="s">
        <v>276</v>
      </c>
      <c r="C23" s="1" t="n">
        <v>47000000</v>
      </c>
      <c r="D23" s="0" t="s">
        <v>39</v>
      </c>
      <c r="E23" s="19" t="s">
        <v>10</v>
      </c>
    </row>
    <row r="24" customFormat="false" ht="15.75" hidden="false" customHeight="false" outlineLevel="0" collapsed="false">
      <c r="A24" s="19" t="n">
        <v>2009</v>
      </c>
      <c r="B24" s="0" t="s">
        <v>300</v>
      </c>
      <c r="C24" s="1" t="n">
        <v>45400000</v>
      </c>
      <c r="D24" s="0" t="s">
        <v>98</v>
      </c>
      <c r="E24" s="19" t="s">
        <v>10</v>
      </c>
    </row>
    <row r="25" customFormat="false" ht="15.75" hidden="false" customHeight="false" outlineLevel="0" collapsed="false">
      <c r="A25" s="19" t="n">
        <v>2009</v>
      </c>
      <c r="B25" s="0" t="s">
        <v>313</v>
      </c>
      <c r="C25" s="1" t="n">
        <v>10000000</v>
      </c>
      <c r="D25" s="0" t="s">
        <v>314</v>
      </c>
      <c r="E25" s="19" t="s">
        <v>10</v>
      </c>
    </row>
    <row r="26" customFormat="false" ht="15" hidden="false" customHeight="false" outlineLevel="0" collapsed="false">
      <c r="A26" s="11" t="n">
        <v>2010</v>
      </c>
      <c r="B26" s="11" t="s">
        <v>79</v>
      </c>
      <c r="C26" s="12" t="n">
        <v>48381207</v>
      </c>
      <c r="D26" s="11" t="s">
        <v>68</v>
      </c>
      <c r="E26" s="11" t="s">
        <v>10</v>
      </c>
    </row>
    <row r="27" customFormat="false" ht="15" hidden="false" customHeight="false" outlineLevel="0" collapsed="false">
      <c r="A27" s="11" t="n">
        <v>2010</v>
      </c>
      <c r="B27" s="11" t="s">
        <v>89</v>
      </c>
      <c r="C27" s="12" t="n">
        <v>668000000</v>
      </c>
      <c r="D27" s="11" t="s">
        <v>34</v>
      </c>
      <c r="E27" s="11" t="s">
        <v>90</v>
      </c>
    </row>
    <row r="28" customFormat="false" ht="15" hidden="false" customHeight="false" outlineLevel="0" collapsed="false">
      <c r="A28" s="11" t="n">
        <v>2010</v>
      </c>
      <c r="B28" s="11" t="s">
        <v>92</v>
      </c>
      <c r="C28" s="12" t="n">
        <v>738000000</v>
      </c>
      <c r="D28" s="11" t="s">
        <v>34</v>
      </c>
      <c r="E28" s="11" t="s">
        <v>90</v>
      </c>
    </row>
    <row r="29" customFormat="false" ht="15" hidden="false" customHeight="false" outlineLevel="0" collapsed="false">
      <c r="A29" s="11" t="n">
        <v>2010</v>
      </c>
      <c r="B29" s="11" t="s">
        <v>104</v>
      </c>
      <c r="C29" s="12" t="n">
        <v>8000000</v>
      </c>
      <c r="D29" s="11" t="s">
        <v>105</v>
      </c>
      <c r="E29" s="16" t="s">
        <v>10</v>
      </c>
    </row>
    <row r="30" customFormat="false" ht="30" hidden="false" customHeight="false" outlineLevel="0" collapsed="false">
      <c r="A30" s="11" t="n">
        <v>2010</v>
      </c>
      <c r="B30" s="11" t="s">
        <v>134</v>
      </c>
      <c r="C30" s="12" t="n">
        <v>2700000000</v>
      </c>
      <c r="D30" s="11" t="s">
        <v>105</v>
      </c>
      <c r="E30" s="16" t="s">
        <v>135</v>
      </c>
    </row>
    <row r="31" customFormat="false" ht="30" hidden="false" customHeight="false" outlineLevel="0" collapsed="false">
      <c r="A31" s="11" t="n">
        <v>2010</v>
      </c>
      <c r="B31" s="11" t="s">
        <v>149</v>
      </c>
      <c r="C31" s="12" t="n">
        <v>100000000</v>
      </c>
      <c r="D31" s="11" t="s">
        <v>105</v>
      </c>
      <c r="E31" s="11" t="s">
        <v>10</v>
      </c>
    </row>
    <row r="32" customFormat="false" ht="15" hidden="false" customHeight="false" outlineLevel="0" collapsed="false">
      <c r="A32" s="11" t="n">
        <v>2010</v>
      </c>
      <c r="B32" s="11" t="s">
        <v>251</v>
      </c>
      <c r="C32" s="12" t="n">
        <v>47127637</v>
      </c>
      <c r="D32" s="11" t="s">
        <v>139</v>
      </c>
      <c r="E32" s="11" t="s">
        <v>10</v>
      </c>
    </row>
    <row r="33" customFormat="false" ht="15.75" hidden="false" customHeight="false" outlineLevel="0" collapsed="false">
      <c r="A33" s="11" t="n">
        <v>2010</v>
      </c>
      <c r="B33" s="0" t="s">
        <v>282</v>
      </c>
      <c r="C33" s="1" t="n">
        <v>1975976972</v>
      </c>
      <c r="D33" s="0" t="s">
        <v>68</v>
      </c>
      <c r="E33" s="19" t="s">
        <v>49</v>
      </c>
    </row>
    <row r="34" customFormat="false" ht="15.75" hidden="false" customHeight="false" outlineLevel="0" collapsed="false">
      <c r="A34" s="19" t="n">
        <v>2010</v>
      </c>
      <c r="B34" s="0" t="s">
        <v>316</v>
      </c>
      <c r="C34" s="1" t="n">
        <v>70000000</v>
      </c>
      <c r="D34" s="0" t="s">
        <v>68</v>
      </c>
      <c r="E34" s="19" t="s">
        <v>49</v>
      </c>
    </row>
    <row r="35" customFormat="false" ht="15.75" hidden="false" customHeight="false" outlineLevel="0" collapsed="false">
      <c r="A35" s="16" t="n">
        <v>2010</v>
      </c>
      <c r="B35" s="106" t="s">
        <v>342</v>
      </c>
      <c r="C35" s="107" t="n">
        <v>3000000</v>
      </c>
      <c r="D35" s="106" t="s">
        <v>83</v>
      </c>
      <c r="E35" s="29" t="s">
        <v>10</v>
      </c>
      <c r="F35" s="106"/>
      <c r="G35" s="106"/>
    </row>
    <row r="36" customFormat="false" ht="15" hidden="false" customHeight="false" outlineLevel="0" collapsed="false">
      <c r="A36" s="11" t="n">
        <v>2011</v>
      </c>
      <c r="B36" s="11" t="s">
        <v>37</v>
      </c>
      <c r="C36" s="12" t="n">
        <v>26000000</v>
      </c>
      <c r="D36" s="11" t="s">
        <v>39</v>
      </c>
      <c r="E36" s="11" t="s">
        <v>11</v>
      </c>
    </row>
    <row r="37" customFormat="false" ht="15" hidden="false" customHeight="false" outlineLevel="0" collapsed="false">
      <c r="A37" s="11" t="n">
        <v>2011</v>
      </c>
      <c r="B37" s="11" t="s">
        <v>67</v>
      </c>
      <c r="C37" s="12" t="n">
        <v>273650767</v>
      </c>
      <c r="D37" s="11" t="s">
        <v>68</v>
      </c>
      <c r="E37" s="16" t="s">
        <v>69</v>
      </c>
    </row>
    <row r="38" customFormat="false" ht="15" hidden="false" customHeight="false" outlineLevel="0" collapsed="false">
      <c r="A38" s="11" t="n">
        <v>2011</v>
      </c>
      <c r="B38" s="11" t="s">
        <v>76</v>
      </c>
      <c r="C38" s="12" t="n">
        <v>29517944</v>
      </c>
      <c r="D38" s="11" t="s">
        <v>68</v>
      </c>
      <c r="E38" s="16" t="s">
        <v>77</v>
      </c>
    </row>
    <row r="39" customFormat="false" ht="15" hidden="false" customHeight="false" outlineLevel="0" collapsed="false">
      <c r="A39" s="11" t="n">
        <v>2011</v>
      </c>
      <c r="B39" s="11" t="s">
        <v>86</v>
      </c>
      <c r="C39" s="12" t="n">
        <v>740000000</v>
      </c>
      <c r="D39" s="11" t="s">
        <v>34</v>
      </c>
      <c r="E39" s="11" t="s">
        <v>10</v>
      </c>
    </row>
    <row r="40" customFormat="false" ht="15" hidden="false" customHeight="false" outlineLevel="0" collapsed="false">
      <c r="A40" s="11" t="n">
        <v>2011</v>
      </c>
      <c r="B40" s="11" t="s">
        <v>94</v>
      </c>
      <c r="C40" s="12" t="n">
        <v>15871670</v>
      </c>
      <c r="D40" s="11" t="s">
        <v>73</v>
      </c>
      <c r="E40" s="16" t="s">
        <v>74</v>
      </c>
    </row>
    <row r="41" customFormat="false" ht="15" hidden="false" customHeight="false" outlineLevel="0" collapsed="false">
      <c r="A41" s="11" t="n">
        <v>2011</v>
      </c>
      <c r="B41" s="11" t="s">
        <v>112</v>
      </c>
      <c r="C41" s="12" t="n">
        <v>80000000</v>
      </c>
      <c r="D41" s="11" t="s">
        <v>48</v>
      </c>
      <c r="E41" s="11" t="s">
        <v>49</v>
      </c>
    </row>
    <row r="42" customFormat="false" ht="30" hidden="false" customHeight="false" outlineLevel="0" collapsed="false">
      <c r="A42" s="11" t="n">
        <v>2011</v>
      </c>
      <c r="B42" s="11" t="s">
        <v>210</v>
      </c>
      <c r="C42" s="12" t="n">
        <v>0</v>
      </c>
      <c r="D42" s="11" t="s">
        <v>211</v>
      </c>
      <c r="E42" s="11" t="s">
        <v>31</v>
      </c>
    </row>
    <row r="43" customFormat="false" ht="15.75" hidden="false" customHeight="false" outlineLevel="0" collapsed="false">
      <c r="A43" s="19" t="n">
        <v>2011</v>
      </c>
      <c r="B43" s="0" t="s">
        <v>306</v>
      </c>
      <c r="C43" s="1" t="n">
        <v>60000000</v>
      </c>
      <c r="D43" s="0" t="s">
        <v>105</v>
      </c>
      <c r="E43" s="19" t="s">
        <v>11</v>
      </c>
    </row>
    <row r="44" customFormat="false" ht="15.75" hidden="false" customHeight="false" outlineLevel="0" collapsed="false">
      <c r="A44" s="19" t="n">
        <v>2011</v>
      </c>
      <c r="B44" s="0" t="s">
        <v>318</v>
      </c>
      <c r="C44" s="1" t="n">
        <v>11800000</v>
      </c>
      <c r="D44" s="0" t="s">
        <v>39</v>
      </c>
      <c r="E44" s="19" t="s">
        <v>11</v>
      </c>
    </row>
    <row r="45" customFormat="false" ht="15.75" hidden="false" customHeight="false" outlineLevel="0" collapsed="false">
      <c r="A45" s="11" t="n">
        <v>2011</v>
      </c>
      <c r="B45" s="0" t="s">
        <v>352</v>
      </c>
      <c r="C45" s="1" t="n">
        <v>1200000000</v>
      </c>
      <c r="D45" s="0" t="s">
        <v>174</v>
      </c>
      <c r="E45" s="19" t="s">
        <v>11</v>
      </c>
    </row>
    <row r="46" customFormat="false" ht="30" hidden="false" customHeight="false" outlineLevel="0" collapsed="false">
      <c r="A46" s="11" t="n">
        <v>2012</v>
      </c>
      <c r="B46" s="11" t="s">
        <v>176</v>
      </c>
      <c r="C46" s="12" t="n">
        <v>14000000</v>
      </c>
      <c r="D46" s="15" t="s">
        <v>44</v>
      </c>
      <c r="E46" s="11" t="s">
        <v>10</v>
      </c>
    </row>
    <row r="47" customFormat="false" ht="30" hidden="false" customHeight="false" outlineLevel="0" collapsed="false">
      <c r="A47" s="11" t="n">
        <v>2012</v>
      </c>
      <c r="B47" s="11" t="s">
        <v>213</v>
      </c>
      <c r="C47" s="12" t="n">
        <v>10000000</v>
      </c>
      <c r="D47" s="15" t="s">
        <v>44</v>
      </c>
      <c r="E47" s="11" t="s">
        <v>65</v>
      </c>
    </row>
    <row r="48" customFormat="false" ht="45" hidden="false" customHeight="false" outlineLevel="0" collapsed="false">
      <c r="A48" s="11" t="n">
        <v>2012</v>
      </c>
      <c r="B48" s="11" t="s">
        <v>221</v>
      </c>
      <c r="C48" s="12" t="n">
        <v>140000000</v>
      </c>
      <c r="D48" s="11" t="s">
        <v>139</v>
      </c>
      <c r="E48" s="11" t="s">
        <v>10</v>
      </c>
    </row>
    <row r="49" customFormat="false" ht="15.75" hidden="false" customHeight="false" outlineLevel="0" collapsed="false">
      <c r="A49" s="11" t="n">
        <v>2012</v>
      </c>
      <c r="B49" s="0" t="s">
        <v>274</v>
      </c>
      <c r="C49" s="1" t="n">
        <v>66500000</v>
      </c>
      <c r="D49" s="0" t="s">
        <v>39</v>
      </c>
      <c r="E49" s="29" t="s">
        <v>77</v>
      </c>
    </row>
    <row r="50" customFormat="false" ht="15.75" hidden="false" customHeight="false" outlineLevel="0" collapsed="false">
      <c r="A50" s="19" t="n">
        <v>2012</v>
      </c>
      <c r="B50" s="0" t="s">
        <v>286</v>
      </c>
      <c r="C50" s="1" t="n">
        <v>13000000</v>
      </c>
      <c r="D50" s="0" t="s">
        <v>105</v>
      </c>
      <c r="E50" s="19" t="s">
        <v>10</v>
      </c>
    </row>
    <row r="51" customFormat="false" ht="15.75" hidden="false" customHeight="false" outlineLevel="0" collapsed="false">
      <c r="A51" s="11" t="n">
        <v>2012</v>
      </c>
      <c r="B51" s="0" t="s">
        <v>326</v>
      </c>
      <c r="C51" s="1" t="n">
        <v>5000000</v>
      </c>
      <c r="D51" s="0" t="s">
        <v>64</v>
      </c>
      <c r="E51" s="19" t="s">
        <v>49</v>
      </c>
    </row>
    <row r="52" customFormat="false" ht="15.75" hidden="false" customHeight="false" outlineLevel="0" collapsed="false">
      <c r="A52" s="11" t="n">
        <v>2012</v>
      </c>
      <c r="B52" s="0" t="s">
        <v>328</v>
      </c>
      <c r="C52" s="1" t="n">
        <v>6000000</v>
      </c>
      <c r="D52" s="0" t="s">
        <v>44</v>
      </c>
      <c r="E52" s="19" t="s">
        <v>10</v>
      </c>
    </row>
    <row r="53" customFormat="false" ht="15.75" hidden="false" customHeight="false" outlineLevel="0" collapsed="false">
      <c r="A53" s="11" t="n">
        <v>2012</v>
      </c>
      <c r="B53" s="0" t="s">
        <v>346</v>
      </c>
      <c r="C53" s="1" t="n">
        <v>60000000</v>
      </c>
      <c r="D53" s="0" t="s">
        <v>48</v>
      </c>
      <c r="E53" s="19" t="s">
        <v>10</v>
      </c>
    </row>
    <row r="54" customFormat="false" ht="15.75" hidden="false" customHeight="false" outlineLevel="0" collapsed="false">
      <c r="A54" s="19" t="n">
        <v>2012</v>
      </c>
      <c r="B54" s="0" t="s">
        <v>375</v>
      </c>
      <c r="C54" s="1" t="n">
        <v>145418497</v>
      </c>
      <c r="D54" s="0" t="s">
        <v>68</v>
      </c>
      <c r="E54" s="19" t="s">
        <v>49</v>
      </c>
    </row>
    <row r="55" customFormat="false" ht="15" hidden="false" customHeight="false" outlineLevel="0" collapsed="false">
      <c r="A55" s="11" t="n">
        <v>2013</v>
      </c>
      <c r="B55" s="11" t="s">
        <v>51</v>
      </c>
      <c r="C55" s="12" t="n">
        <v>12000000</v>
      </c>
      <c r="D55" s="11" t="s">
        <v>39</v>
      </c>
      <c r="E55" s="11" t="s">
        <v>11</v>
      </c>
    </row>
    <row r="56" customFormat="false" ht="15" hidden="false" customHeight="false" outlineLevel="0" collapsed="false">
      <c r="A56" s="11" t="n">
        <v>2013</v>
      </c>
      <c r="B56" s="11" t="s">
        <v>63</v>
      </c>
      <c r="C56" s="12" t="n">
        <v>0</v>
      </c>
      <c r="D56" s="15" t="s">
        <v>64</v>
      </c>
      <c r="E56" s="16" t="s">
        <v>65</v>
      </c>
    </row>
    <row r="57" customFormat="false" ht="30" hidden="false" customHeight="false" outlineLevel="0" collapsed="false">
      <c r="A57" s="11" t="n">
        <v>2013</v>
      </c>
      <c r="B57" s="11" t="s">
        <v>96</v>
      </c>
      <c r="C57" s="12" t="n">
        <v>0</v>
      </c>
      <c r="D57" s="11" t="s">
        <v>98</v>
      </c>
      <c r="E57" s="16" t="s">
        <v>12</v>
      </c>
    </row>
    <row r="58" customFormat="false" ht="15" hidden="false" customHeight="false" outlineLevel="0" collapsed="false">
      <c r="A58" s="11" t="n">
        <v>2013</v>
      </c>
      <c r="B58" s="11" t="s">
        <v>138</v>
      </c>
      <c r="C58" s="12" t="n">
        <v>54599943</v>
      </c>
      <c r="D58" s="11" t="s">
        <v>139</v>
      </c>
      <c r="E58" s="11" t="s">
        <v>10</v>
      </c>
    </row>
    <row r="59" customFormat="false" ht="30" hidden="false" customHeight="false" outlineLevel="0" collapsed="false">
      <c r="A59" s="11" t="n">
        <v>2013</v>
      </c>
      <c r="B59" s="11" t="s">
        <v>141</v>
      </c>
      <c r="C59" s="12" t="n">
        <v>4100000</v>
      </c>
      <c r="D59" s="11" t="s">
        <v>98</v>
      </c>
      <c r="E59" s="11" t="s">
        <v>10</v>
      </c>
    </row>
    <row r="60" customFormat="false" ht="15" hidden="false" customHeight="false" outlineLevel="0" collapsed="false">
      <c r="A60" s="11" t="n">
        <v>2013</v>
      </c>
      <c r="B60" s="11" t="s">
        <v>197</v>
      </c>
      <c r="C60" s="12" t="n">
        <v>555000000</v>
      </c>
      <c r="D60" s="11" t="s">
        <v>39</v>
      </c>
      <c r="E60" s="16" t="s">
        <v>198</v>
      </c>
    </row>
    <row r="61" customFormat="false" ht="15" hidden="false" customHeight="false" outlineLevel="0" collapsed="false">
      <c r="A61" s="11" t="n">
        <v>2013</v>
      </c>
      <c r="B61" s="11" t="s">
        <v>200</v>
      </c>
      <c r="C61" s="12" t="n">
        <v>1320000000</v>
      </c>
      <c r="D61" s="11" t="s">
        <v>105</v>
      </c>
      <c r="E61" s="16" t="s">
        <v>90</v>
      </c>
    </row>
    <row r="62" customFormat="false" ht="15" hidden="false" customHeight="false" outlineLevel="0" collapsed="false">
      <c r="A62" s="11" t="n">
        <v>2013</v>
      </c>
      <c r="B62" s="11" t="s">
        <v>204</v>
      </c>
      <c r="C62" s="12" t="n">
        <v>149144214</v>
      </c>
      <c r="D62" s="11" t="s">
        <v>105</v>
      </c>
      <c r="E62" s="11" t="s">
        <v>10</v>
      </c>
    </row>
    <row r="63" customFormat="false" ht="15.75" hidden="false" customHeight="false" outlineLevel="0" collapsed="false">
      <c r="A63" s="11" t="n">
        <v>2013</v>
      </c>
      <c r="B63" s="0" t="s">
        <v>280</v>
      </c>
      <c r="C63" s="1" t="n">
        <v>60000000</v>
      </c>
      <c r="D63" s="0" t="s">
        <v>48</v>
      </c>
      <c r="E63" s="19" t="s">
        <v>10</v>
      </c>
    </row>
    <row r="64" customFormat="false" ht="45" hidden="false" customHeight="false" outlineLevel="0" collapsed="false">
      <c r="A64" s="11" t="n">
        <v>2014</v>
      </c>
      <c r="B64" s="11" t="s">
        <v>42</v>
      </c>
      <c r="C64" s="12" t="n">
        <v>276185000</v>
      </c>
      <c r="D64" s="15" t="s">
        <v>44</v>
      </c>
      <c r="E64" s="16" t="s">
        <v>45</v>
      </c>
    </row>
    <row r="65" customFormat="false" ht="15" hidden="false" customHeight="false" outlineLevel="0" collapsed="false">
      <c r="A65" s="11" t="n">
        <v>2014</v>
      </c>
      <c r="B65" s="11" t="s">
        <v>54</v>
      </c>
      <c r="C65" s="12" t="n">
        <v>16600000</v>
      </c>
      <c r="D65" s="11" t="s">
        <v>48</v>
      </c>
      <c r="E65" s="11" t="s">
        <v>49</v>
      </c>
    </row>
    <row r="66" customFormat="false" ht="15" hidden="false" customHeight="false" outlineLevel="0" collapsed="false">
      <c r="A66" s="11" t="n">
        <v>2014</v>
      </c>
      <c r="B66" s="11" t="s">
        <v>114</v>
      </c>
      <c r="C66" s="12" t="n">
        <v>370000000</v>
      </c>
      <c r="D66" s="11" t="s">
        <v>48</v>
      </c>
      <c r="E66" s="11" t="s">
        <v>49</v>
      </c>
    </row>
    <row r="67" customFormat="false" ht="15" hidden="false" customHeight="false" outlineLevel="0" collapsed="false">
      <c r="A67" s="11" t="n">
        <v>2014</v>
      </c>
      <c r="B67" s="11" t="s">
        <v>118</v>
      </c>
      <c r="C67" s="12" t="n">
        <v>573000000</v>
      </c>
      <c r="D67" s="11" t="s">
        <v>105</v>
      </c>
      <c r="E67" s="11" t="s">
        <v>10</v>
      </c>
    </row>
    <row r="68" customFormat="false" ht="30" hidden="false" customHeight="false" outlineLevel="0" collapsed="false">
      <c r="A68" s="11" t="n">
        <v>2014</v>
      </c>
      <c r="B68" s="11" t="s">
        <v>147</v>
      </c>
      <c r="C68" s="12" t="n">
        <v>10000000</v>
      </c>
      <c r="D68" s="11" t="s">
        <v>34</v>
      </c>
      <c r="E68" s="16" t="s">
        <v>10</v>
      </c>
    </row>
    <row r="69" customFormat="false" ht="15" hidden="false" customHeight="false" outlineLevel="0" collapsed="false">
      <c r="A69" s="11" t="n">
        <v>2014</v>
      </c>
      <c r="B69" s="11" t="s">
        <v>181</v>
      </c>
      <c r="C69" s="12" t="n">
        <v>600000000</v>
      </c>
      <c r="D69" s="11" t="s">
        <v>105</v>
      </c>
      <c r="E69" s="11" t="s">
        <v>10</v>
      </c>
    </row>
    <row r="70" customFormat="false" ht="30" hidden="false" customHeight="false" outlineLevel="0" collapsed="false">
      <c r="A70" s="11" t="n">
        <v>2014</v>
      </c>
      <c r="B70" s="11" t="s">
        <v>191</v>
      </c>
      <c r="C70" s="12" t="n">
        <v>725000000</v>
      </c>
      <c r="D70" s="11" t="s">
        <v>34</v>
      </c>
      <c r="E70" s="16" t="s">
        <v>77</v>
      </c>
    </row>
    <row r="71" customFormat="false" ht="15" hidden="false" customHeight="false" outlineLevel="0" collapsed="false">
      <c r="A71" s="11" t="n">
        <v>2014</v>
      </c>
      <c r="B71" s="11" t="s">
        <v>193</v>
      </c>
      <c r="C71" s="12" t="n">
        <v>25000000</v>
      </c>
      <c r="D71" s="11" t="s">
        <v>34</v>
      </c>
      <c r="E71" s="11" t="s">
        <v>10</v>
      </c>
    </row>
    <row r="72" customFormat="false" ht="30" hidden="false" customHeight="false" outlineLevel="0" collapsed="false">
      <c r="A72" s="11" t="n">
        <v>2014</v>
      </c>
      <c r="B72" s="11" t="s">
        <v>202</v>
      </c>
      <c r="C72" s="12" t="n">
        <v>3823000000</v>
      </c>
      <c r="D72" s="11" t="s">
        <v>105</v>
      </c>
      <c r="E72" s="16" t="s">
        <v>57</v>
      </c>
    </row>
    <row r="73" customFormat="false" ht="15" hidden="false" customHeight="false" outlineLevel="0" collapsed="false">
      <c r="A73" s="11" t="n">
        <v>2014</v>
      </c>
      <c r="B73" s="11" t="s">
        <v>230</v>
      </c>
      <c r="C73" s="12" t="n">
        <v>51509000</v>
      </c>
      <c r="D73" s="11" t="s">
        <v>68</v>
      </c>
      <c r="E73" s="11" t="s">
        <v>49</v>
      </c>
    </row>
    <row r="74" customFormat="false" ht="15" hidden="false" customHeight="false" outlineLevel="0" collapsed="false">
      <c r="A74" s="11" t="n">
        <v>2014</v>
      </c>
      <c r="B74" s="11" t="s">
        <v>234</v>
      </c>
      <c r="C74" s="12" t="n">
        <v>37000000</v>
      </c>
      <c r="D74" s="11" t="s">
        <v>68</v>
      </c>
      <c r="E74" s="11" t="s">
        <v>49</v>
      </c>
    </row>
    <row r="75" customFormat="false" ht="15" hidden="false" customHeight="false" outlineLevel="0" collapsed="false">
      <c r="A75" s="11" t="n">
        <v>2014</v>
      </c>
      <c r="B75" s="11" t="s">
        <v>236</v>
      </c>
      <c r="C75" s="12" t="n">
        <v>12500000</v>
      </c>
      <c r="D75" s="11" t="s">
        <v>39</v>
      </c>
      <c r="E75" s="11" t="s">
        <v>237</v>
      </c>
    </row>
    <row r="76" customFormat="false" ht="30" hidden="false" customHeight="false" outlineLevel="0" collapsed="false">
      <c r="A76" s="11" t="n">
        <v>2014</v>
      </c>
      <c r="B76" s="11" t="s">
        <v>241</v>
      </c>
      <c r="C76" s="12" t="n">
        <v>23202179</v>
      </c>
      <c r="D76" s="11" t="s">
        <v>139</v>
      </c>
      <c r="E76" s="11" t="s">
        <v>13</v>
      </c>
    </row>
    <row r="77" customFormat="false" ht="15.75" hidden="false" customHeight="false" outlineLevel="0" collapsed="false">
      <c r="A77" s="19" t="n">
        <v>2014</v>
      </c>
      <c r="B77" s="0" t="s">
        <v>304</v>
      </c>
      <c r="C77" s="1" t="n">
        <v>335000000</v>
      </c>
      <c r="D77" s="0" t="s">
        <v>29</v>
      </c>
      <c r="E77" s="19" t="s">
        <v>10</v>
      </c>
    </row>
    <row r="78" customFormat="false" ht="15.75" hidden="false" customHeight="false" outlineLevel="0" collapsed="false">
      <c r="A78" s="19" t="n">
        <v>2014</v>
      </c>
      <c r="B78" s="0" t="s">
        <v>320</v>
      </c>
      <c r="C78" s="1" t="n">
        <v>176662000</v>
      </c>
      <c r="D78" s="0" t="s">
        <v>68</v>
      </c>
      <c r="E78" s="19" t="s">
        <v>49</v>
      </c>
    </row>
    <row r="79" customFormat="false" ht="15.75" hidden="false" customHeight="false" outlineLevel="0" collapsed="false">
      <c r="A79" s="11" t="n">
        <v>2014</v>
      </c>
      <c r="B79" s="0" t="s">
        <v>348</v>
      </c>
      <c r="C79" s="1" t="n">
        <v>75970269</v>
      </c>
      <c r="D79" s="0" t="s">
        <v>139</v>
      </c>
      <c r="E79" s="19" t="s">
        <v>10</v>
      </c>
    </row>
    <row r="80" customFormat="false" ht="15.75" hidden="false" customHeight="false" outlineLevel="0" collapsed="false">
      <c r="A80" s="19" t="n">
        <v>2014</v>
      </c>
      <c r="B80" s="0" t="s">
        <v>371</v>
      </c>
      <c r="C80" s="1" t="n">
        <v>113205000</v>
      </c>
      <c r="D80" s="0" t="s">
        <v>68</v>
      </c>
      <c r="E80" s="19" t="s">
        <v>49</v>
      </c>
    </row>
    <row r="81" customFormat="false" ht="15.75" hidden="false" customHeight="false" outlineLevel="0" collapsed="false">
      <c r="A81" s="19" t="n">
        <v>2014</v>
      </c>
      <c r="B81" s="0" t="s">
        <v>377</v>
      </c>
      <c r="C81" s="1" t="n">
        <v>26000000</v>
      </c>
      <c r="D81" s="0" t="s">
        <v>29</v>
      </c>
      <c r="E81" s="19" t="s">
        <v>10</v>
      </c>
    </row>
    <row r="82" customFormat="false" ht="30" hidden="false" customHeight="false" outlineLevel="0" collapsed="false">
      <c r="A82" s="11" t="n">
        <v>2015</v>
      </c>
      <c r="B82" s="11" t="s">
        <v>26</v>
      </c>
      <c r="C82" s="12" t="n">
        <v>3000000</v>
      </c>
      <c r="D82" s="11" t="s">
        <v>29</v>
      </c>
      <c r="E82" s="11" t="s">
        <v>30</v>
      </c>
    </row>
    <row r="83" customFormat="false" ht="15" hidden="false" customHeight="false" outlineLevel="0" collapsed="false">
      <c r="A83" s="11" t="n">
        <v>2015</v>
      </c>
      <c r="B83" s="11" t="s">
        <v>59</v>
      </c>
      <c r="C83" s="12" t="n">
        <v>2000000</v>
      </c>
      <c r="D83" s="11" t="s">
        <v>61</v>
      </c>
      <c r="E83" s="11" t="s">
        <v>10</v>
      </c>
    </row>
    <row r="84" customFormat="false" ht="15" hidden="false" customHeight="false" outlineLevel="0" collapsed="false">
      <c r="A84" s="11" t="n">
        <v>2015</v>
      </c>
      <c r="B84" s="11" t="s">
        <v>130</v>
      </c>
      <c r="C84" s="12" t="n">
        <v>0</v>
      </c>
      <c r="D84" s="11" t="s">
        <v>83</v>
      </c>
      <c r="E84" s="11" t="s">
        <v>65</v>
      </c>
    </row>
    <row r="85" customFormat="false" ht="15" hidden="false" customHeight="false" outlineLevel="0" collapsed="false">
      <c r="A85" s="11" t="n">
        <v>2015</v>
      </c>
      <c r="B85" s="11" t="s">
        <v>156</v>
      </c>
      <c r="C85" s="12" t="n">
        <v>411158974</v>
      </c>
      <c r="D85" s="11" t="s">
        <v>29</v>
      </c>
      <c r="E85" s="16" t="s">
        <v>90</v>
      </c>
    </row>
    <row r="86" customFormat="false" ht="45" hidden="false" customHeight="true" outlineLevel="0" collapsed="false">
      <c r="A86" s="11" t="n">
        <v>2015</v>
      </c>
      <c r="B86" s="11" t="s">
        <v>158</v>
      </c>
      <c r="C86" s="12" t="n">
        <v>10548000</v>
      </c>
      <c r="D86" s="11" t="s">
        <v>29</v>
      </c>
      <c r="E86" s="11" t="s">
        <v>10</v>
      </c>
    </row>
    <row r="87" customFormat="false" ht="15" hidden="false" customHeight="false" outlineLevel="0" collapsed="false">
      <c r="A87" s="11" t="n">
        <v>2015</v>
      </c>
      <c r="B87" s="11" t="s">
        <v>160</v>
      </c>
      <c r="C87" s="12" t="n">
        <v>3634264</v>
      </c>
      <c r="D87" s="11" t="s">
        <v>29</v>
      </c>
      <c r="E87" s="11" t="s">
        <v>10</v>
      </c>
    </row>
    <row r="88" customFormat="false" ht="15" hidden="false" customHeight="false" outlineLevel="0" collapsed="false">
      <c r="A88" s="11" t="n">
        <v>2015</v>
      </c>
      <c r="B88" s="11" t="s">
        <v>195</v>
      </c>
      <c r="C88" s="12" t="n">
        <v>15000000</v>
      </c>
      <c r="D88" s="11" t="s">
        <v>34</v>
      </c>
      <c r="E88" s="11" t="s">
        <v>15</v>
      </c>
    </row>
    <row r="89" customFormat="false" ht="15" hidden="false" customHeight="false" outlineLevel="0" collapsed="false">
      <c r="A89" s="11" t="n">
        <v>2015</v>
      </c>
      <c r="B89" s="11" t="s">
        <v>249</v>
      </c>
      <c r="C89" s="12" t="n">
        <v>3340981</v>
      </c>
      <c r="D89" s="11" t="s">
        <v>29</v>
      </c>
      <c r="E89" s="11" t="s">
        <v>10</v>
      </c>
    </row>
    <row r="90" customFormat="false" ht="15.75" hidden="false" customHeight="false" outlineLevel="0" collapsed="false">
      <c r="A90" s="19" t="n">
        <v>2015</v>
      </c>
      <c r="B90" s="0" t="s">
        <v>322</v>
      </c>
      <c r="C90" s="1" t="n">
        <v>25000000</v>
      </c>
      <c r="D90" s="0" t="s">
        <v>139</v>
      </c>
      <c r="E90" s="19" t="s">
        <v>10</v>
      </c>
    </row>
    <row r="91" customFormat="false" ht="15" hidden="false" customHeight="false" outlineLevel="0" collapsed="false">
      <c r="A91" s="11" t="n">
        <v>2016</v>
      </c>
      <c r="B91" s="11" t="s">
        <v>107</v>
      </c>
      <c r="C91" s="12" t="n">
        <v>1160000</v>
      </c>
      <c r="D91" s="11" t="s">
        <v>48</v>
      </c>
      <c r="E91" s="11" t="s">
        <v>10</v>
      </c>
    </row>
    <row r="92" customFormat="false" ht="15" hidden="false" customHeight="false" outlineLevel="0" collapsed="false">
      <c r="A92" s="11" t="n">
        <v>2016</v>
      </c>
      <c r="B92" s="11" t="s">
        <v>120</v>
      </c>
      <c r="C92" s="12" t="n">
        <v>37000000</v>
      </c>
      <c r="D92" s="11" t="s">
        <v>48</v>
      </c>
      <c r="E92" s="11" t="s">
        <v>10</v>
      </c>
    </row>
    <row r="93" customFormat="false" ht="15" hidden="false" customHeight="false" outlineLevel="0" collapsed="false">
      <c r="A93" s="11" t="n">
        <v>2016</v>
      </c>
      <c r="B93" s="11" t="s">
        <v>143</v>
      </c>
      <c r="C93" s="12" t="n">
        <v>50320000</v>
      </c>
      <c r="D93" s="11" t="s">
        <v>68</v>
      </c>
      <c r="E93" s="11" t="s">
        <v>49</v>
      </c>
    </row>
    <row r="94" customFormat="false" ht="15" hidden="false" customHeight="false" outlineLevel="0" collapsed="false">
      <c r="A94" s="11" t="n">
        <v>2016</v>
      </c>
      <c r="B94" s="11" t="s">
        <v>167</v>
      </c>
      <c r="C94" s="12" t="n">
        <v>388000000</v>
      </c>
      <c r="D94" s="11" t="s">
        <v>48</v>
      </c>
      <c r="E94" s="11" t="s">
        <v>49</v>
      </c>
    </row>
    <row r="95" customFormat="false" ht="30" hidden="false" customHeight="false" outlineLevel="0" collapsed="false">
      <c r="A95" s="11" t="n">
        <v>2016</v>
      </c>
      <c r="B95" s="11" t="s">
        <v>185</v>
      </c>
      <c r="C95" s="12" t="n">
        <v>125200000</v>
      </c>
      <c r="D95" s="11" t="s">
        <v>186</v>
      </c>
      <c r="E95" s="11" t="s">
        <v>10</v>
      </c>
    </row>
    <row r="96" customFormat="false" ht="15.75" hidden="false" customHeight="false" outlineLevel="0" collapsed="false">
      <c r="A96" s="11" t="n">
        <v>2016</v>
      </c>
      <c r="B96" s="0" t="s">
        <v>344</v>
      </c>
      <c r="C96" s="1" t="n">
        <v>164030839</v>
      </c>
      <c r="D96" s="0" t="s">
        <v>29</v>
      </c>
      <c r="E96" s="19" t="s">
        <v>10</v>
      </c>
    </row>
    <row r="97" customFormat="false" ht="15.75" hidden="false" customHeight="false" outlineLevel="0" collapsed="false">
      <c r="A97" s="19" t="n">
        <v>2016</v>
      </c>
      <c r="B97" s="0" t="s">
        <v>369</v>
      </c>
      <c r="C97" s="1" t="n">
        <v>230000000</v>
      </c>
      <c r="D97" s="0" t="s">
        <v>68</v>
      </c>
      <c r="E97" s="19" t="s">
        <v>49</v>
      </c>
    </row>
    <row r="98" customFormat="false" ht="15.75" hidden="false" customHeight="false" outlineLevel="0" collapsed="false">
      <c r="A98" s="19" t="n">
        <v>2016</v>
      </c>
      <c r="B98" s="0" t="s">
        <v>373</v>
      </c>
      <c r="C98" s="1" t="n">
        <v>390200000</v>
      </c>
      <c r="D98" s="0" t="s">
        <v>68</v>
      </c>
      <c r="E98" s="19" t="s">
        <v>49</v>
      </c>
    </row>
    <row r="99" customFormat="false" ht="15" hidden="false" customHeight="false" outlineLevel="0" collapsed="false">
      <c r="A99" s="13" t="n">
        <v>2017</v>
      </c>
      <c r="B99" s="11" t="s">
        <v>82</v>
      </c>
      <c r="C99" s="14" t="n">
        <v>130500000</v>
      </c>
      <c r="D99" s="13" t="s">
        <v>83</v>
      </c>
      <c r="E99" s="17" t="s">
        <v>84</v>
      </c>
    </row>
    <row r="100" customFormat="false" ht="30" hidden="false" customHeight="false" outlineLevel="0" collapsed="false">
      <c r="A100" s="13" t="n">
        <v>2017</v>
      </c>
      <c r="B100" s="11" t="s">
        <v>127</v>
      </c>
      <c r="C100" s="14" t="n">
        <v>409000000</v>
      </c>
      <c r="D100" s="13" t="s">
        <v>83</v>
      </c>
      <c r="E100" s="17" t="s">
        <v>128</v>
      </c>
    </row>
    <row r="101" customFormat="false" ht="30" hidden="false" customHeight="false" outlineLevel="0" collapsed="false">
      <c r="A101" s="13" t="n">
        <v>2017</v>
      </c>
      <c r="B101" s="11" t="s">
        <v>131</v>
      </c>
      <c r="C101" s="14" t="n">
        <v>25000000</v>
      </c>
      <c r="D101" s="13" t="s">
        <v>44</v>
      </c>
      <c r="E101" s="13" t="s">
        <v>10</v>
      </c>
    </row>
    <row r="102" customFormat="false" ht="15" hidden="false" customHeight="false" outlineLevel="0" collapsed="false">
      <c r="A102" s="13" t="n">
        <v>2017</v>
      </c>
      <c r="B102" s="11" t="s">
        <v>161</v>
      </c>
      <c r="C102" s="14" t="n">
        <v>238200000</v>
      </c>
      <c r="D102" s="13" t="s">
        <v>83</v>
      </c>
      <c r="E102" s="17" t="s">
        <v>163</v>
      </c>
    </row>
    <row r="103" s="26" customFormat="true" ht="15" hidden="false" customHeight="false" outlineLevel="0" collapsed="false">
      <c r="A103" s="13" t="n">
        <v>2017</v>
      </c>
      <c r="B103" s="11" t="s">
        <v>165</v>
      </c>
      <c r="C103" s="14" t="n">
        <v>7400000</v>
      </c>
      <c r="D103" s="13" t="s">
        <v>44</v>
      </c>
      <c r="E103" s="13" t="s">
        <v>10</v>
      </c>
      <c r="F103" s="2"/>
      <c r="I103" s="27"/>
    </row>
    <row r="104" s="26" customFormat="true" ht="15" hidden="false" customHeight="false" outlineLevel="0" collapsed="false">
      <c r="A104" s="13" t="n">
        <v>2017</v>
      </c>
      <c r="B104" s="11" t="s">
        <v>173</v>
      </c>
      <c r="C104" s="14" t="n">
        <v>503477</v>
      </c>
      <c r="D104" s="13" t="s">
        <v>174</v>
      </c>
      <c r="E104" s="13" t="s">
        <v>14</v>
      </c>
      <c r="F104" s="2"/>
      <c r="I104" s="27"/>
    </row>
    <row r="105" customFormat="false" ht="30" hidden="false" customHeight="false" outlineLevel="0" collapsed="false">
      <c r="A105" s="13" t="n">
        <v>2017</v>
      </c>
      <c r="B105" s="11" t="s">
        <v>189</v>
      </c>
      <c r="C105" s="14" t="n">
        <v>11987651</v>
      </c>
      <c r="D105" s="13" t="s">
        <v>83</v>
      </c>
      <c r="E105" s="13" t="s">
        <v>10</v>
      </c>
    </row>
    <row r="106" s="26" customFormat="true" ht="30" hidden="false" customHeight="false" outlineLevel="0" collapsed="false">
      <c r="A106" s="13" t="n">
        <v>2017</v>
      </c>
      <c r="B106" s="11" t="s">
        <v>214</v>
      </c>
      <c r="C106" s="14" t="n">
        <v>1000000</v>
      </c>
      <c r="D106" s="13" t="s">
        <v>44</v>
      </c>
      <c r="E106" s="13" t="s">
        <v>10</v>
      </c>
      <c r="F106" s="2"/>
      <c r="I106" s="27"/>
    </row>
    <row r="107" customFormat="false" ht="15" hidden="false" customHeight="false" outlineLevel="0" collapsed="false">
      <c r="A107" s="11" t="n">
        <v>2017</v>
      </c>
      <c r="B107" s="11" t="s">
        <v>217</v>
      </c>
      <c r="C107" s="12" t="n">
        <v>5241000</v>
      </c>
      <c r="D107" s="11" t="s">
        <v>73</v>
      </c>
      <c r="E107" s="11" t="s">
        <v>12</v>
      </c>
    </row>
    <row r="108" customFormat="false" ht="22.5" hidden="false" customHeight="true" outlineLevel="0" collapsed="false">
      <c r="A108" s="11" t="n">
        <v>2017</v>
      </c>
      <c r="B108" s="11" t="s">
        <v>247</v>
      </c>
      <c r="C108" s="12" t="n">
        <v>370000000</v>
      </c>
      <c r="D108" s="11" t="s">
        <v>48</v>
      </c>
      <c r="E108" s="11" t="s">
        <v>49</v>
      </c>
    </row>
    <row r="109" customFormat="false" ht="15" hidden="false" customHeight="false" outlineLevel="0" collapsed="false">
      <c r="A109" s="13" t="n">
        <v>2017</v>
      </c>
      <c r="B109" s="11" t="s">
        <v>253</v>
      </c>
      <c r="C109" s="14" t="n">
        <v>1900000</v>
      </c>
      <c r="D109" s="13" t="s">
        <v>254</v>
      </c>
      <c r="E109" s="13" t="s">
        <v>10</v>
      </c>
    </row>
    <row r="110" customFormat="false" ht="30" hidden="false" customHeight="false" outlineLevel="0" collapsed="false">
      <c r="A110" s="13" t="n">
        <v>2017</v>
      </c>
      <c r="B110" s="11" t="s">
        <v>268</v>
      </c>
      <c r="C110" s="14" t="n">
        <v>24305347</v>
      </c>
      <c r="D110" s="13" t="s">
        <v>34</v>
      </c>
      <c r="E110" s="13" t="s">
        <v>10</v>
      </c>
    </row>
    <row r="111" customFormat="false" ht="30" hidden="false" customHeight="false" outlineLevel="0" collapsed="false">
      <c r="A111" s="13" t="n">
        <v>2017</v>
      </c>
      <c r="B111" s="11" t="s">
        <v>269</v>
      </c>
      <c r="C111" s="14" t="n">
        <v>24305347</v>
      </c>
      <c r="D111" s="13" t="s">
        <v>34</v>
      </c>
      <c r="E111" s="13" t="s">
        <v>10</v>
      </c>
    </row>
    <row r="112" customFormat="false" ht="30" hidden="false" customHeight="false" outlineLevel="0" collapsed="false">
      <c r="A112" s="13" t="n">
        <v>2017</v>
      </c>
      <c r="B112" s="11" t="s">
        <v>270</v>
      </c>
      <c r="C112" s="14" t="n">
        <v>90000000</v>
      </c>
      <c r="D112" s="13" t="s">
        <v>34</v>
      </c>
      <c r="E112" s="13" t="s">
        <v>10</v>
      </c>
    </row>
    <row r="113" customFormat="false" ht="30" hidden="false" customHeight="false" outlineLevel="0" collapsed="false">
      <c r="A113" s="13" t="n">
        <v>2017</v>
      </c>
      <c r="B113" s="11" t="s">
        <v>272</v>
      </c>
      <c r="C113" s="14" t="n">
        <v>60000000</v>
      </c>
      <c r="D113" s="13" t="s">
        <v>34</v>
      </c>
      <c r="E113" s="13" t="s">
        <v>12</v>
      </c>
    </row>
    <row r="114" customFormat="false" ht="16.5" hidden="false" customHeight="false" outlineLevel="0" collapsed="false">
      <c r="A114" s="31" t="n">
        <v>2017</v>
      </c>
      <c r="B114" s="0" t="s">
        <v>288</v>
      </c>
      <c r="C114" s="1" t="n">
        <v>180400000</v>
      </c>
      <c r="D114" s="0" t="s">
        <v>83</v>
      </c>
      <c r="E114" s="32" t="s">
        <v>289</v>
      </c>
    </row>
    <row r="115" customFormat="false" ht="16.5" hidden="false" customHeight="false" outlineLevel="0" collapsed="false">
      <c r="A115" s="13" t="n">
        <v>2017</v>
      </c>
      <c r="B115" s="0" t="s">
        <v>334</v>
      </c>
      <c r="C115" s="1" t="n">
        <v>250000000</v>
      </c>
      <c r="D115" s="0" t="s">
        <v>105</v>
      </c>
      <c r="E115" s="31" t="s">
        <v>10</v>
      </c>
    </row>
    <row r="116" customFormat="false" ht="16.5" hidden="false" customHeight="false" outlineLevel="0" collapsed="false">
      <c r="A116" s="13" t="n">
        <v>2017</v>
      </c>
      <c r="B116" s="0" t="s">
        <v>338</v>
      </c>
      <c r="C116" s="1" t="n">
        <v>180000000</v>
      </c>
      <c r="D116" s="0" t="s">
        <v>105</v>
      </c>
      <c r="E116" s="31" t="s">
        <v>10</v>
      </c>
    </row>
    <row r="117" customFormat="false" ht="16.5" hidden="false" customHeight="false" outlineLevel="0" collapsed="false">
      <c r="A117" s="13" t="n">
        <v>2017</v>
      </c>
      <c r="B117" s="0" t="s">
        <v>340</v>
      </c>
      <c r="C117" s="1" t="n">
        <v>0</v>
      </c>
      <c r="D117" s="0" t="s">
        <v>105</v>
      </c>
      <c r="E117" s="31" t="s">
        <v>31</v>
      </c>
    </row>
    <row r="118" s="26" customFormat="true" ht="15" hidden="false" customHeight="false" outlineLevel="0" collapsed="false">
      <c r="A118" s="0" t="n">
        <v>2017</v>
      </c>
      <c r="B118" s="26" t="s">
        <v>357</v>
      </c>
      <c r="C118" s="27" t="n">
        <v>447000000</v>
      </c>
      <c r="D118" s="26" t="s">
        <v>48</v>
      </c>
      <c r="E118" s="26" t="s">
        <v>358</v>
      </c>
      <c r="F118" s="2"/>
      <c r="I118" s="27"/>
    </row>
    <row r="119" customFormat="false" ht="15" hidden="false" customHeight="false" outlineLevel="0" collapsed="false">
      <c r="A119" s="0" t="n">
        <v>2018</v>
      </c>
      <c r="B119" s="22" t="s">
        <v>170</v>
      </c>
      <c r="C119" s="23" t="n">
        <v>35000000</v>
      </c>
      <c r="D119" s="24" t="s">
        <v>34</v>
      </c>
      <c r="E119" s="24" t="s">
        <v>10</v>
      </c>
    </row>
    <row r="120" customFormat="false" ht="30" hidden="false" customHeight="false" outlineLevel="0" collapsed="false">
      <c r="A120" s="13" t="n">
        <v>2018</v>
      </c>
      <c r="B120" s="11" t="s">
        <v>264</v>
      </c>
      <c r="C120" s="14" t="n">
        <v>63000000</v>
      </c>
      <c r="D120" s="13" t="s">
        <v>34</v>
      </c>
      <c r="E120" s="17" t="s">
        <v>84</v>
      </c>
    </row>
    <row r="121" customFormat="false" ht="16.5" hidden="false" customHeight="false" outlineLevel="0" collapsed="false">
      <c r="A121" s="13" t="n">
        <v>2018</v>
      </c>
      <c r="B121" s="0" t="s">
        <v>330</v>
      </c>
      <c r="C121" s="1" t="n">
        <v>100000000</v>
      </c>
      <c r="D121" s="0" t="s">
        <v>34</v>
      </c>
      <c r="E121" s="31" t="s">
        <v>13</v>
      </c>
    </row>
    <row r="122" customFormat="false" ht="16.5" hidden="false" customHeight="false" outlineLevel="0" collapsed="false">
      <c r="A122" s="13" t="n">
        <v>2018</v>
      </c>
      <c r="B122" s="0" t="s">
        <v>336</v>
      </c>
      <c r="C122" s="1" t="n">
        <v>42000000</v>
      </c>
      <c r="D122" s="0" t="s">
        <v>34</v>
      </c>
      <c r="E122" s="31" t="s">
        <v>10</v>
      </c>
    </row>
    <row r="123" customFormat="false" ht="30" hidden="false" customHeight="false" outlineLevel="0" collapsed="false">
      <c r="A123" s="13" t="s">
        <v>31</v>
      </c>
      <c r="B123" s="11" t="s">
        <v>33</v>
      </c>
      <c r="C123" s="14" t="n">
        <v>54000000</v>
      </c>
      <c r="D123" s="13" t="s">
        <v>34</v>
      </c>
      <c r="E123" s="13" t="s">
        <v>10</v>
      </c>
    </row>
    <row r="124" customFormat="false" ht="15" hidden="false" customHeight="false" outlineLevel="0" collapsed="false">
      <c r="A124" s="11" t="s">
        <v>31</v>
      </c>
      <c r="B124" s="11" t="s">
        <v>47</v>
      </c>
      <c r="C124" s="12" t="n">
        <v>28000000</v>
      </c>
      <c r="D124" s="11" t="s">
        <v>48</v>
      </c>
      <c r="E124" s="11" t="s">
        <v>49</v>
      </c>
    </row>
    <row r="125" customFormat="false" ht="15" hidden="false" customHeight="false" outlineLevel="0" collapsed="false">
      <c r="A125" s="13" t="s">
        <v>31</v>
      </c>
      <c r="B125" s="11" t="s">
        <v>56</v>
      </c>
      <c r="C125" s="14" t="n">
        <v>120000000</v>
      </c>
      <c r="D125" s="13" t="s">
        <v>48</v>
      </c>
      <c r="E125" s="16" t="s">
        <v>57</v>
      </c>
    </row>
    <row r="126" customFormat="false" ht="15" hidden="false" customHeight="false" outlineLevel="0" collapsed="false">
      <c r="A126" s="13" t="s">
        <v>31</v>
      </c>
      <c r="B126" s="11" t="s">
        <v>87</v>
      </c>
      <c r="C126" s="14" t="n">
        <v>170000000</v>
      </c>
      <c r="D126" s="13" t="s">
        <v>44</v>
      </c>
      <c r="E126" s="13" t="s">
        <v>65</v>
      </c>
    </row>
    <row r="127" customFormat="false" ht="30" hidden="false" customHeight="false" outlineLevel="0" collapsed="false">
      <c r="A127" s="13" t="s">
        <v>31</v>
      </c>
      <c r="B127" s="11" t="s">
        <v>99</v>
      </c>
      <c r="C127" s="14" t="n">
        <v>5000000</v>
      </c>
      <c r="D127" s="13" t="s">
        <v>100</v>
      </c>
      <c r="E127" s="13" t="s">
        <v>10</v>
      </c>
    </row>
    <row r="128" customFormat="false" ht="15" hidden="false" customHeight="false" outlineLevel="0" collapsed="false">
      <c r="A128" s="13" t="s">
        <v>31</v>
      </c>
      <c r="B128" s="11" t="s">
        <v>101</v>
      </c>
      <c r="C128" s="14" t="n">
        <v>200000000</v>
      </c>
      <c r="D128" s="13" t="s">
        <v>34</v>
      </c>
      <c r="E128" s="13" t="s">
        <v>102</v>
      </c>
    </row>
    <row r="129" customFormat="false" ht="30" hidden="false" customHeight="false" outlineLevel="0" collapsed="false">
      <c r="A129" s="13" t="s">
        <v>31</v>
      </c>
      <c r="B129" s="11" t="s">
        <v>109</v>
      </c>
      <c r="C129" s="14" t="n">
        <v>18209000000</v>
      </c>
      <c r="D129" s="13" t="s">
        <v>105</v>
      </c>
      <c r="E129" s="17" t="s">
        <v>110</v>
      </c>
    </row>
    <row r="130" customFormat="false" ht="30" hidden="false" customHeight="false" outlineLevel="0" collapsed="false">
      <c r="A130" s="11" t="s">
        <v>31</v>
      </c>
      <c r="B130" s="11" t="s">
        <v>116</v>
      </c>
      <c r="C130" s="12" t="n">
        <v>1300000000</v>
      </c>
      <c r="D130" s="11" t="s">
        <v>105</v>
      </c>
      <c r="E130" s="11" t="s">
        <v>10</v>
      </c>
    </row>
    <row r="131" customFormat="false" ht="30" hidden="false" customHeight="false" outlineLevel="0" collapsed="false">
      <c r="A131" s="13" t="s">
        <v>31</v>
      </c>
      <c r="B131" s="11" t="s">
        <v>121</v>
      </c>
      <c r="C131" s="14" t="n">
        <v>173000000</v>
      </c>
      <c r="D131" s="13" t="s">
        <v>48</v>
      </c>
      <c r="E131" s="13" t="s">
        <v>122</v>
      </c>
    </row>
    <row r="132" customFormat="false" ht="15" hidden="false" customHeight="false" outlineLevel="0" collapsed="false">
      <c r="A132" s="13" t="s">
        <v>31</v>
      </c>
      <c r="B132" s="11" t="s">
        <v>124</v>
      </c>
      <c r="C132" s="14" t="n">
        <v>350000000</v>
      </c>
      <c r="D132" s="13" t="s">
        <v>34</v>
      </c>
      <c r="E132" s="17" t="s">
        <v>84</v>
      </c>
    </row>
    <row r="133" customFormat="false" ht="30" hidden="false" customHeight="false" outlineLevel="0" collapsed="false">
      <c r="A133" s="13" t="s">
        <v>31</v>
      </c>
      <c r="B133" s="11" t="s">
        <v>132</v>
      </c>
      <c r="C133" s="14" t="n">
        <v>35000000</v>
      </c>
      <c r="D133" s="13" t="s">
        <v>34</v>
      </c>
      <c r="E133" s="13" t="s">
        <v>11</v>
      </c>
    </row>
    <row r="134" customFormat="false" ht="15" hidden="false" customHeight="false" outlineLevel="0" collapsed="false">
      <c r="A134" s="13" t="s">
        <v>31</v>
      </c>
      <c r="B134" s="11" t="s">
        <v>136</v>
      </c>
      <c r="C134" s="14" t="n">
        <v>7600000</v>
      </c>
      <c r="D134" s="13" t="s">
        <v>48</v>
      </c>
      <c r="E134" s="13" t="s">
        <v>10</v>
      </c>
    </row>
    <row r="135" customFormat="false" ht="15" hidden="false" customHeight="false" outlineLevel="0" collapsed="false">
      <c r="A135" s="13" t="s">
        <v>31</v>
      </c>
      <c r="B135" s="11" t="s">
        <v>164</v>
      </c>
      <c r="C135" s="14" t="n">
        <v>64000000</v>
      </c>
      <c r="D135" s="13" t="s">
        <v>39</v>
      </c>
      <c r="E135" s="13" t="s">
        <v>11</v>
      </c>
    </row>
    <row r="136" customFormat="false" ht="30" hidden="false" customHeight="false" outlineLevel="0" collapsed="false">
      <c r="A136" s="13" t="s">
        <v>31</v>
      </c>
      <c r="B136" s="11" t="s">
        <v>168</v>
      </c>
      <c r="C136" s="14" t="n">
        <v>780000000</v>
      </c>
      <c r="D136" s="13" t="s">
        <v>34</v>
      </c>
      <c r="E136" s="17" t="s">
        <v>77</v>
      </c>
    </row>
    <row r="137" customFormat="false" ht="15" hidden="false" customHeight="false" outlineLevel="0" collapsed="false">
      <c r="A137" s="11" t="s">
        <v>31</v>
      </c>
      <c r="B137" s="11" t="s">
        <v>178</v>
      </c>
      <c r="C137" s="12" t="n">
        <v>0</v>
      </c>
      <c r="D137" s="11" t="s">
        <v>73</v>
      </c>
      <c r="E137" s="11" t="s">
        <v>65</v>
      </c>
    </row>
    <row r="138" customFormat="false" ht="15" hidden="false" customHeight="false" outlineLevel="0" collapsed="false">
      <c r="A138" s="11" t="s">
        <v>31</v>
      </c>
      <c r="B138" s="11" t="s">
        <v>183</v>
      </c>
      <c r="C138" s="12" t="n">
        <v>2500000000</v>
      </c>
      <c r="D138" s="11" t="s">
        <v>105</v>
      </c>
      <c r="E138" s="11" t="s">
        <v>10</v>
      </c>
    </row>
    <row r="139" customFormat="false" ht="15" hidden="false" customHeight="false" outlineLevel="0" collapsed="false">
      <c r="A139" s="13" t="s">
        <v>31</v>
      </c>
      <c r="B139" s="11" t="s">
        <v>207</v>
      </c>
      <c r="C139" s="14" t="n">
        <v>600000000</v>
      </c>
      <c r="D139" s="13" t="s">
        <v>34</v>
      </c>
      <c r="E139" s="17" t="s">
        <v>84</v>
      </c>
    </row>
    <row r="140" customFormat="false" ht="15" hidden="false" customHeight="false" outlineLevel="0" collapsed="false">
      <c r="A140" s="13" t="s">
        <v>31</v>
      </c>
      <c r="B140" s="11" t="s">
        <v>215</v>
      </c>
      <c r="C140" s="14" t="n">
        <v>1000000</v>
      </c>
      <c r="D140" s="13" t="s">
        <v>48</v>
      </c>
      <c r="E140" s="13" t="s">
        <v>10</v>
      </c>
    </row>
    <row r="141" customFormat="false" ht="30" hidden="false" customHeight="false" outlineLevel="0" collapsed="false">
      <c r="A141" s="11" t="s">
        <v>31</v>
      </c>
      <c r="B141" s="11" t="s">
        <v>219</v>
      </c>
      <c r="C141" s="12" t="n">
        <v>8000000</v>
      </c>
      <c r="D141" s="11" t="s">
        <v>105</v>
      </c>
      <c r="E141" s="11" t="s">
        <v>10</v>
      </c>
    </row>
    <row r="142" customFormat="false" ht="30" hidden="false" customHeight="false" outlineLevel="0" collapsed="false">
      <c r="A142" s="11" t="s">
        <v>31</v>
      </c>
      <c r="B142" s="11" t="s">
        <v>224</v>
      </c>
      <c r="C142" s="12" t="n">
        <v>100000000</v>
      </c>
      <c r="D142" s="11" t="s">
        <v>139</v>
      </c>
      <c r="E142" s="11" t="s">
        <v>10</v>
      </c>
    </row>
    <row r="143" customFormat="false" ht="45" hidden="false" customHeight="false" outlineLevel="0" collapsed="false">
      <c r="A143" s="11" t="s">
        <v>31</v>
      </c>
      <c r="B143" s="11" t="s">
        <v>226</v>
      </c>
      <c r="C143" s="12" t="n">
        <v>167669793</v>
      </c>
      <c r="D143" s="11" t="s">
        <v>139</v>
      </c>
      <c r="E143" s="16" t="s">
        <v>227</v>
      </c>
    </row>
    <row r="144" customFormat="false" ht="15" hidden="false" customHeight="false" outlineLevel="0" collapsed="false">
      <c r="A144" s="13" t="s">
        <v>31</v>
      </c>
      <c r="B144" s="11" t="s">
        <v>228</v>
      </c>
      <c r="C144" s="14" t="n">
        <v>10000000</v>
      </c>
      <c r="D144" s="13" t="s">
        <v>48</v>
      </c>
      <c r="E144" s="13" t="s">
        <v>122</v>
      </c>
    </row>
    <row r="145" customFormat="false" ht="15" hidden="false" customHeight="false" outlineLevel="0" collapsed="false">
      <c r="A145" s="13" t="s">
        <v>31</v>
      </c>
      <c r="B145" s="11" t="s">
        <v>252</v>
      </c>
      <c r="C145" s="14" t="n">
        <v>18000000</v>
      </c>
      <c r="D145" s="13" t="s">
        <v>48</v>
      </c>
      <c r="E145" s="13" t="s">
        <v>122</v>
      </c>
    </row>
    <row r="146" customFormat="false" ht="15" hidden="false" customHeight="false" outlineLevel="0" collapsed="false">
      <c r="A146" s="11" t="s">
        <v>31</v>
      </c>
      <c r="B146" s="11" t="s">
        <v>259</v>
      </c>
      <c r="C146" s="12" t="n">
        <v>2000000</v>
      </c>
      <c r="D146" s="11" t="s">
        <v>61</v>
      </c>
      <c r="E146" s="11" t="s">
        <v>10</v>
      </c>
    </row>
    <row r="147" customFormat="false" ht="15" hidden="false" customHeight="false" outlineLevel="0" collapsed="false">
      <c r="A147" s="0" t="s">
        <v>31</v>
      </c>
      <c r="B147" s="26" t="s">
        <v>261</v>
      </c>
      <c r="C147" s="27" t="n">
        <v>100000000</v>
      </c>
      <c r="D147" s="26" t="s">
        <v>34</v>
      </c>
      <c r="E147" s="26" t="s">
        <v>102</v>
      </c>
    </row>
    <row r="148" customFormat="false" ht="15" hidden="false" customHeight="false" outlineLevel="0" collapsed="false">
      <c r="A148" s="0" t="s">
        <v>31</v>
      </c>
      <c r="B148" s="26" t="s">
        <v>263</v>
      </c>
      <c r="C148" s="27" t="n">
        <v>91300000</v>
      </c>
      <c r="D148" s="26" t="s">
        <v>34</v>
      </c>
      <c r="E148" s="26" t="s">
        <v>10</v>
      </c>
    </row>
    <row r="149" customFormat="false" ht="15" hidden="false" customHeight="false" outlineLevel="0" collapsed="false">
      <c r="A149" s="0" t="s">
        <v>31</v>
      </c>
      <c r="B149" s="26" t="s">
        <v>266</v>
      </c>
      <c r="C149" s="27" t="n">
        <v>55597690</v>
      </c>
      <c r="D149" s="26" t="s">
        <v>34</v>
      </c>
      <c r="E149" s="26" t="s">
        <v>10</v>
      </c>
    </row>
    <row r="150" customFormat="false" ht="30" hidden="false" customHeight="false" outlineLevel="0" collapsed="false">
      <c r="A150" s="13" t="s">
        <v>31</v>
      </c>
      <c r="B150" s="11" t="s">
        <v>267</v>
      </c>
      <c r="C150" s="14" t="n">
        <v>210000000</v>
      </c>
      <c r="D150" s="13" t="s">
        <v>34</v>
      </c>
      <c r="E150" s="13" t="s">
        <v>10</v>
      </c>
    </row>
    <row r="151" customFormat="false" ht="30" hidden="false" customHeight="false" outlineLevel="0" collapsed="false">
      <c r="A151" s="13" t="s">
        <v>31</v>
      </c>
      <c r="B151" s="11" t="s">
        <v>271</v>
      </c>
      <c r="C151" s="14" t="n">
        <v>37000000</v>
      </c>
      <c r="D151" s="13" t="s">
        <v>34</v>
      </c>
      <c r="E151" s="13" t="s">
        <v>10</v>
      </c>
    </row>
    <row r="152" s="26" customFormat="true" ht="15" hidden="false" customHeight="false" outlineLevel="0" collapsed="false">
      <c r="A152" s="0" t="s">
        <v>31</v>
      </c>
      <c r="B152" s="26" t="s">
        <v>284</v>
      </c>
      <c r="C152" s="27" t="n">
        <v>70000000</v>
      </c>
      <c r="D152" s="26" t="s">
        <v>48</v>
      </c>
      <c r="E152" s="26" t="s">
        <v>10</v>
      </c>
      <c r="F152" s="2"/>
      <c r="I152" s="27"/>
    </row>
    <row r="153" customFormat="false" ht="16.5" hidden="false" customHeight="false" outlineLevel="0" collapsed="false">
      <c r="A153" s="31" t="s">
        <v>31</v>
      </c>
      <c r="B153" s="0" t="s">
        <v>291</v>
      </c>
      <c r="C153" s="1" t="n">
        <v>1500000</v>
      </c>
      <c r="D153" s="0" t="s">
        <v>48</v>
      </c>
      <c r="E153" s="31" t="s">
        <v>10</v>
      </c>
    </row>
    <row r="154" customFormat="false" ht="15.75" hidden="false" customHeight="false" outlineLevel="0" collapsed="false">
      <c r="A154" s="19" t="s">
        <v>31</v>
      </c>
      <c r="B154" s="0" t="s">
        <v>293</v>
      </c>
      <c r="C154" s="1" t="n">
        <v>42000000</v>
      </c>
      <c r="D154" s="0" t="s">
        <v>48</v>
      </c>
      <c r="E154" s="19" t="s">
        <v>10</v>
      </c>
    </row>
    <row r="155" customFormat="false" ht="16.5" hidden="false" customHeight="false" outlineLevel="0" collapsed="false">
      <c r="A155" s="31" t="s">
        <v>31</v>
      </c>
      <c r="B155" s="0" t="s">
        <v>297</v>
      </c>
      <c r="C155" s="1" t="n">
        <v>0</v>
      </c>
      <c r="D155" s="0" t="s">
        <v>298</v>
      </c>
      <c r="E155" s="31" t="s">
        <v>31</v>
      </c>
    </row>
    <row r="156" customFormat="false" ht="15.75" hidden="false" customHeight="false" outlineLevel="0" collapsed="false">
      <c r="A156" s="19" t="s">
        <v>31</v>
      </c>
      <c r="B156" s="0" t="s">
        <v>302</v>
      </c>
      <c r="C156" s="1" t="n">
        <v>5000000</v>
      </c>
      <c r="D156" s="0" t="s">
        <v>29</v>
      </c>
      <c r="E156" s="19" t="s">
        <v>10</v>
      </c>
    </row>
    <row r="157" customFormat="false" ht="16.5" hidden="false" customHeight="false" outlineLevel="0" collapsed="false">
      <c r="A157" s="31" t="s">
        <v>31</v>
      </c>
      <c r="B157" s="0" t="s">
        <v>324</v>
      </c>
      <c r="C157" s="1" t="n">
        <v>61000000</v>
      </c>
      <c r="D157" s="0" t="s">
        <v>48</v>
      </c>
      <c r="E157" s="31" t="s">
        <v>49</v>
      </c>
    </row>
    <row r="158" customFormat="false" ht="16.5" hidden="false" customHeight="false" outlineLevel="0" collapsed="false">
      <c r="A158" s="13" t="s">
        <v>31</v>
      </c>
      <c r="B158" s="0" t="s">
        <v>332</v>
      </c>
      <c r="C158" s="1" t="n">
        <v>40000000</v>
      </c>
      <c r="D158" s="0" t="s">
        <v>34</v>
      </c>
      <c r="E158" s="31" t="s">
        <v>10</v>
      </c>
    </row>
    <row r="159" customFormat="false" ht="16.5" hidden="false" customHeight="false" outlineLevel="0" collapsed="false">
      <c r="A159" s="31" t="s">
        <v>31</v>
      </c>
      <c r="B159" s="0" t="s">
        <v>363</v>
      </c>
      <c r="C159" s="1" t="n">
        <v>30000000</v>
      </c>
      <c r="D159" s="0" t="s">
        <v>34</v>
      </c>
      <c r="E159" s="31" t="s">
        <v>10</v>
      </c>
    </row>
    <row r="160" s="3" customFormat="true" ht="16.5" hidden="false" customHeight="false" outlineLevel="0" collapsed="false">
      <c r="A160" s="31" t="s">
        <v>31</v>
      </c>
      <c r="B160" s="3" t="s">
        <v>365</v>
      </c>
      <c r="C160" s="1" t="n">
        <v>100000000</v>
      </c>
      <c r="D160" s="3" t="s">
        <v>34</v>
      </c>
      <c r="E160" s="31" t="s">
        <v>13</v>
      </c>
      <c r="F160" s="2"/>
    </row>
    <row r="161" s="3" customFormat="true" ht="16.5" hidden="false" customHeight="false" outlineLevel="0" collapsed="false">
      <c r="A161" s="31" t="s">
        <v>31</v>
      </c>
      <c r="B161" s="3" t="s">
        <v>367</v>
      </c>
      <c r="C161" s="1" t="n">
        <v>16000000000</v>
      </c>
      <c r="D161" s="3" t="s">
        <v>298</v>
      </c>
      <c r="E161" s="31" t="s">
        <v>11</v>
      </c>
      <c r="F161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1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pane xSplit="0" ySplit="1" topLeftCell="A2" activePane="bottomLeft" state="frozen"/>
      <selection pane="topLeft" activeCell="C1" activeCellId="0" sqref="C1"/>
      <selection pane="bottomLeft" activeCell="I3" activeCellId="0" sqref="I3"/>
    </sheetView>
  </sheetViews>
  <sheetFormatPr defaultColWidth="8.60546875" defaultRowHeight="15" zeroHeight="false" outlineLevelRow="0" outlineLevelCol="0"/>
  <cols>
    <col collapsed="false" customWidth="true" hidden="false" outlineLevel="0" max="1" min="1" style="110" width="9.29"/>
    <col collapsed="false" customWidth="true" hidden="false" outlineLevel="0" max="2" min="2" style="111" width="52.85"/>
    <col collapsed="false" customWidth="true" hidden="false" outlineLevel="0" max="3" min="3" style="110" width="23.15"/>
    <col collapsed="false" customWidth="true" hidden="false" outlineLevel="0" max="4" min="4" style="110" width="23.01"/>
    <col collapsed="false" customWidth="true" hidden="false" outlineLevel="0" max="5" min="5" style="110" width="16.29"/>
    <col collapsed="false" customWidth="true" hidden="false" outlineLevel="0" max="6" min="6" style="0" width="5.14"/>
    <col collapsed="false" customWidth="true" hidden="false" outlineLevel="0" max="7" min="7" style="0" width="2.99"/>
    <col collapsed="false" customWidth="true" hidden="false" outlineLevel="0" max="8" min="8" style="112" width="24.71"/>
    <col collapsed="false" customWidth="true" hidden="false" outlineLevel="0" max="9" min="9" style="113" width="44"/>
    <col collapsed="false" customWidth="true" hidden="false" outlineLevel="0" max="10" min="10" style="38" width="23.42"/>
    <col collapsed="false" customWidth="true" hidden="false" outlineLevel="0" max="11" min="11" style="42" width="32.42"/>
    <col collapsed="false" customWidth="true" hidden="false" outlineLevel="0" max="12" min="12" style="45" width="19.57"/>
    <col collapsed="false" customWidth="true" hidden="false" outlineLevel="0" max="15" min="15" style="0" width="12.71"/>
  </cols>
  <sheetData>
    <row r="1" customFormat="false" ht="31.5" hidden="false" customHeight="true" outlineLevel="0" collapsed="false">
      <c r="A1" s="114" t="s">
        <v>1</v>
      </c>
      <c r="B1" s="115" t="s">
        <v>4</v>
      </c>
      <c r="C1" s="116" t="s">
        <v>7</v>
      </c>
      <c r="D1" s="115" t="s">
        <v>8</v>
      </c>
      <c r="E1" s="115" t="s">
        <v>9</v>
      </c>
      <c r="F1" s="2"/>
      <c r="H1" s="117" t="s">
        <v>459</v>
      </c>
      <c r="I1" s="118" t="s">
        <v>460</v>
      </c>
      <c r="J1" s="119" t="s">
        <v>461</v>
      </c>
      <c r="K1" s="120" t="s">
        <v>404</v>
      </c>
      <c r="L1" s="121"/>
    </row>
    <row r="2" s="10" customFormat="true" ht="9.75" hidden="false" customHeight="true" outlineLevel="0" collapsed="false">
      <c r="A2" s="10" t="n">
        <v>2</v>
      </c>
    </row>
    <row r="3" customFormat="false" ht="26.25" hidden="false" customHeight="false" outlineLevel="0" collapsed="false">
      <c r="A3" s="122" t="n">
        <v>2014</v>
      </c>
      <c r="B3" s="122" t="s">
        <v>147</v>
      </c>
      <c r="C3" s="123" t="n">
        <v>10000000</v>
      </c>
      <c r="D3" s="122" t="s">
        <v>34</v>
      </c>
      <c r="E3" s="124" t="s">
        <v>10</v>
      </c>
      <c r="F3" s="2"/>
      <c r="H3" s="112" t="s">
        <v>462</v>
      </c>
      <c r="I3" s="37" t="str">
        <f aca="false">B29</f>
        <v>CENTRO DE CONTROL INTEGRADO BARRANCAS BLANCAS (PASO DE FRONTERA PIRCAS NEGRAS)</v>
      </c>
      <c r="J3" s="125" t="n">
        <f aca="false">C29</f>
        <v>5000000</v>
      </c>
      <c r="K3" s="42" t="str">
        <f aca="false">E29</f>
        <v>Tesouro Nacional</v>
      </c>
      <c r="L3" s="11"/>
    </row>
    <row r="4" customFormat="false" ht="33" hidden="false" customHeight="true" outlineLevel="0" collapsed="false">
      <c r="A4" s="122" t="n">
        <v>2014</v>
      </c>
      <c r="B4" s="122" t="s">
        <v>191</v>
      </c>
      <c r="C4" s="123" t="n">
        <v>725000000</v>
      </c>
      <c r="D4" s="122" t="s">
        <v>34</v>
      </c>
      <c r="E4" s="124" t="s">
        <v>77</v>
      </c>
      <c r="F4" s="2"/>
      <c r="H4" s="112" t="s">
        <v>463</v>
      </c>
      <c r="I4" s="37" t="str">
        <f aca="false">B30</f>
        <v>REPRESA HIDROELÉCTRICA DE YACYRETÁ. LLENADO A COTA 83</v>
      </c>
      <c r="J4" s="42" t="n">
        <f aca="false">C30</f>
        <v>1200000000</v>
      </c>
      <c r="K4" s="42" t="str">
        <f aca="false">E30</f>
        <v>Binacional</v>
      </c>
      <c r="L4" s="11"/>
    </row>
    <row r="5" customFormat="false" ht="24" hidden="false" customHeight="true" outlineLevel="0" collapsed="false">
      <c r="A5" s="122" t="n">
        <v>2014</v>
      </c>
      <c r="B5" s="122" t="s">
        <v>193</v>
      </c>
      <c r="C5" s="123" t="n">
        <v>25000000</v>
      </c>
      <c r="D5" s="122" t="s">
        <v>34</v>
      </c>
      <c r="E5" s="122" t="s">
        <v>10</v>
      </c>
      <c r="F5" s="2"/>
      <c r="H5" s="112" t="s">
        <v>463</v>
      </c>
      <c r="I5" s="113" t="str">
        <f aca="false">B31</f>
        <v>ESTUDIO DE OPTIMIZACIÓN DEL NODO ÑEEMBUCÚ - RÍO BERMEJO</v>
      </c>
      <c r="J5" s="125" t="n">
        <f aca="false">C31</f>
        <v>503477</v>
      </c>
      <c r="K5" s="42" t="s">
        <v>14</v>
      </c>
      <c r="L5" s="19"/>
    </row>
    <row r="6" customFormat="false" ht="28.5" hidden="false" customHeight="true" outlineLevel="0" collapsed="false">
      <c r="A6" s="122" t="n">
        <v>2015</v>
      </c>
      <c r="B6" s="122" t="s">
        <v>195</v>
      </c>
      <c r="C6" s="123" t="n">
        <v>15000000</v>
      </c>
      <c r="D6" s="122" t="s">
        <v>34</v>
      </c>
      <c r="E6" s="122" t="s">
        <v>15</v>
      </c>
      <c r="F6" s="2"/>
      <c r="H6" s="112" t="s">
        <v>464</v>
      </c>
      <c r="I6" s="37" t="str">
        <f aca="false">B38</f>
        <v>ÁREA DE CONTROL INTEGRADO PUERTO SUÁREZ - CORUMBÁ</v>
      </c>
      <c r="J6" s="126" t="n">
        <f aca="false">C38</f>
        <v>2000000</v>
      </c>
      <c r="K6" s="42" t="str">
        <f aca="false">E38</f>
        <v>Tesouro Nacional</v>
      </c>
      <c r="L6" s="19"/>
    </row>
    <row r="7" customFormat="false" ht="36" hidden="false" customHeight="true" outlineLevel="0" collapsed="false">
      <c r="A7" s="112" t="n">
        <v>2017</v>
      </c>
      <c r="B7" s="122" t="s">
        <v>268</v>
      </c>
      <c r="C7" s="127" t="n">
        <v>24305347</v>
      </c>
      <c r="D7" s="112" t="s">
        <v>34</v>
      </c>
      <c r="E7" s="112" t="s">
        <v>10</v>
      </c>
      <c r="F7" s="2"/>
      <c r="H7" s="112" t="s">
        <v>464</v>
      </c>
      <c r="I7" s="37" t="str">
        <f aca="false">B39</f>
        <v>PASO DE FRONTERA SAN MATÍAS - CÁCERES (PORTO LIMÃO)</v>
      </c>
      <c r="J7" s="126" t="n">
        <f aca="false">C39</f>
        <v>2000000</v>
      </c>
      <c r="K7" s="42" t="str">
        <f aca="false">E39</f>
        <v>Tesouro Nacional</v>
      </c>
      <c r="L7" s="11"/>
    </row>
    <row r="8" customFormat="false" ht="48" hidden="false" customHeight="true" outlineLevel="0" collapsed="false">
      <c r="A8" s="112" t="n">
        <v>2017</v>
      </c>
      <c r="B8" s="122" t="s">
        <v>269</v>
      </c>
      <c r="C8" s="127" t="n">
        <v>24305347</v>
      </c>
      <c r="D8" s="112" t="s">
        <v>34</v>
      </c>
      <c r="E8" s="112" t="s">
        <v>10</v>
      </c>
      <c r="F8" s="2"/>
      <c r="H8" s="112" t="s">
        <v>465</v>
      </c>
      <c r="I8" s="37" t="str">
        <f aca="false">B40</f>
        <v>PASO DE FRONTERA INFANTE RIVAROLA - CAÑADA ORURO</v>
      </c>
      <c r="J8" s="125" t="n">
        <f aca="false">C40</f>
        <v>1900000</v>
      </c>
      <c r="K8" s="42" t="str">
        <f aca="false">E40</f>
        <v>Tesouro Nacional</v>
      </c>
      <c r="L8" s="13"/>
      <c r="O8" s="34"/>
    </row>
    <row r="9" customFormat="false" ht="15" hidden="false" customHeight="true" outlineLevel="0" collapsed="false">
      <c r="A9" s="112" t="n">
        <v>2017</v>
      </c>
      <c r="B9" s="122" t="s">
        <v>270</v>
      </c>
      <c r="C9" s="127" t="n">
        <v>90000000</v>
      </c>
      <c r="D9" s="112" t="s">
        <v>34</v>
      </c>
      <c r="E9" s="112" t="s">
        <v>10</v>
      </c>
      <c r="F9" s="2"/>
      <c r="H9" s="112" t="s">
        <v>466</v>
      </c>
      <c r="I9" s="113" t="str">
        <f aca="false">B55</f>
        <v>PROYECTO BINACIONAL MEJORAMIENTO DE LA NAVEGABILIDAD EN EL LAGO ITAIPÚ</v>
      </c>
      <c r="J9" s="42" t="n">
        <f aca="false">C55</f>
        <v>0</v>
      </c>
      <c r="K9" s="42" t="str">
        <f aca="false">E55</f>
        <v>-</v>
      </c>
      <c r="L9" s="13"/>
    </row>
    <row r="10" customFormat="false" ht="26.25" hidden="false" customHeight="false" outlineLevel="0" collapsed="false">
      <c r="A10" s="112" t="n">
        <v>2017</v>
      </c>
      <c r="B10" s="122" t="s">
        <v>272</v>
      </c>
      <c r="C10" s="127" t="n">
        <v>60000000</v>
      </c>
      <c r="D10" s="112" t="s">
        <v>34</v>
      </c>
      <c r="E10" s="112" t="s">
        <v>12</v>
      </c>
      <c r="F10" s="2"/>
      <c r="H10" s="112" t="s">
        <v>466</v>
      </c>
      <c r="I10" s="128" t="str">
        <f aca="false">B56</f>
        <v>SISTEMA DE ITAIPÚ (EXISTENTE)</v>
      </c>
      <c r="J10" s="42" t="n">
        <f aca="false">C56</f>
        <v>16000000000</v>
      </c>
      <c r="K10" s="42" t="str">
        <f aca="false">E56</f>
        <v>Binacional</v>
      </c>
      <c r="L10" s="13"/>
    </row>
    <row r="11" customFormat="false" ht="26.25" hidden="false" customHeight="false" outlineLevel="0" collapsed="false">
      <c r="A11" s="110" t="n">
        <v>2018</v>
      </c>
      <c r="B11" s="129" t="s">
        <v>170</v>
      </c>
      <c r="C11" s="130" t="n">
        <v>35000000</v>
      </c>
      <c r="D11" s="131" t="s">
        <v>34</v>
      </c>
      <c r="E11" s="131" t="s">
        <v>10</v>
      </c>
      <c r="F11" s="2"/>
      <c r="H11" s="112" t="s">
        <v>467</v>
      </c>
      <c r="I11" s="113" t="str">
        <f aca="false">B57</f>
        <v>REACONDICIONAMIENTO DE LA FERROVÍA RIVERA - SANTANA DO LIVRAMENTO - CACEQUI</v>
      </c>
      <c r="J11" s="42" t="n">
        <f aca="false">C57</f>
        <v>5000000</v>
      </c>
      <c r="K11" s="42" t="str">
        <f aca="false">E57</f>
        <v>Privado</v>
      </c>
      <c r="L11" s="13"/>
    </row>
    <row r="12" customFormat="false" ht="39" hidden="false" customHeight="false" outlineLevel="0" collapsed="false">
      <c r="A12" s="112" t="n">
        <v>2018</v>
      </c>
      <c r="B12" s="122" t="s">
        <v>264</v>
      </c>
      <c r="C12" s="127" t="n">
        <v>63000000</v>
      </c>
      <c r="D12" s="112" t="s">
        <v>34</v>
      </c>
      <c r="E12" s="132" t="s">
        <v>84</v>
      </c>
      <c r="F12" s="2"/>
      <c r="H12" s="112" t="s">
        <v>467</v>
      </c>
      <c r="I12" s="113" t="str">
        <f aca="false">B58</f>
        <v>CABLE ÓPTICO ENTRE BRASIL Y URUGUAY</v>
      </c>
      <c r="J12" s="126" t="n">
        <f aca="false">C58</f>
        <v>0</v>
      </c>
      <c r="K12" s="42" t="str">
        <f aca="false">E58</f>
        <v>Público</v>
      </c>
      <c r="L12" s="13"/>
    </row>
    <row r="13" customFormat="false" ht="39" hidden="false" customHeight="false" outlineLevel="0" collapsed="false">
      <c r="A13" s="112" t="n">
        <v>2018</v>
      </c>
      <c r="B13" s="110" t="s">
        <v>330</v>
      </c>
      <c r="C13" s="133" t="n">
        <v>100000000</v>
      </c>
      <c r="D13" s="110" t="s">
        <v>34</v>
      </c>
      <c r="E13" s="112" t="s">
        <v>13</v>
      </c>
      <c r="F13" s="2"/>
      <c r="H13" s="112" t="s">
        <v>468</v>
      </c>
      <c r="I13" s="113" t="str">
        <f aca="false">B59</f>
        <v>LÍNEAS DE FIBRA ÓPTICA U OTRA TECNOLOGÍA APROPIADA QUE INTERCONECTE CARACAS AL NORTE DE BRASIL</v>
      </c>
      <c r="J13" s="126" t="n">
        <f aca="false">C59</f>
        <v>0</v>
      </c>
      <c r="K13" s="42" t="str">
        <f aca="false">E59</f>
        <v>-</v>
      </c>
      <c r="L13" s="13"/>
    </row>
    <row r="14" customFormat="false" ht="26.25" hidden="false" customHeight="false" outlineLevel="0" collapsed="false">
      <c r="A14" s="112" t="n">
        <v>2018</v>
      </c>
      <c r="B14" s="110" t="s">
        <v>336</v>
      </c>
      <c r="C14" s="133" t="n">
        <v>42000000</v>
      </c>
      <c r="D14" s="110" t="s">
        <v>34</v>
      </c>
      <c r="E14" s="112" t="s">
        <v>10</v>
      </c>
      <c r="F14" s="2"/>
      <c r="H14" s="112" t="s">
        <v>469</v>
      </c>
      <c r="I14" s="113" t="str">
        <f aca="false">B90</f>
        <v>CENTRO BINACIONAL DE ATENCIÓN DE FRONTERA (CEBAF) SAN MIGUEL</v>
      </c>
      <c r="J14" s="126" t="n">
        <f aca="false">C90</f>
        <v>0</v>
      </c>
      <c r="K14" s="42" t="str">
        <f aca="false">E90</f>
        <v>BID</v>
      </c>
      <c r="L14" s="13"/>
    </row>
    <row r="15" customFormat="false" ht="39" hidden="false" customHeight="false" outlineLevel="0" collapsed="false">
      <c r="A15" s="112" t="s">
        <v>31</v>
      </c>
      <c r="B15" s="122" t="s">
        <v>33</v>
      </c>
      <c r="C15" s="127" t="n">
        <v>54000000</v>
      </c>
      <c r="D15" s="112" t="s">
        <v>34</v>
      </c>
      <c r="E15" s="112" t="s">
        <v>10</v>
      </c>
      <c r="F15" s="2"/>
      <c r="H15" s="112" t="s">
        <v>469</v>
      </c>
      <c r="I15" s="113" t="str">
        <f aca="false">B91</f>
        <v>CONSTRUCCIÓN DEL NUEVO PUENTE INTERNACIONAL DE RUMICHACA Y MEJORAMIENTO DEL PUENTE EXISTENTE</v>
      </c>
      <c r="J15" s="126" t="n">
        <f aca="false">C91</f>
        <v>4100000</v>
      </c>
      <c r="K15" s="42" t="str">
        <f aca="false">E91</f>
        <v>Tesouro Nacional</v>
      </c>
      <c r="L15" s="13"/>
    </row>
    <row r="16" customFormat="false" ht="39" hidden="false" customHeight="false" outlineLevel="0" collapsed="false">
      <c r="A16" s="112" t="s">
        <v>31</v>
      </c>
      <c r="B16" s="122" t="s">
        <v>101</v>
      </c>
      <c r="C16" s="127" t="n">
        <v>200000000</v>
      </c>
      <c r="D16" s="112" t="s">
        <v>34</v>
      </c>
      <c r="E16" s="112" t="s">
        <v>102</v>
      </c>
      <c r="F16" s="2"/>
      <c r="H16" s="112" t="s">
        <v>470</v>
      </c>
      <c r="I16" s="113" t="str">
        <f aca="false">B92</f>
        <v>FORTALECIMIENTO DE LAS INTERCONEXIONES CUATRICENTENARIO - CUESTECITAS Y EL COROZO - SAN MATEO</v>
      </c>
      <c r="J16" s="126" t="n">
        <f aca="false">C92</f>
        <v>125200000</v>
      </c>
      <c r="K16" s="42" t="str">
        <f aca="false">E92</f>
        <v>Tesouro Nacional</v>
      </c>
      <c r="L16" s="31"/>
    </row>
    <row r="17" customFormat="false" ht="26.25" hidden="false" customHeight="false" outlineLevel="0" collapsed="false">
      <c r="A17" s="112" t="s">
        <v>31</v>
      </c>
      <c r="B17" s="122" t="s">
        <v>124</v>
      </c>
      <c r="C17" s="127" t="n">
        <v>350000000</v>
      </c>
      <c r="D17" s="112" t="s">
        <v>34</v>
      </c>
      <c r="E17" s="132" t="s">
        <v>84</v>
      </c>
      <c r="F17" s="2"/>
      <c r="H17" s="112" t="s">
        <v>471</v>
      </c>
      <c r="I17" s="113" t="str">
        <f aca="false">B100</f>
        <v>CENTRO BINACIONAL DE ATENCIÓN DE FRONTERA (CEBAF) EJE VIAL Nº1</v>
      </c>
      <c r="J17" s="126" t="n">
        <f aca="false">C100</f>
        <v>15871670</v>
      </c>
      <c r="K17" s="42" t="str">
        <f aca="false">E100</f>
        <v>UE e Tesouro Nacional</v>
      </c>
      <c r="L17" s="31"/>
    </row>
    <row r="18" customFormat="false" ht="26.25" hidden="false" customHeight="false" outlineLevel="0" collapsed="false">
      <c r="A18" s="112" t="s">
        <v>31</v>
      </c>
      <c r="B18" s="122" t="s">
        <v>132</v>
      </c>
      <c r="C18" s="127" t="n">
        <v>35000000</v>
      </c>
      <c r="D18" s="112" t="s">
        <v>34</v>
      </c>
      <c r="E18" s="112" t="s">
        <v>11</v>
      </c>
      <c r="F18" s="2"/>
      <c r="H18" s="112" t="s">
        <v>471</v>
      </c>
      <c r="I18" s="37" t="str">
        <f aca="false">B101</f>
        <v>MEJORAMIENTO DE LA NAVEGABILIDAD DEL RÍO MORONA</v>
      </c>
      <c r="J18" s="126" t="n">
        <f aca="false">C101</f>
        <v>5241000</v>
      </c>
      <c r="K18" s="42" t="str">
        <f aca="false">E101</f>
        <v>BID</v>
      </c>
      <c r="L18" s="13"/>
    </row>
    <row r="19" customFormat="false" ht="26.25" hidden="false" customHeight="false" outlineLevel="0" collapsed="false">
      <c r="A19" s="112" t="s">
        <v>31</v>
      </c>
      <c r="B19" s="122" t="s">
        <v>168</v>
      </c>
      <c r="C19" s="127" t="n">
        <v>780000000</v>
      </c>
      <c r="D19" s="112" t="s">
        <v>34</v>
      </c>
      <c r="E19" s="132" t="s">
        <v>77</v>
      </c>
      <c r="F19" s="2"/>
      <c r="H19" s="112" t="s">
        <v>471</v>
      </c>
      <c r="I19" s="37" t="str">
        <f aca="false">B102</f>
        <v>EXTENSIÓN DEL OLEODUCTO NOR-PERUANO</v>
      </c>
      <c r="J19" s="126" t="n">
        <f aca="false">C102</f>
        <v>0</v>
      </c>
      <c r="K19" s="42" t="str">
        <f aca="false">E102</f>
        <v>Público</v>
      </c>
      <c r="L19" s="13"/>
    </row>
    <row r="20" customFormat="false" ht="15" hidden="false" customHeight="false" outlineLevel="0" collapsed="false">
      <c r="A20" s="112" t="s">
        <v>31</v>
      </c>
      <c r="B20" s="122" t="s">
        <v>207</v>
      </c>
      <c r="C20" s="127" t="n">
        <v>600000000</v>
      </c>
      <c r="D20" s="112" t="s">
        <v>34</v>
      </c>
      <c r="E20" s="132" t="s">
        <v>84</v>
      </c>
      <c r="F20" s="2"/>
    </row>
    <row r="21" customFormat="false" ht="15" hidden="false" customHeight="false" outlineLevel="0" collapsed="false">
      <c r="A21" s="110" t="s">
        <v>31</v>
      </c>
      <c r="B21" s="134" t="s">
        <v>261</v>
      </c>
      <c r="C21" s="135" t="n">
        <v>100000000</v>
      </c>
      <c r="D21" s="134" t="s">
        <v>34</v>
      </c>
      <c r="E21" s="134" t="s">
        <v>102</v>
      </c>
      <c r="F21" s="2"/>
    </row>
    <row r="22" customFormat="false" ht="15" hidden="false" customHeight="false" outlineLevel="0" collapsed="false">
      <c r="A22" s="110" t="s">
        <v>31</v>
      </c>
      <c r="B22" s="134" t="s">
        <v>263</v>
      </c>
      <c r="C22" s="135" t="n">
        <v>91300000</v>
      </c>
      <c r="D22" s="134" t="s">
        <v>34</v>
      </c>
      <c r="E22" s="134" t="s">
        <v>10</v>
      </c>
      <c r="F22" s="2"/>
    </row>
    <row r="23" customFormat="false" ht="15" hidden="false" customHeight="false" outlineLevel="0" collapsed="false">
      <c r="A23" s="110" t="s">
        <v>31</v>
      </c>
      <c r="B23" s="134" t="s">
        <v>266</v>
      </c>
      <c r="C23" s="135" t="n">
        <v>55597690</v>
      </c>
      <c r="D23" s="134" t="s">
        <v>34</v>
      </c>
      <c r="E23" s="134" t="s">
        <v>10</v>
      </c>
      <c r="F23" s="2"/>
    </row>
    <row r="24" customFormat="false" ht="26.25" hidden="false" customHeight="false" outlineLevel="0" collapsed="false">
      <c r="A24" s="112" t="s">
        <v>31</v>
      </c>
      <c r="B24" s="122" t="s">
        <v>267</v>
      </c>
      <c r="C24" s="127" t="n">
        <v>210000000</v>
      </c>
      <c r="D24" s="112" t="s">
        <v>34</v>
      </c>
      <c r="E24" s="112" t="s">
        <v>10</v>
      </c>
      <c r="F24" s="2"/>
    </row>
    <row r="25" customFormat="false" ht="26.25" hidden="false" customHeight="false" outlineLevel="0" collapsed="false">
      <c r="A25" s="112" t="s">
        <v>31</v>
      </c>
      <c r="B25" s="122" t="s">
        <v>271</v>
      </c>
      <c r="C25" s="127" t="n">
        <v>37000000</v>
      </c>
      <c r="D25" s="112" t="s">
        <v>34</v>
      </c>
      <c r="E25" s="112" t="s">
        <v>10</v>
      </c>
      <c r="F25" s="2"/>
    </row>
    <row r="26" customFormat="false" ht="15" hidden="false" customHeight="false" outlineLevel="0" collapsed="false">
      <c r="A26" s="112" t="s">
        <v>31</v>
      </c>
      <c r="B26" s="110" t="s">
        <v>332</v>
      </c>
      <c r="C26" s="133" t="n">
        <v>40000000</v>
      </c>
      <c r="D26" s="110" t="s">
        <v>34</v>
      </c>
      <c r="E26" s="112" t="s">
        <v>10</v>
      </c>
      <c r="F26" s="2"/>
    </row>
    <row r="27" customFormat="false" ht="15" hidden="false" customHeight="false" outlineLevel="0" collapsed="false">
      <c r="A27" s="112" t="s">
        <v>31</v>
      </c>
      <c r="B27" s="110" t="s">
        <v>363</v>
      </c>
      <c r="C27" s="133" t="n">
        <v>30000000</v>
      </c>
      <c r="D27" s="110" t="s">
        <v>34</v>
      </c>
      <c r="E27" s="112" t="s">
        <v>10</v>
      </c>
      <c r="F27" s="2"/>
    </row>
    <row r="28" customFormat="false" ht="15" hidden="false" customHeight="false" outlineLevel="0" collapsed="false">
      <c r="A28" s="112" t="s">
        <v>31</v>
      </c>
      <c r="B28" s="110" t="s">
        <v>365</v>
      </c>
      <c r="C28" s="133" t="n">
        <v>100000000</v>
      </c>
      <c r="D28" s="110" t="s">
        <v>34</v>
      </c>
      <c r="E28" s="112" t="s">
        <v>13</v>
      </c>
      <c r="F28" s="2"/>
    </row>
    <row r="29" customFormat="false" ht="26.25" hidden="false" customHeight="false" outlineLevel="0" collapsed="false">
      <c r="A29" s="112" t="s">
        <v>31</v>
      </c>
      <c r="B29" s="122" t="s">
        <v>99</v>
      </c>
      <c r="C29" s="127" t="n">
        <v>5000000</v>
      </c>
      <c r="D29" s="112" t="s">
        <v>100</v>
      </c>
      <c r="E29" s="112" t="s">
        <v>10</v>
      </c>
      <c r="F29" s="2"/>
    </row>
    <row r="30" customFormat="false" ht="15" hidden="false" customHeight="false" outlineLevel="0" collapsed="false">
      <c r="A30" s="122" t="n">
        <v>2011</v>
      </c>
      <c r="B30" s="110" t="s">
        <v>352</v>
      </c>
      <c r="C30" s="133" t="n">
        <v>1200000000</v>
      </c>
      <c r="D30" s="110" t="s">
        <v>174</v>
      </c>
      <c r="E30" s="122" t="s">
        <v>11</v>
      </c>
      <c r="F30" s="2"/>
    </row>
    <row r="31" customFormat="false" ht="26.25" hidden="false" customHeight="false" outlineLevel="0" collapsed="false">
      <c r="A31" s="112" t="n">
        <v>2017</v>
      </c>
      <c r="B31" s="122" t="s">
        <v>173</v>
      </c>
      <c r="C31" s="127" t="n">
        <v>503477</v>
      </c>
      <c r="D31" s="112" t="s">
        <v>174</v>
      </c>
      <c r="E31" s="112" t="s">
        <v>14</v>
      </c>
      <c r="F31" s="2"/>
    </row>
    <row r="32" customFormat="false" ht="15" hidden="false" customHeight="false" outlineLevel="0" collapsed="false">
      <c r="A32" s="122" t="n">
        <v>2015</v>
      </c>
      <c r="B32" s="122" t="s">
        <v>130</v>
      </c>
      <c r="C32" s="123" t="n">
        <v>0</v>
      </c>
      <c r="D32" s="122" t="s">
        <v>83</v>
      </c>
      <c r="E32" s="122" t="s">
        <v>65</v>
      </c>
      <c r="F32" s="2"/>
    </row>
    <row r="33" customFormat="false" ht="15" hidden="false" customHeight="false" outlineLevel="0" collapsed="false">
      <c r="A33" s="112" t="n">
        <v>2017</v>
      </c>
      <c r="B33" s="122" t="s">
        <v>82</v>
      </c>
      <c r="C33" s="127" t="n">
        <v>130500000</v>
      </c>
      <c r="D33" s="112" t="s">
        <v>83</v>
      </c>
      <c r="E33" s="132" t="s">
        <v>84</v>
      </c>
      <c r="F33" s="2"/>
    </row>
    <row r="34" customFormat="false" ht="26.25" hidden="false" customHeight="false" outlineLevel="0" collapsed="false">
      <c r="A34" s="112" t="n">
        <v>2017</v>
      </c>
      <c r="B34" s="122" t="s">
        <v>127</v>
      </c>
      <c r="C34" s="127" t="n">
        <v>409000000</v>
      </c>
      <c r="D34" s="112" t="s">
        <v>83</v>
      </c>
      <c r="E34" s="132" t="s">
        <v>128</v>
      </c>
      <c r="F34" s="2"/>
    </row>
    <row r="35" customFormat="false" ht="15" hidden="false" customHeight="false" outlineLevel="0" collapsed="false">
      <c r="A35" s="112" t="n">
        <v>2017</v>
      </c>
      <c r="B35" s="122" t="s">
        <v>161</v>
      </c>
      <c r="C35" s="127" t="n">
        <v>238200000</v>
      </c>
      <c r="D35" s="112" t="s">
        <v>83</v>
      </c>
      <c r="E35" s="132" t="s">
        <v>163</v>
      </c>
      <c r="F35" s="106"/>
      <c r="G35" s="106"/>
    </row>
    <row r="36" customFormat="false" ht="26.25" hidden="false" customHeight="false" outlineLevel="0" collapsed="false">
      <c r="A36" s="112" t="n">
        <v>2017</v>
      </c>
      <c r="B36" s="122" t="s">
        <v>189</v>
      </c>
      <c r="C36" s="127" t="n">
        <v>11987651</v>
      </c>
      <c r="D36" s="112" t="s">
        <v>83</v>
      </c>
      <c r="E36" s="112" t="s">
        <v>10</v>
      </c>
      <c r="F36" s="2"/>
    </row>
    <row r="37" customFormat="false" ht="15" hidden="false" customHeight="false" outlineLevel="0" collapsed="false">
      <c r="A37" s="112" t="n">
        <v>2017</v>
      </c>
      <c r="B37" s="110" t="s">
        <v>288</v>
      </c>
      <c r="C37" s="133" t="n">
        <v>180400000</v>
      </c>
      <c r="D37" s="110" t="s">
        <v>83</v>
      </c>
      <c r="E37" s="132" t="s">
        <v>289</v>
      </c>
      <c r="F37" s="2"/>
    </row>
    <row r="38" customFormat="false" ht="26.25" hidden="false" customHeight="false" outlineLevel="0" collapsed="false">
      <c r="A38" s="122" t="n">
        <v>2015</v>
      </c>
      <c r="B38" s="122" t="s">
        <v>59</v>
      </c>
      <c r="C38" s="123" t="n">
        <v>2000000</v>
      </c>
      <c r="D38" s="122" t="s">
        <v>61</v>
      </c>
      <c r="E38" s="122" t="s">
        <v>10</v>
      </c>
      <c r="F38" s="2"/>
    </row>
    <row r="39" customFormat="false" ht="26.25" hidden="false" customHeight="false" outlineLevel="0" collapsed="false">
      <c r="A39" s="122" t="s">
        <v>31</v>
      </c>
      <c r="B39" s="122" t="s">
        <v>259</v>
      </c>
      <c r="C39" s="123" t="n">
        <v>2000000</v>
      </c>
      <c r="D39" s="122" t="s">
        <v>61</v>
      </c>
      <c r="E39" s="122" t="s">
        <v>10</v>
      </c>
      <c r="F39" s="2"/>
    </row>
    <row r="40" customFormat="false" ht="26.25" hidden="false" customHeight="false" outlineLevel="0" collapsed="false">
      <c r="A40" s="112" t="n">
        <v>2017</v>
      </c>
      <c r="B40" s="122" t="s">
        <v>253</v>
      </c>
      <c r="C40" s="127" t="n">
        <v>1900000</v>
      </c>
      <c r="D40" s="112" t="s">
        <v>254</v>
      </c>
      <c r="E40" s="112" t="s">
        <v>10</v>
      </c>
      <c r="F40" s="2"/>
    </row>
    <row r="41" customFormat="false" ht="15" hidden="false" customHeight="false" outlineLevel="0" collapsed="false">
      <c r="A41" s="122" t="n">
        <v>2011</v>
      </c>
      <c r="B41" s="110" t="s">
        <v>306</v>
      </c>
      <c r="C41" s="133" t="n">
        <v>60000000</v>
      </c>
      <c r="D41" s="110" t="s">
        <v>105</v>
      </c>
      <c r="E41" s="122" t="s">
        <v>11</v>
      </c>
      <c r="F41" s="2"/>
    </row>
    <row r="42" customFormat="false" ht="15" hidden="false" customHeight="false" outlineLevel="0" collapsed="false">
      <c r="A42" s="122" t="n">
        <v>2012</v>
      </c>
      <c r="B42" s="110" t="s">
        <v>286</v>
      </c>
      <c r="C42" s="133" t="n">
        <v>13000000</v>
      </c>
      <c r="D42" s="110" t="s">
        <v>105</v>
      </c>
      <c r="E42" s="122" t="s">
        <v>10</v>
      </c>
      <c r="F42" s="2"/>
    </row>
    <row r="43" customFormat="false" ht="26.25" hidden="false" customHeight="false" outlineLevel="0" collapsed="false">
      <c r="A43" s="122" t="n">
        <v>2013</v>
      </c>
      <c r="B43" s="122" t="s">
        <v>200</v>
      </c>
      <c r="C43" s="123" t="n">
        <v>1320000000</v>
      </c>
      <c r="D43" s="122" t="s">
        <v>105</v>
      </c>
      <c r="E43" s="124" t="s">
        <v>90</v>
      </c>
      <c r="F43" s="2"/>
    </row>
    <row r="44" customFormat="false" ht="26.25" hidden="false" customHeight="false" outlineLevel="0" collapsed="false">
      <c r="A44" s="122" t="n">
        <v>2013</v>
      </c>
      <c r="B44" s="122" t="s">
        <v>204</v>
      </c>
      <c r="C44" s="123" t="n">
        <v>149144214</v>
      </c>
      <c r="D44" s="122" t="s">
        <v>105</v>
      </c>
      <c r="E44" s="122" t="s">
        <v>10</v>
      </c>
      <c r="F44" s="2"/>
    </row>
    <row r="45" customFormat="false" ht="26.25" hidden="false" customHeight="false" outlineLevel="0" collapsed="false">
      <c r="A45" s="122" t="n">
        <v>2014</v>
      </c>
      <c r="B45" s="122" t="s">
        <v>118</v>
      </c>
      <c r="C45" s="123" t="n">
        <v>573000000</v>
      </c>
      <c r="D45" s="122" t="s">
        <v>105</v>
      </c>
      <c r="E45" s="122" t="s">
        <v>10</v>
      </c>
      <c r="F45" s="2"/>
    </row>
    <row r="46" customFormat="false" ht="15" hidden="false" customHeight="false" outlineLevel="0" collapsed="false">
      <c r="A46" s="122" t="n">
        <v>2014</v>
      </c>
      <c r="B46" s="122" t="s">
        <v>181</v>
      </c>
      <c r="C46" s="123" t="n">
        <v>600000000</v>
      </c>
      <c r="D46" s="122" t="s">
        <v>105</v>
      </c>
      <c r="E46" s="122" t="s">
        <v>10</v>
      </c>
      <c r="F46" s="2"/>
    </row>
    <row r="47" customFormat="false" ht="39" hidden="false" customHeight="false" outlineLevel="0" collapsed="false">
      <c r="A47" s="122" t="n">
        <v>2014</v>
      </c>
      <c r="B47" s="122" t="s">
        <v>202</v>
      </c>
      <c r="C47" s="123" t="n">
        <v>3823000000</v>
      </c>
      <c r="D47" s="122" t="s">
        <v>105</v>
      </c>
      <c r="E47" s="124" t="s">
        <v>57</v>
      </c>
      <c r="F47" s="2"/>
    </row>
    <row r="48" customFormat="false" ht="15" hidden="false" customHeight="false" outlineLevel="0" collapsed="false">
      <c r="A48" s="112" t="n">
        <v>2017</v>
      </c>
      <c r="B48" s="110" t="s">
        <v>334</v>
      </c>
      <c r="C48" s="133" t="n">
        <v>250000000</v>
      </c>
      <c r="D48" s="110" t="s">
        <v>105</v>
      </c>
      <c r="E48" s="112" t="s">
        <v>10</v>
      </c>
      <c r="F48" s="2"/>
    </row>
    <row r="49" customFormat="false" ht="15" hidden="false" customHeight="false" outlineLevel="0" collapsed="false">
      <c r="A49" s="112" t="n">
        <v>2017</v>
      </c>
      <c r="B49" s="110" t="s">
        <v>338</v>
      </c>
      <c r="C49" s="133" t="n">
        <v>180000000</v>
      </c>
      <c r="D49" s="110" t="s">
        <v>105</v>
      </c>
      <c r="E49" s="112" t="s">
        <v>10</v>
      </c>
      <c r="F49" s="2"/>
    </row>
    <row r="50" customFormat="false" ht="15" hidden="false" customHeight="false" outlineLevel="0" collapsed="false">
      <c r="A50" s="112" t="n">
        <v>2017</v>
      </c>
      <c r="B50" s="110" t="s">
        <v>340</v>
      </c>
      <c r="C50" s="133" t="n">
        <v>0</v>
      </c>
      <c r="D50" s="110" t="s">
        <v>105</v>
      </c>
      <c r="E50" s="112" t="s">
        <v>31</v>
      </c>
      <c r="F50" s="2"/>
    </row>
    <row r="51" customFormat="false" ht="39" hidden="false" customHeight="false" outlineLevel="0" collapsed="false">
      <c r="A51" s="112" t="s">
        <v>31</v>
      </c>
      <c r="B51" s="122" t="s">
        <v>109</v>
      </c>
      <c r="C51" s="127" t="n">
        <v>18209000000</v>
      </c>
      <c r="D51" s="112" t="s">
        <v>105</v>
      </c>
      <c r="E51" s="132" t="s">
        <v>110</v>
      </c>
      <c r="F51" s="2"/>
    </row>
    <row r="52" customFormat="false" ht="26.25" hidden="false" customHeight="false" outlineLevel="0" collapsed="false">
      <c r="A52" s="122" t="s">
        <v>31</v>
      </c>
      <c r="B52" s="122" t="s">
        <v>116</v>
      </c>
      <c r="C52" s="123" t="n">
        <v>1300000000</v>
      </c>
      <c r="D52" s="122" t="s">
        <v>105</v>
      </c>
      <c r="E52" s="122" t="s">
        <v>10</v>
      </c>
      <c r="F52" s="2"/>
    </row>
    <row r="53" customFormat="false" ht="15" hidden="false" customHeight="false" outlineLevel="0" collapsed="false">
      <c r="A53" s="122" t="s">
        <v>31</v>
      </c>
      <c r="B53" s="122" t="s">
        <v>183</v>
      </c>
      <c r="C53" s="123" t="n">
        <v>2500000000</v>
      </c>
      <c r="D53" s="122" t="s">
        <v>105</v>
      </c>
      <c r="E53" s="122" t="s">
        <v>10</v>
      </c>
      <c r="F53" s="2"/>
    </row>
    <row r="54" customFormat="false" ht="26.25" hidden="false" customHeight="false" outlineLevel="0" collapsed="false">
      <c r="A54" s="122" t="s">
        <v>31</v>
      </c>
      <c r="B54" s="122" t="s">
        <v>219</v>
      </c>
      <c r="C54" s="123" t="n">
        <v>8000000</v>
      </c>
      <c r="D54" s="122" t="s">
        <v>105</v>
      </c>
      <c r="E54" s="122" t="s">
        <v>10</v>
      </c>
      <c r="F54" s="2"/>
      <c r="H54" s="0"/>
      <c r="I54" s="79"/>
      <c r="J54" s="60"/>
      <c r="K54" s="0"/>
      <c r="L54" s="60"/>
    </row>
    <row r="55" customFormat="false" ht="15" hidden="false" customHeight="false" outlineLevel="0" collapsed="false">
      <c r="A55" s="112" t="s">
        <v>31</v>
      </c>
      <c r="B55" s="110" t="s">
        <v>297</v>
      </c>
      <c r="C55" s="133" t="n">
        <v>0</v>
      </c>
      <c r="D55" s="110" t="s">
        <v>298</v>
      </c>
      <c r="E55" s="112" t="s">
        <v>31</v>
      </c>
      <c r="F55" s="2"/>
    </row>
    <row r="56" customFormat="false" ht="15" hidden="false" customHeight="false" outlineLevel="0" collapsed="false">
      <c r="A56" s="112" t="s">
        <v>31</v>
      </c>
      <c r="B56" s="110" t="s">
        <v>367</v>
      </c>
      <c r="C56" s="133" t="n">
        <v>16000000000</v>
      </c>
      <c r="D56" s="110" t="s">
        <v>298</v>
      </c>
      <c r="E56" s="112" t="s">
        <v>11</v>
      </c>
      <c r="F56" s="2"/>
    </row>
    <row r="57" customFormat="false" ht="15" hidden="false" customHeight="false" outlineLevel="0" collapsed="false">
      <c r="A57" s="122" t="n">
        <v>2012</v>
      </c>
      <c r="B57" s="110" t="s">
        <v>326</v>
      </c>
      <c r="C57" s="133" t="n">
        <v>5000000</v>
      </c>
      <c r="D57" s="110" t="s">
        <v>64</v>
      </c>
      <c r="E57" s="122" t="s">
        <v>49</v>
      </c>
      <c r="F57" s="2"/>
    </row>
    <row r="58" customFormat="false" ht="15" hidden="false" customHeight="false" outlineLevel="0" collapsed="false">
      <c r="A58" s="122" t="n">
        <v>2013</v>
      </c>
      <c r="B58" s="122" t="s">
        <v>63</v>
      </c>
      <c r="C58" s="123" t="n">
        <v>0</v>
      </c>
      <c r="D58" s="136" t="s">
        <v>64</v>
      </c>
      <c r="E58" s="124" t="s">
        <v>65</v>
      </c>
      <c r="F58" s="2"/>
    </row>
    <row r="59" customFormat="false" ht="39" hidden="false" customHeight="false" outlineLevel="0" collapsed="false">
      <c r="A59" s="122" t="n">
        <v>2011</v>
      </c>
      <c r="B59" s="122" t="s">
        <v>210</v>
      </c>
      <c r="C59" s="123" t="n">
        <v>0</v>
      </c>
      <c r="D59" s="122" t="s">
        <v>211</v>
      </c>
      <c r="E59" s="122" t="s">
        <v>31</v>
      </c>
      <c r="F59" s="2"/>
    </row>
    <row r="60" customFormat="false" ht="15" hidden="false" customHeight="false" outlineLevel="0" collapsed="false">
      <c r="A60" s="122" t="n">
        <v>2011</v>
      </c>
      <c r="B60" s="122" t="s">
        <v>112</v>
      </c>
      <c r="C60" s="123" t="n">
        <v>80000000</v>
      </c>
      <c r="D60" s="122" t="s">
        <v>48</v>
      </c>
      <c r="E60" s="122" t="s">
        <v>49</v>
      </c>
      <c r="F60" s="2"/>
    </row>
    <row r="61" customFormat="false" ht="15" hidden="false" customHeight="false" outlineLevel="0" collapsed="false">
      <c r="A61" s="122" t="n">
        <v>2012</v>
      </c>
      <c r="B61" s="110" t="s">
        <v>346</v>
      </c>
      <c r="C61" s="133" t="n">
        <v>60000000</v>
      </c>
      <c r="D61" s="110" t="s">
        <v>48</v>
      </c>
      <c r="E61" s="122" t="s">
        <v>10</v>
      </c>
      <c r="F61" s="2"/>
    </row>
    <row r="62" customFormat="false" ht="15" hidden="false" customHeight="false" outlineLevel="0" collapsed="false">
      <c r="A62" s="122" t="n">
        <v>2013</v>
      </c>
      <c r="B62" s="110" t="s">
        <v>280</v>
      </c>
      <c r="C62" s="133" t="n">
        <v>60000000</v>
      </c>
      <c r="D62" s="110" t="s">
        <v>48</v>
      </c>
      <c r="E62" s="122" t="s">
        <v>10</v>
      </c>
      <c r="F62" s="2"/>
    </row>
    <row r="63" customFormat="false" ht="15" hidden="false" customHeight="false" outlineLevel="0" collapsed="false">
      <c r="A63" s="122" t="n">
        <v>2014</v>
      </c>
      <c r="B63" s="122" t="s">
        <v>54</v>
      </c>
      <c r="C63" s="123" t="n">
        <v>16600000</v>
      </c>
      <c r="D63" s="122" t="s">
        <v>48</v>
      </c>
      <c r="E63" s="122" t="s">
        <v>49</v>
      </c>
      <c r="F63" s="2"/>
    </row>
    <row r="64" customFormat="false" ht="15" hidden="false" customHeight="false" outlineLevel="0" collapsed="false">
      <c r="A64" s="122" t="n">
        <v>2014</v>
      </c>
      <c r="B64" s="122" t="s">
        <v>114</v>
      </c>
      <c r="C64" s="123" t="n">
        <v>370000000</v>
      </c>
      <c r="D64" s="122" t="s">
        <v>48</v>
      </c>
      <c r="E64" s="122" t="s">
        <v>49</v>
      </c>
      <c r="F64" s="2"/>
      <c r="I64" s="37"/>
    </row>
    <row r="65" customFormat="false" ht="15" hidden="false" customHeight="false" outlineLevel="0" collapsed="false">
      <c r="A65" s="122" t="n">
        <v>2016</v>
      </c>
      <c r="B65" s="122" t="s">
        <v>107</v>
      </c>
      <c r="C65" s="123" t="n">
        <v>1160000</v>
      </c>
      <c r="D65" s="122" t="s">
        <v>48</v>
      </c>
      <c r="E65" s="122" t="s">
        <v>10</v>
      </c>
      <c r="F65" s="2"/>
      <c r="I65" s="37"/>
    </row>
    <row r="66" customFormat="false" ht="15" hidden="false" customHeight="false" outlineLevel="0" collapsed="false">
      <c r="A66" s="122" t="n">
        <v>2016</v>
      </c>
      <c r="B66" s="122" t="s">
        <v>120</v>
      </c>
      <c r="C66" s="123" t="n">
        <v>37000000</v>
      </c>
      <c r="D66" s="122" t="s">
        <v>48</v>
      </c>
      <c r="E66" s="122" t="s">
        <v>10</v>
      </c>
      <c r="F66" s="2"/>
      <c r="I66" s="37"/>
    </row>
    <row r="67" customFormat="false" ht="15" hidden="false" customHeight="false" outlineLevel="0" collapsed="false">
      <c r="A67" s="122" t="n">
        <v>2016</v>
      </c>
      <c r="B67" s="122" t="s">
        <v>167</v>
      </c>
      <c r="C67" s="123" t="n">
        <v>388000000</v>
      </c>
      <c r="D67" s="122" t="s">
        <v>48</v>
      </c>
      <c r="E67" s="122" t="s">
        <v>49</v>
      </c>
      <c r="F67" s="2"/>
      <c r="I67" s="37"/>
    </row>
    <row r="68" customFormat="false" ht="15" hidden="false" customHeight="false" outlineLevel="0" collapsed="false">
      <c r="A68" s="122" t="n">
        <v>2017</v>
      </c>
      <c r="B68" s="122" t="s">
        <v>247</v>
      </c>
      <c r="C68" s="123" t="n">
        <v>370000000</v>
      </c>
      <c r="D68" s="122" t="s">
        <v>48</v>
      </c>
      <c r="E68" s="122" t="s">
        <v>49</v>
      </c>
      <c r="F68" s="2"/>
      <c r="I68" s="37"/>
    </row>
    <row r="69" customFormat="false" ht="15" hidden="false" customHeight="false" outlineLevel="0" collapsed="false">
      <c r="A69" s="110" t="n">
        <v>2017</v>
      </c>
      <c r="B69" s="134" t="s">
        <v>357</v>
      </c>
      <c r="C69" s="135" t="n">
        <v>447000000</v>
      </c>
      <c r="D69" s="134" t="s">
        <v>48</v>
      </c>
      <c r="E69" s="134" t="s">
        <v>358</v>
      </c>
      <c r="F69" s="2"/>
      <c r="I69" s="37"/>
    </row>
    <row r="70" customFormat="false" ht="15" hidden="false" customHeight="false" outlineLevel="0" collapsed="false">
      <c r="A70" s="122" t="s">
        <v>31</v>
      </c>
      <c r="B70" s="122" t="s">
        <v>47</v>
      </c>
      <c r="C70" s="123" t="n">
        <v>28000000</v>
      </c>
      <c r="D70" s="122" t="s">
        <v>48</v>
      </c>
      <c r="E70" s="122" t="s">
        <v>49</v>
      </c>
      <c r="F70" s="2"/>
      <c r="I70" s="37"/>
    </row>
    <row r="71" customFormat="false" ht="26.25" hidden="false" customHeight="false" outlineLevel="0" collapsed="false">
      <c r="A71" s="112" t="s">
        <v>31</v>
      </c>
      <c r="B71" s="122" t="s">
        <v>56</v>
      </c>
      <c r="C71" s="127" t="n">
        <v>120000000</v>
      </c>
      <c r="D71" s="112" t="s">
        <v>48</v>
      </c>
      <c r="E71" s="124" t="s">
        <v>57</v>
      </c>
      <c r="F71" s="2"/>
      <c r="I71" s="37"/>
    </row>
    <row r="72" customFormat="false" ht="26.25" hidden="false" customHeight="false" outlineLevel="0" collapsed="false">
      <c r="A72" s="112" t="s">
        <v>31</v>
      </c>
      <c r="B72" s="122" t="s">
        <v>121</v>
      </c>
      <c r="C72" s="127" t="n">
        <v>173000000</v>
      </c>
      <c r="D72" s="112" t="s">
        <v>48</v>
      </c>
      <c r="E72" s="112" t="s">
        <v>122</v>
      </c>
      <c r="F72" s="2"/>
      <c r="I72" s="37"/>
    </row>
    <row r="73" customFormat="false" ht="15" hidden="false" customHeight="false" outlineLevel="0" collapsed="false">
      <c r="A73" s="112" t="s">
        <v>31</v>
      </c>
      <c r="B73" s="122" t="s">
        <v>136</v>
      </c>
      <c r="C73" s="127" t="n">
        <v>7600000</v>
      </c>
      <c r="D73" s="112" t="s">
        <v>48</v>
      </c>
      <c r="E73" s="112" t="s">
        <v>10</v>
      </c>
      <c r="F73" s="2"/>
      <c r="I73" s="37"/>
    </row>
    <row r="74" customFormat="false" ht="15" hidden="false" customHeight="false" outlineLevel="0" collapsed="false">
      <c r="A74" s="112" t="s">
        <v>31</v>
      </c>
      <c r="B74" s="122" t="s">
        <v>215</v>
      </c>
      <c r="C74" s="127" t="n">
        <v>1000000</v>
      </c>
      <c r="D74" s="112" t="s">
        <v>48</v>
      </c>
      <c r="E74" s="112" t="s">
        <v>10</v>
      </c>
      <c r="F74" s="2"/>
      <c r="I74" s="37"/>
    </row>
    <row r="75" customFormat="false" ht="15" hidden="false" customHeight="false" outlineLevel="0" collapsed="false">
      <c r="A75" s="112" t="s">
        <v>31</v>
      </c>
      <c r="B75" s="122" t="s">
        <v>228</v>
      </c>
      <c r="C75" s="127" t="n">
        <v>10000000</v>
      </c>
      <c r="D75" s="112" t="s">
        <v>48</v>
      </c>
      <c r="E75" s="112" t="s">
        <v>122</v>
      </c>
      <c r="F75" s="2"/>
      <c r="I75" s="37"/>
    </row>
    <row r="76" customFormat="false" ht="15" hidden="false" customHeight="false" outlineLevel="0" collapsed="false">
      <c r="A76" s="112" t="s">
        <v>31</v>
      </c>
      <c r="B76" s="122" t="s">
        <v>252</v>
      </c>
      <c r="C76" s="127" t="n">
        <v>18000000</v>
      </c>
      <c r="D76" s="112" t="s">
        <v>48</v>
      </c>
      <c r="E76" s="112" t="s">
        <v>122</v>
      </c>
      <c r="F76" s="2"/>
      <c r="I76" s="37"/>
    </row>
    <row r="77" customFormat="false" ht="15" hidden="false" customHeight="false" outlineLevel="0" collapsed="false">
      <c r="A77" s="110" t="s">
        <v>31</v>
      </c>
      <c r="B77" s="134" t="s">
        <v>284</v>
      </c>
      <c r="C77" s="135" t="n">
        <v>70000000</v>
      </c>
      <c r="D77" s="134" t="s">
        <v>48</v>
      </c>
      <c r="E77" s="134" t="s">
        <v>10</v>
      </c>
      <c r="F77" s="2"/>
      <c r="I77" s="37"/>
    </row>
    <row r="78" customFormat="false" ht="15" hidden="false" customHeight="false" outlineLevel="0" collapsed="false">
      <c r="A78" s="112" t="s">
        <v>31</v>
      </c>
      <c r="B78" s="110" t="s">
        <v>291</v>
      </c>
      <c r="C78" s="133" t="n">
        <v>1500000</v>
      </c>
      <c r="D78" s="110" t="s">
        <v>48</v>
      </c>
      <c r="E78" s="112" t="s">
        <v>10</v>
      </c>
      <c r="F78" s="2"/>
      <c r="I78" s="37"/>
    </row>
    <row r="79" customFormat="false" ht="15" hidden="false" customHeight="false" outlineLevel="0" collapsed="false">
      <c r="A79" s="122" t="s">
        <v>31</v>
      </c>
      <c r="B79" s="110" t="s">
        <v>293</v>
      </c>
      <c r="C79" s="133" t="n">
        <v>42000000</v>
      </c>
      <c r="D79" s="110" t="s">
        <v>48</v>
      </c>
      <c r="E79" s="122" t="s">
        <v>10</v>
      </c>
      <c r="F79" s="2"/>
      <c r="I79" s="37"/>
    </row>
    <row r="80" customFormat="false" ht="15" hidden="false" customHeight="false" outlineLevel="0" collapsed="false">
      <c r="A80" s="112" t="s">
        <v>31</v>
      </c>
      <c r="B80" s="110" t="s">
        <v>324</v>
      </c>
      <c r="C80" s="133" t="n">
        <v>61000000</v>
      </c>
      <c r="D80" s="110" t="s">
        <v>48</v>
      </c>
      <c r="E80" s="112" t="s">
        <v>49</v>
      </c>
      <c r="F80" s="2"/>
      <c r="I80" s="37"/>
    </row>
    <row r="81" customFormat="false" ht="15" hidden="false" customHeight="false" outlineLevel="0" collapsed="false">
      <c r="A81" s="122" t="n">
        <v>2014</v>
      </c>
      <c r="B81" s="110" t="s">
        <v>304</v>
      </c>
      <c r="C81" s="133" t="n">
        <v>335000000</v>
      </c>
      <c r="D81" s="110" t="s">
        <v>29</v>
      </c>
      <c r="E81" s="122" t="s">
        <v>10</v>
      </c>
      <c r="F81" s="2"/>
    </row>
    <row r="82" customFormat="false" ht="15" hidden="false" customHeight="false" outlineLevel="0" collapsed="false">
      <c r="A82" s="122" t="n">
        <v>2014</v>
      </c>
      <c r="B82" s="110" t="s">
        <v>377</v>
      </c>
      <c r="C82" s="133" t="n">
        <v>26000000</v>
      </c>
      <c r="D82" s="110" t="s">
        <v>29</v>
      </c>
      <c r="E82" s="122" t="s">
        <v>10</v>
      </c>
      <c r="F82" s="2"/>
    </row>
    <row r="83" customFormat="false" ht="26.25" hidden="false" customHeight="false" outlineLevel="0" collapsed="false">
      <c r="A83" s="122" t="n">
        <v>2015</v>
      </c>
      <c r="B83" s="122" t="s">
        <v>26</v>
      </c>
      <c r="C83" s="123" t="n">
        <v>3000000</v>
      </c>
      <c r="D83" s="122" t="s">
        <v>29</v>
      </c>
      <c r="E83" s="122" t="s">
        <v>30</v>
      </c>
      <c r="F83" s="2"/>
    </row>
    <row r="84" customFormat="false" ht="15" hidden="false" customHeight="false" outlineLevel="0" collapsed="false">
      <c r="A84" s="122" t="n">
        <v>2015</v>
      </c>
      <c r="B84" s="122" t="s">
        <v>156</v>
      </c>
      <c r="C84" s="123" t="n">
        <v>411158974</v>
      </c>
      <c r="D84" s="122" t="s">
        <v>29</v>
      </c>
      <c r="E84" s="124" t="s">
        <v>90</v>
      </c>
      <c r="F84" s="2"/>
    </row>
    <row r="85" customFormat="false" ht="15" hidden="false" customHeight="false" outlineLevel="0" collapsed="false">
      <c r="A85" s="122" t="n">
        <v>2015</v>
      </c>
      <c r="B85" s="122" t="s">
        <v>158</v>
      </c>
      <c r="C85" s="123" t="n">
        <v>10548000</v>
      </c>
      <c r="D85" s="122" t="s">
        <v>29</v>
      </c>
      <c r="E85" s="122" t="s">
        <v>10</v>
      </c>
      <c r="F85" s="2"/>
    </row>
    <row r="86" customFormat="false" ht="45" hidden="false" customHeight="true" outlineLevel="0" collapsed="false">
      <c r="A86" s="122" t="n">
        <v>2015</v>
      </c>
      <c r="B86" s="122" t="s">
        <v>160</v>
      </c>
      <c r="C86" s="123" t="n">
        <v>3634264</v>
      </c>
      <c r="D86" s="122" t="s">
        <v>29</v>
      </c>
      <c r="E86" s="122" t="s">
        <v>10</v>
      </c>
      <c r="F86" s="2"/>
    </row>
    <row r="87" customFormat="false" ht="15" hidden="false" customHeight="false" outlineLevel="0" collapsed="false">
      <c r="A87" s="122" t="n">
        <v>2015</v>
      </c>
      <c r="B87" s="122" t="s">
        <v>249</v>
      </c>
      <c r="C87" s="123" t="n">
        <v>3340981</v>
      </c>
      <c r="D87" s="122" t="s">
        <v>29</v>
      </c>
      <c r="E87" s="122" t="s">
        <v>10</v>
      </c>
      <c r="F87" s="2"/>
    </row>
    <row r="88" customFormat="false" ht="15" hidden="false" customHeight="false" outlineLevel="0" collapsed="false">
      <c r="A88" s="122" t="n">
        <v>2016</v>
      </c>
      <c r="B88" s="110" t="s">
        <v>344</v>
      </c>
      <c r="C88" s="133" t="n">
        <v>164030839</v>
      </c>
      <c r="D88" s="110" t="s">
        <v>29</v>
      </c>
      <c r="E88" s="122" t="s">
        <v>10</v>
      </c>
      <c r="F88" s="2"/>
    </row>
    <row r="89" customFormat="false" ht="15" hidden="false" customHeight="false" outlineLevel="0" collapsed="false">
      <c r="A89" s="122" t="s">
        <v>31</v>
      </c>
      <c r="B89" s="110" t="s">
        <v>302</v>
      </c>
      <c r="C89" s="133" t="n">
        <v>5000000</v>
      </c>
      <c r="D89" s="110" t="s">
        <v>29</v>
      </c>
      <c r="E89" s="122" t="s">
        <v>10</v>
      </c>
      <c r="F89" s="2"/>
    </row>
    <row r="90" customFormat="false" ht="26.25" hidden="false" customHeight="false" outlineLevel="0" collapsed="false">
      <c r="A90" s="122" t="n">
        <v>2013</v>
      </c>
      <c r="B90" s="122" t="s">
        <v>96</v>
      </c>
      <c r="C90" s="123" t="n">
        <v>0</v>
      </c>
      <c r="D90" s="122" t="s">
        <v>98</v>
      </c>
      <c r="E90" s="124" t="s">
        <v>12</v>
      </c>
      <c r="F90" s="2"/>
    </row>
    <row r="91" customFormat="false" ht="26.25" hidden="false" customHeight="false" outlineLevel="0" collapsed="false">
      <c r="A91" s="122" t="n">
        <v>2013</v>
      </c>
      <c r="B91" s="122" t="s">
        <v>141</v>
      </c>
      <c r="C91" s="123" t="n">
        <v>4100000</v>
      </c>
      <c r="D91" s="122" t="s">
        <v>98</v>
      </c>
      <c r="E91" s="122" t="s">
        <v>10</v>
      </c>
      <c r="F91" s="2"/>
    </row>
    <row r="92" customFormat="false" ht="39" hidden="false" customHeight="false" outlineLevel="0" collapsed="false">
      <c r="A92" s="122" t="n">
        <v>2016</v>
      </c>
      <c r="B92" s="122" t="s">
        <v>185</v>
      </c>
      <c r="C92" s="123" t="n">
        <v>125200000</v>
      </c>
      <c r="D92" s="122" t="s">
        <v>186</v>
      </c>
      <c r="E92" s="122" t="s">
        <v>10</v>
      </c>
      <c r="F92" s="2"/>
    </row>
    <row r="93" customFormat="false" ht="51.75" hidden="false" customHeight="false" outlineLevel="0" collapsed="false">
      <c r="A93" s="122" t="n">
        <v>2012</v>
      </c>
      <c r="B93" s="122" t="s">
        <v>221</v>
      </c>
      <c r="C93" s="123" t="n">
        <v>140000000</v>
      </c>
      <c r="D93" s="122" t="s">
        <v>139</v>
      </c>
      <c r="E93" s="122" t="s">
        <v>10</v>
      </c>
      <c r="F93" s="2"/>
      <c r="I93" s="37"/>
    </row>
    <row r="94" customFormat="false" ht="15" hidden="false" customHeight="false" outlineLevel="0" collapsed="false">
      <c r="A94" s="122" t="n">
        <v>2013</v>
      </c>
      <c r="B94" s="122" t="s">
        <v>138</v>
      </c>
      <c r="C94" s="123" t="n">
        <v>54599943</v>
      </c>
      <c r="D94" s="122" t="s">
        <v>139</v>
      </c>
      <c r="E94" s="122" t="s">
        <v>10</v>
      </c>
      <c r="F94" s="2"/>
    </row>
    <row r="95" customFormat="false" ht="26.25" hidden="false" customHeight="false" outlineLevel="0" collapsed="false">
      <c r="A95" s="122" t="n">
        <v>2014</v>
      </c>
      <c r="B95" s="122" t="s">
        <v>241</v>
      </c>
      <c r="C95" s="123" t="n">
        <v>23202179</v>
      </c>
      <c r="D95" s="122" t="s">
        <v>139</v>
      </c>
      <c r="E95" s="122" t="s">
        <v>13</v>
      </c>
      <c r="F95" s="2"/>
    </row>
    <row r="96" customFormat="false" ht="15" hidden="false" customHeight="false" outlineLevel="0" collapsed="false">
      <c r="A96" s="122" t="n">
        <v>2014</v>
      </c>
      <c r="B96" s="110" t="s">
        <v>348</v>
      </c>
      <c r="C96" s="133" t="n">
        <v>75970269</v>
      </c>
      <c r="D96" s="110" t="s">
        <v>139</v>
      </c>
      <c r="E96" s="122" t="s">
        <v>10</v>
      </c>
      <c r="F96" s="2"/>
    </row>
    <row r="97" customFormat="false" ht="15" hidden="false" customHeight="false" outlineLevel="0" collapsed="false">
      <c r="A97" s="122" t="n">
        <v>2015</v>
      </c>
      <c r="B97" s="110" t="s">
        <v>322</v>
      </c>
      <c r="C97" s="133" t="n">
        <v>25000000</v>
      </c>
      <c r="D97" s="110" t="s">
        <v>139</v>
      </c>
      <c r="E97" s="122" t="s">
        <v>10</v>
      </c>
      <c r="F97" s="2"/>
    </row>
    <row r="98" customFormat="false" ht="39" hidden="false" customHeight="false" outlineLevel="0" collapsed="false">
      <c r="A98" s="122" t="s">
        <v>31</v>
      </c>
      <c r="B98" s="122" t="s">
        <v>224</v>
      </c>
      <c r="C98" s="123" t="n">
        <v>100000000</v>
      </c>
      <c r="D98" s="122" t="s">
        <v>139</v>
      </c>
      <c r="E98" s="122" t="s">
        <v>10</v>
      </c>
      <c r="F98" s="2"/>
    </row>
    <row r="99" customFormat="false" ht="51.75" hidden="false" customHeight="false" outlineLevel="0" collapsed="false">
      <c r="A99" s="122" t="s">
        <v>31</v>
      </c>
      <c r="B99" s="122" t="s">
        <v>226</v>
      </c>
      <c r="C99" s="123" t="n">
        <v>167669793</v>
      </c>
      <c r="D99" s="122" t="s">
        <v>139</v>
      </c>
      <c r="E99" s="124" t="s">
        <v>227</v>
      </c>
      <c r="F99" s="2"/>
    </row>
    <row r="100" customFormat="false" ht="26.25" hidden="false" customHeight="false" outlineLevel="0" collapsed="false">
      <c r="A100" s="122" t="n">
        <v>2011</v>
      </c>
      <c r="B100" s="122" t="s">
        <v>94</v>
      </c>
      <c r="C100" s="123" t="n">
        <v>15871670</v>
      </c>
      <c r="D100" s="122" t="s">
        <v>73</v>
      </c>
      <c r="E100" s="124" t="s">
        <v>74</v>
      </c>
      <c r="F100" s="2"/>
    </row>
    <row r="101" customFormat="false" ht="26.25" hidden="false" customHeight="false" outlineLevel="0" collapsed="false">
      <c r="A101" s="122" t="n">
        <v>2017</v>
      </c>
      <c r="B101" s="122" t="s">
        <v>217</v>
      </c>
      <c r="C101" s="123" t="n">
        <v>5241000</v>
      </c>
      <c r="D101" s="122" t="s">
        <v>73</v>
      </c>
      <c r="E101" s="122" t="s">
        <v>12</v>
      </c>
      <c r="F101" s="2"/>
    </row>
    <row r="102" customFormat="false" ht="15" hidden="false" customHeight="false" outlineLevel="0" collapsed="false">
      <c r="A102" s="122" t="s">
        <v>31</v>
      </c>
      <c r="B102" s="122" t="s">
        <v>178</v>
      </c>
      <c r="C102" s="123" t="n">
        <v>0</v>
      </c>
      <c r="D102" s="122" t="s">
        <v>73</v>
      </c>
      <c r="E102" s="122" t="s">
        <v>65</v>
      </c>
      <c r="F102" s="2"/>
      <c r="I102" s="37"/>
    </row>
    <row r="103" s="26" customFormat="true" ht="15" hidden="false" customHeight="false" outlineLevel="0" collapsed="false">
      <c r="A103" s="122" t="n">
        <v>2011</v>
      </c>
      <c r="B103" s="122" t="s">
        <v>37</v>
      </c>
      <c r="C103" s="123" t="n">
        <v>26000000</v>
      </c>
      <c r="D103" s="122" t="s">
        <v>39</v>
      </c>
      <c r="E103" s="122" t="s">
        <v>11</v>
      </c>
      <c r="F103" s="2"/>
      <c r="H103" s="137"/>
      <c r="I103" s="138"/>
      <c r="J103" s="139"/>
      <c r="K103" s="140"/>
      <c r="L103" s="68"/>
    </row>
    <row r="104" s="26" customFormat="true" ht="15" hidden="false" customHeight="false" outlineLevel="0" collapsed="false">
      <c r="A104" s="122" t="n">
        <v>2011</v>
      </c>
      <c r="B104" s="110" t="s">
        <v>318</v>
      </c>
      <c r="C104" s="133" t="n">
        <v>11800000</v>
      </c>
      <c r="D104" s="110" t="s">
        <v>39</v>
      </c>
      <c r="E104" s="122" t="s">
        <v>11</v>
      </c>
      <c r="F104" s="2"/>
      <c r="H104" s="137"/>
      <c r="I104" s="138"/>
      <c r="J104" s="139"/>
      <c r="K104" s="140"/>
      <c r="L104" s="68"/>
    </row>
    <row r="105" customFormat="false" ht="26.25" hidden="false" customHeight="false" outlineLevel="0" collapsed="false">
      <c r="A105" s="122" t="n">
        <v>2012</v>
      </c>
      <c r="B105" s="110" t="s">
        <v>274</v>
      </c>
      <c r="C105" s="133" t="n">
        <v>66500000</v>
      </c>
      <c r="D105" s="110" t="s">
        <v>39</v>
      </c>
      <c r="E105" s="124" t="s">
        <v>77</v>
      </c>
      <c r="F105" s="2"/>
      <c r="I105" s="37"/>
    </row>
    <row r="106" s="26" customFormat="true" ht="15" hidden="false" customHeight="false" outlineLevel="0" collapsed="false">
      <c r="A106" s="122" t="n">
        <v>2013</v>
      </c>
      <c r="B106" s="122" t="s">
        <v>51</v>
      </c>
      <c r="C106" s="123" t="n">
        <v>12000000</v>
      </c>
      <c r="D106" s="122" t="s">
        <v>39</v>
      </c>
      <c r="E106" s="122" t="s">
        <v>11</v>
      </c>
      <c r="F106" s="2"/>
      <c r="H106" s="137"/>
      <c r="I106" s="138"/>
      <c r="J106" s="139"/>
      <c r="K106" s="140"/>
      <c r="L106" s="68"/>
    </row>
    <row r="107" customFormat="false" ht="26.25" hidden="false" customHeight="false" outlineLevel="0" collapsed="false">
      <c r="A107" s="122" t="n">
        <v>2013</v>
      </c>
      <c r="B107" s="122" t="s">
        <v>197</v>
      </c>
      <c r="C107" s="123" t="n">
        <v>555000000</v>
      </c>
      <c r="D107" s="122" t="s">
        <v>39</v>
      </c>
      <c r="E107" s="124" t="s">
        <v>198</v>
      </c>
      <c r="F107" s="2"/>
      <c r="I107" s="37"/>
      <c r="L107" s="60"/>
    </row>
    <row r="108" customFormat="false" ht="22.5" hidden="false" customHeight="true" outlineLevel="0" collapsed="false">
      <c r="A108" s="122" t="n">
        <v>2014</v>
      </c>
      <c r="B108" s="122" t="s">
        <v>236</v>
      </c>
      <c r="C108" s="123" t="n">
        <v>12500000</v>
      </c>
      <c r="D108" s="122" t="s">
        <v>39</v>
      </c>
      <c r="E108" s="122" t="s">
        <v>237</v>
      </c>
      <c r="F108" s="2"/>
      <c r="I108" s="37"/>
    </row>
    <row r="109" customFormat="false" ht="15" hidden="false" customHeight="false" outlineLevel="0" collapsed="false">
      <c r="A109" s="112" t="s">
        <v>31</v>
      </c>
      <c r="B109" s="122" t="s">
        <v>164</v>
      </c>
      <c r="C109" s="127" t="n">
        <v>64000000</v>
      </c>
      <c r="D109" s="112" t="s">
        <v>39</v>
      </c>
      <c r="E109" s="112" t="s">
        <v>11</v>
      </c>
      <c r="F109" s="2"/>
      <c r="I109" s="37"/>
    </row>
    <row r="110" customFormat="false" ht="26.25" hidden="false" customHeight="false" outlineLevel="0" collapsed="false">
      <c r="A110" s="122" t="n">
        <v>2011</v>
      </c>
      <c r="B110" s="122" t="s">
        <v>67</v>
      </c>
      <c r="C110" s="123" t="n">
        <v>273650767</v>
      </c>
      <c r="D110" s="122" t="s">
        <v>68</v>
      </c>
      <c r="E110" s="124" t="s">
        <v>69</v>
      </c>
      <c r="F110" s="2"/>
      <c r="I110" s="37"/>
    </row>
    <row r="111" customFormat="false" ht="26.25" hidden="false" customHeight="false" outlineLevel="0" collapsed="false">
      <c r="A111" s="122" t="n">
        <v>2011</v>
      </c>
      <c r="B111" s="122" t="s">
        <v>76</v>
      </c>
      <c r="C111" s="123" t="n">
        <v>29517944</v>
      </c>
      <c r="D111" s="122" t="s">
        <v>68</v>
      </c>
      <c r="E111" s="124" t="s">
        <v>77</v>
      </c>
      <c r="F111" s="2"/>
      <c r="I111" s="37"/>
    </row>
    <row r="112" customFormat="false" ht="15" hidden="false" customHeight="false" outlineLevel="0" collapsed="false">
      <c r="A112" s="122" t="n">
        <v>2012</v>
      </c>
      <c r="B112" s="110" t="s">
        <v>375</v>
      </c>
      <c r="C112" s="133" t="n">
        <v>145418497</v>
      </c>
      <c r="D112" s="110" t="s">
        <v>68</v>
      </c>
      <c r="E112" s="122" t="s">
        <v>49</v>
      </c>
      <c r="F112" s="2"/>
      <c r="I112" s="37"/>
    </row>
    <row r="113" customFormat="false" ht="15" hidden="false" customHeight="false" outlineLevel="0" collapsed="false">
      <c r="A113" s="122" t="n">
        <v>2014</v>
      </c>
      <c r="B113" s="122" t="s">
        <v>230</v>
      </c>
      <c r="C113" s="123" t="n">
        <v>51509000</v>
      </c>
      <c r="D113" s="122" t="s">
        <v>68</v>
      </c>
      <c r="E113" s="122" t="s">
        <v>49</v>
      </c>
      <c r="F113" s="2"/>
      <c r="I113" s="37"/>
    </row>
    <row r="114" customFormat="false" ht="15" hidden="false" customHeight="false" outlineLevel="0" collapsed="false">
      <c r="A114" s="122" t="n">
        <v>2014</v>
      </c>
      <c r="B114" s="122" t="s">
        <v>234</v>
      </c>
      <c r="C114" s="123" t="n">
        <v>37000000</v>
      </c>
      <c r="D114" s="122" t="s">
        <v>68</v>
      </c>
      <c r="E114" s="122" t="s">
        <v>49</v>
      </c>
      <c r="F114" s="2"/>
      <c r="I114" s="37"/>
    </row>
    <row r="115" customFormat="false" ht="15" hidden="false" customHeight="false" outlineLevel="0" collapsed="false">
      <c r="A115" s="122" t="n">
        <v>2014</v>
      </c>
      <c r="B115" s="110" t="s">
        <v>320</v>
      </c>
      <c r="C115" s="133" t="n">
        <v>176662000</v>
      </c>
      <c r="D115" s="110" t="s">
        <v>68</v>
      </c>
      <c r="E115" s="122" t="s">
        <v>49</v>
      </c>
      <c r="F115" s="2"/>
      <c r="I115" s="37"/>
    </row>
    <row r="116" customFormat="false" ht="15" hidden="false" customHeight="false" outlineLevel="0" collapsed="false">
      <c r="A116" s="122" t="n">
        <v>2014</v>
      </c>
      <c r="B116" s="110" t="s">
        <v>371</v>
      </c>
      <c r="C116" s="133" t="n">
        <v>113205000</v>
      </c>
      <c r="D116" s="110" t="s">
        <v>68</v>
      </c>
      <c r="E116" s="122" t="s">
        <v>49</v>
      </c>
      <c r="F116" s="2"/>
      <c r="I116" s="37"/>
    </row>
    <row r="117" customFormat="false" ht="15" hidden="false" customHeight="false" outlineLevel="0" collapsed="false">
      <c r="A117" s="122" t="n">
        <v>2016</v>
      </c>
      <c r="B117" s="122" t="s">
        <v>143</v>
      </c>
      <c r="C117" s="123" t="n">
        <v>50320000</v>
      </c>
      <c r="D117" s="122" t="s">
        <v>68</v>
      </c>
      <c r="E117" s="122" t="s">
        <v>49</v>
      </c>
      <c r="F117" s="2"/>
      <c r="I117" s="37"/>
    </row>
    <row r="118" s="26" customFormat="true" ht="15" hidden="false" customHeight="false" outlineLevel="0" collapsed="false">
      <c r="A118" s="122" t="n">
        <v>2016</v>
      </c>
      <c r="B118" s="110" t="s">
        <v>369</v>
      </c>
      <c r="C118" s="133" t="n">
        <v>230000000</v>
      </c>
      <c r="D118" s="110" t="s">
        <v>68</v>
      </c>
      <c r="E118" s="122" t="s">
        <v>49</v>
      </c>
      <c r="F118" s="2"/>
      <c r="H118" s="137"/>
      <c r="I118" s="138"/>
      <c r="J118" s="139"/>
      <c r="K118" s="140"/>
      <c r="L118" s="68"/>
    </row>
    <row r="119" customFormat="false" ht="15" hidden="false" customHeight="false" outlineLevel="0" collapsed="false">
      <c r="A119" s="122" t="n">
        <v>2016</v>
      </c>
      <c r="B119" s="110" t="s">
        <v>373</v>
      </c>
      <c r="C119" s="133" t="n">
        <v>390200000</v>
      </c>
      <c r="D119" s="110" t="s">
        <v>68</v>
      </c>
      <c r="E119" s="122" t="s">
        <v>49</v>
      </c>
      <c r="F119" s="2"/>
      <c r="I119" s="37"/>
    </row>
    <row r="120" customFormat="false" ht="26.25" hidden="false" customHeight="false" outlineLevel="0" collapsed="false">
      <c r="A120" s="122" t="n">
        <v>2012</v>
      </c>
      <c r="B120" s="122" t="s">
        <v>176</v>
      </c>
      <c r="C120" s="123" t="n">
        <v>14000000</v>
      </c>
      <c r="D120" s="136" t="s">
        <v>44</v>
      </c>
      <c r="E120" s="122" t="s">
        <v>10</v>
      </c>
      <c r="F120" s="2"/>
      <c r="I120" s="37"/>
    </row>
    <row r="121" customFormat="false" ht="26.25" hidden="false" customHeight="false" outlineLevel="0" collapsed="false">
      <c r="A121" s="122" t="n">
        <v>2012</v>
      </c>
      <c r="B121" s="122" t="s">
        <v>213</v>
      </c>
      <c r="C121" s="123" t="n">
        <v>10000000</v>
      </c>
      <c r="D121" s="136" t="s">
        <v>44</v>
      </c>
      <c r="E121" s="122" t="s">
        <v>65</v>
      </c>
      <c r="F121" s="2"/>
      <c r="I121" s="37"/>
    </row>
    <row r="122" customFormat="false" ht="15" hidden="false" customHeight="false" outlineLevel="0" collapsed="false">
      <c r="A122" s="122" t="n">
        <v>2012</v>
      </c>
      <c r="B122" s="110" t="s">
        <v>328</v>
      </c>
      <c r="C122" s="133" t="n">
        <v>6000000</v>
      </c>
      <c r="D122" s="110" t="s">
        <v>44</v>
      </c>
      <c r="E122" s="122" t="s">
        <v>10</v>
      </c>
      <c r="F122" s="2"/>
      <c r="I122" s="37"/>
    </row>
    <row r="123" customFormat="false" ht="51.75" hidden="false" customHeight="false" outlineLevel="0" collapsed="false">
      <c r="A123" s="122" t="n">
        <v>2014</v>
      </c>
      <c r="B123" s="122" t="s">
        <v>42</v>
      </c>
      <c r="C123" s="123" t="n">
        <v>276185000</v>
      </c>
      <c r="D123" s="136" t="s">
        <v>44</v>
      </c>
      <c r="E123" s="124" t="s">
        <v>45</v>
      </c>
      <c r="F123" s="2"/>
      <c r="I123" s="37"/>
    </row>
    <row r="124" customFormat="false" ht="26.25" hidden="false" customHeight="false" outlineLevel="0" collapsed="false">
      <c r="A124" s="112" t="n">
        <v>2017</v>
      </c>
      <c r="B124" s="122" t="s">
        <v>131</v>
      </c>
      <c r="C124" s="127" t="n">
        <v>25000000</v>
      </c>
      <c r="D124" s="112" t="s">
        <v>44</v>
      </c>
      <c r="E124" s="112" t="s">
        <v>10</v>
      </c>
      <c r="F124" s="2"/>
    </row>
    <row r="125" customFormat="false" ht="26.25" hidden="false" customHeight="false" outlineLevel="0" collapsed="false">
      <c r="A125" s="112" t="n">
        <v>2017</v>
      </c>
      <c r="B125" s="122" t="s">
        <v>165</v>
      </c>
      <c r="C125" s="127" t="n">
        <v>7400000</v>
      </c>
      <c r="D125" s="112" t="s">
        <v>44</v>
      </c>
      <c r="E125" s="112" t="s">
        <v>10</v>
      </c>
      <c r="F125" s="2"/>
    </row>
    <row r="126" customFormat="false" ht="26.25" hidden="false" customHeight="false" outlineLevel="0" collapsed="false">
      <c r="A126" s="112" t="n">
        <v>2017</v>
      </c>
      <c r="B126" s="122" t="s">
        <v>214</v>
      </c>
      <c r="C126" s="127" t="n">
        <v>1000000</v>
      </c>
      <c r="D126" s="112" t="s">
        <v>44</v>
      </c>
      <c r="E126" s="112" t="s">
        <v>10</v>
      </c>
      <c r="F126" s="2"/>
    </row>
    <row r="127" customFormat="false" ht="26.25" hidden="false" customHeight="false" outlineLevel="0" collapsed="false">
      <c r="A127" s="112" t="s">
        <v>31</v>
      </c>
      <c r="B127" s="122" t="s">
        <v>87</v>
      </c>
      <c r="C127" s="127" t="n">
        <v>170000000</v>
      </c>
      <c r="D127" s="112" t="s">
        <v>44</v>
      </c>
      <c r="E127" s="112" t="s">
        <v>65</v>
      </c>
      <c r="F127" s="2"/>
    </row>
    <row r="128" customFormat="false" ht="15" hidden="false" customHeight="false" outlineLevel="0" collapsed="false">
      <c r="A128" s="112" t="s">
        <v>31</v>
      </c>
      <c r="B128" s="110" t="s">
        <v>367</v>
      </c>
      <c r="C128" s="133" t="n">
        <v>16000000000</v>
      </c>
      <c r="D128" s="110" t="s">
        <v>298</v>
      </c>
      <c r="E128" s="112" t="s">
        <v>11</v>
      </c>
      <c r="F128" s="2"/>
    </row>
    <row r="129" customFormat="false" ht="15" hidden="false" customHeight="false" outlineLevel="0" collapsed="false">
      <c r="A129" s="112"/>
      <c r="B129" s="112"/>
      <c r="C129" s="127"/>
      <c r="D129" s="112"/>
      <c r="E129" s="132"/>
      <c r="F129" s="2"/>
      <c r="I129" s="37"/>
    </row>
    <row r="130" customFormat="false" ht="15" hidden="false" customHeight="false" outlineLevel="0" collapsed="false">
      <c r="A130" s="122"/>
      <c r="B130" s="112"/>
      <c r="C130" s="123"/>
      <c r="D130" s="122"/>
      <c r="E130" s="122"/>
      <c r="F130" s="2"/>
      <c r="I130" s="37"/>
    </row>
    <row r="131" customFormat="false" ht="15" hidden="false" customHeight="false" outlineLevel="0" collapsed="false">
      <c r="A131" s="112"/>
      <c r="B131" s="112"/>
      <c r="C131" s="127"/>
      <c r="D131" s="112"/>
      <c r="E131" s="112"/>
      <c r="F131" s="2"/>
      <c r="I131" s="37"/>
    </row>
    <row r="132" customFormat="false" ht="15" hidden="false" customHeight="false" outlineLevel="0" collapsed="false">
      <c r="A132" s="112"/>
      <c r="B132" s="112"/>
      <c r="C132" s="127"/>
      <c r="D132" s="112"/>
      <c r="E132" s="132"/>
      <c r="F132" s="2"/>
      <c r="I132" s="37"/>
    </row>
    <row r="133" customFormat="false" ht="15" hidden="false" customHeight="false" outlineLevel="0" collapsed="false">
      <c r="A133" s="112"/>
      <c r="B133" s="112"/>
      <c r="C133" s="127"/>
      <c r="D133" s="112"/>
      <c r="E133" s="112"/>
      <c r="F133" s="2"/>
    </row>
    <row r="134" customFormat="false" ht="15" hidden="false" customHeight="false" outlineLevel="0" collapsed="false">
      <c r="A134" s="112"/>
      <c r="B134" s="112"/>
      <c r="C134" s="127"/>
      <c r="D134" s="112"/>
      <c r="E134" s="112"/>
      <c r="F134" s="2"/>
    </row>
    <row r="135" customFormat="false" ht="15" hidden="false" customHeight="false" outlineLevel="0" collapsed="false">
      <c r="A135" s="112"/>
      <c r="B135" s="112"/>
      <c r="C135" s="127"/>
      <c r="D135" s="112"/>
      <c r="E135" s="112"/>
      <c r="F135" s="2"/>
    </row>
    <row r="136" customFormat="false" ht="15" hidden="false" customHeight="false" outlineLevel="0" collapsed="false">
      <c r="A136" s="112"/>
      <c r="B136" s="112"/>
      <c r="C136" s="127"/>
      <c r="D136" s="112"/>
      <c r="E136" s="132"/>
      <c r="F136" s="2"/>
    </row>
    <row r="137" customFormat="false" ht="15" hidden="false" customHeight="false" outlineLevel="0" collapsed="false">
      <c r="A137" s="122"/>
      <c r="B137" s="112"/>
      <c r="C137" s="123"/>
      <c r="D137" s="122"/>
      <c r="E137" s="122"/>
      <c r="F137" s="2"/>
      <c r="I137" s="37"/>
    </row>
    <row r="138" customFormat="false" ht="15" hidden="false" customHeight="false" outlineLevel="0" collapsed="false">
      <c r="A138" s="122"/>
      <c r="B138" s="112"/>
      <c r="C138" s="123"/>
      <c r="D138" s="122"/>
      <c r="E138" s="122"/>
      <c r="F138" s="2"/>
      <c r="I138" s="37"/>
    </row>
    <row r="139" customFormat="false" ht="15" hidden="false" customHeight="false" outlineLevel="0" collapsed="false">
      <c r="A139" s="112"/>
      <c r="B139" s="112"/>
      <c r="C139" s="127"/>
      <c r="D139" s="112"/>
      <c r="E139" s="132"/>
      <c r="F139" s="2"/>
      <c r="I139" s="37"/>
    </row>
    <row r="140" customFormat="false" ht="15" hidden="false" customHeight="false" outlineLevel="0" collapsed="false">
      <c r="A140" s="112"/>
      <c r="B140" s="112"/>
      <c r="C140" s="127"/>
      <c r="D140" s="112"/>
      <c r="E140" s="112"/>
      <c r="F140" s="2"/>
      <c r="I140" s="37"/>
    </row>
    <row r="141" customFormat="false" ht="15" hidden="false" customHeight="false" outlineLevel="0" collapsed="false">
      <c r="A141" s="122"/>
      <c r="B141" s="112"/>
      <c r="C141" s="123"/>
      <c r="D141" s="122"/>
      <c r="E141" s="122"/>
      <c r="F141" s="2"/>
      <c r="I141" s="37"/>
    </row>
    <row r="142" customFormat="false" ht="15" hidden="false" customHeight="false" outlineLevel="0" collapsed="false">
      <c r="A142" s="122"/>
      <c r="B142" s="112"/>
      <c r="C142" s="123"/>
      <c r="D142" s="122"/>
      <c r="E142" s="122"/>
      <c r="F142" s="2"/>
      <c r="I142" s="37"/>
    </row>
    <row r="143" customFormat="false" ht="15" hidden="false" customHeight="false" outlineLevel="0" collapsed="false">
      <c r="A143" s="122"/>
      <c r="B143" s="112"/>
      <c r="C143" s="123"/>
      <c r="D143" s="122"/>
      <c r="E143" s="124"/>
      <c r="F143" s="2"/>
      <c r="I143" s="37"/>
    </row>
    <row r="144" customFormat="false" ht="15" hidden="false" customHeight="false" outlineLevel="0" collapsed="false">
      <c r="A144" s="112"/>
      <c r="B144" s="112"/>
      <c r="C144" s="127"/>
      <c r="D144" s="112"/>
      <c r="E144" s="112"/>
      <c r="F144" s="2"/>
      <c r="I144" s="37"/>
    </row>
    <row r="145" customFormat="false" ht="15" hidden="false" customHeight="false" outlineLevel="0" collapsed="false">
      <c r="A145" s="112"/>
      <c r="B145" s="112"/>
      <c r="C145" s="127"/>
      <c r="D145" s="112"/>
      <c r="E145" s="112"/>
      <c r="F145" s="2"/>
      <c r="I145" s="37"/>
    </row>
    <row r="146" customFormat="false" ht="15" hidden="false" customHeight="false" outlineLevel="0" collapsed="false">
      <c r="A146" s="112"/>
      <c r="B146" s="112"/>
      <c r="C146" s="141"/>
      <c r="D146" s="112"/>
      <c r="E146" s="112"/>
      <c r="F146" s="2"/>
    </row>
    <row r="147" customFormat="false" ht="15" hidden="false" customHeight="false" outlineLevel="0" collapsed="false">
      <c r="B147" s="142"/>
      <c r="C147" s="135"/>
      <c r="D147" s="134"/>
      <c r="E147" s="134"/>
      <c r="F147" s="2"/>
    </row>
    <row r="148" customFormat="false" ht="15" hidden="false" customHeight="false" outlineLevel="0" collapsed="false">
      <c r="B148" s="142"/>
      <c r="C148" s="135"/>
      <c r="D148" s="134"/>
      <c r="E148" s="134"/>
      <c r="F148" s="2"/>
      <c r="I148" s="37"/>
    </row>
    <row r="149" customFormat="false" ht="15" hidden="false" customHeight="false" outlineLevel="0" collapsed="false">
      <c r="B149" s="142"/>
      <c r="C149" s="135"/>
      <c r="D149" s="134"/>
      <c r="E149" s="134"/>
      <c r="F149" s="2"/>
      <c r="I149" s="37"/>
    </row>
    <row r="150" customFormat="false" ht="15" hidden="false" customHeight="false" outlineLevel="0" collapsed="false">
      <c r="A150" s="112"/>
      <c r="B150" s="112"/>
      <c r="C150" s="127"/>
      <c r="D150" s="112"/>
      <c r="E150" s="112"/>
      <c r="F150" s="2"/>
      <c r="I150" s="37"/>
    </row>
    <row r="151" customFormat="false" ht="15" hidden="false" customHeight="false" outlineLevel="0" collapsed="false">
      <c r="A151" s="112"/>
      <c r="B151" s="112"/>
      <c r="C151" s="127"/>
      <c r="D151" s="112"/>
      <c r="E151" s="112"/>
      <c r="F151" s="2"/>
      <c r="I151" s="37"/>
    </row>
    <row r="152" s="26" customFormat="true" ht="15" hidden="false" customHeight="false" outlineLevel="0" collapsed="false">
      <c r="A152" s="110"/>
      <c r="B152" s="142"/>
      <c r="C152" s="135"/>
      <c r="D152" s="134"/>
      <c r="E152" s="134"/>
      <c r="F152" s="2"/>
      <c r="H152" s="137"/>
      <c r="I152" s="138"/>
      <c r="J152" s="139"/>
      <c r="K152" s="140"/>
      <c r="L152" s="68"/>
    </row>
    <row r="153" customFormat="false" ht="15" hidden="false" customHeight="false" outlineLevel="0" collapsed="false">
      <c r="A153" s="112"/>
      <c r="C153" s="133"/>
      <c r="E153" s="112"/>
      <c r="F153" s="2"/>
      <c r="I153" s="37"/>
    </row>
    <row r="154" customFormat="false" ht="15" hidden="false" customHeight="false" outlineLevel="0" collapsed="false">
      <c r="A154" s="122"/>
      <c r="C154" s="133"/>
      <c r="E154" s="122"/>
      <c r="F154" s="2"/>
      <c r="I154" s="37"/>
    </row>
    <row r="155" customFormat="false" ht="15" hidden="false" customHeight="false" outlineLevel="0" collapsed="false">
      <c r="A155" s="112"/>
      <c r="C155" s="133"/>
      <c r="E155" s="112"/>
      <c r="F155" s="2"/>
      <c r="I155" s="37"/>
    </row>
    <row r="156" customFormat="false" ht="15" hidden="false" customHeight="false" outlineLevel="0" collapsed="false">
      <c r="A156" s="122"/>
      <c r="C156" s="133"/>
      <c r="E156" s="122"/>
      <c r="F156" s="2"/>
      <c r="I156" s="37"/>
    </row>
    <row r="157" customFormat="false" ht="15" hidden="false" customHeight="false" outlineLevel="0" collapsed="false">
      <c r="A157" s="112"/>
      <c r="C157" s="133"/>
      <c r="E157" s="112"/>
      <c r="F157" s="2"/>
      <c r="I157" s="37"/>
    </row>
    <row r="158" customFormat="false" ht="15" hidden="false" customHeight="false" outlineLevel="0" collapsed="false">
      <c r="A158" s="112"/>
      <c r="C158" s="133"/>
      <c r="E158" s="112"/>
      <c r="F158" s="2"/>
      <c r="I158" s="37"/>
    </row>
    <row r="159" customFormat="false" ht="15" hidden="false" customHeight="false" outlineLevel="0" collapsed="false">
      <c r="A159" s="112"/>
      <c r="C159" s="133"/>
      <c r="E159" s="112"/>
      <c r="F159" s="2"/>
      <c r="I159" s="37"/>
    </row>
    <row r="160" s="3" customFormat="true" ht="15" hidden="false" customHeight="false" outlineLevel="0" collapsed="false">
      <c r="A160" s="112"/>
      <c r="B160" s="111"/>
      <c r="C160" s="133"/>
      <c r="D160" s="110"/>
      <c r="E160" s="112"/>
      <c r="F160" s="2"/>
      <c r="H160" s="143"/>
      <c r="I160" s="144"/>
      <c r="J160" s="145"/>
      <c r="K160" s="145"/>
    </row>
    <row r="161" s="3" customFormat="true" ht="15" hidden="false" customHeight="false" outlineLevel="0" collapsed="false">
      <c r="A161" s="112"/>
      <c r="B161" s="111"/>
      <c r="C161" s="133"/>
      <c r="D161" s="110"/>
      <c r="E161" s="112"/>
      <c r="F161" s="2"/>
      <c r="H161" s="143"/>
      <c r="I161" s="144"/>
      <c r="J161" s="145"/>
      <c r="K161" s="14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60546875" defaultRowHeight="15" zeroHeight="false" outlineLevelRow="0" outlineLevelCol="0"/>
  <cols>
    <col collapsed="false" customWidth="true" hidden="false" outlineLevel="0" max="1" min="1" style="146" width="17.13"/>
    <col collapsed="false" customWidth="true" hidden="false" outlineLevel="0" max="2" min="2" style="147" width="58.14"/>
    <col collapsed="false" customWidth="true" hidden="false" outlineLevel="0" max="3" min="3" style="148" width="1.42"/>
    <col collapsed="false" customWidth="true" hidden="false" outlineLevel="0" max="4" min="4" style="147" width="16.29"/>
    <col collapsed="false" customWidth="true" hidden="false" outlineLevel="0" max="5" min="5" style="147" width="57.42"/>
    <col collapsed="false" customWidth="true" hidden="true" outlineLevel="0" max="6" min="6" style="149" width="1.58"/>
  </cols>
  <sheetData>
    <row r="1" s="152" customFormat="true" ht="15.75" hidden="false" customHeight="false" outlineLevel="0" collapsed="false">
      <c r="A1" s="150" t="s">
        <v>427</v>
      </c>
      <c r="B1" s="150" t="s">
        <v>472</v>
      </c>
      <c r="C1" s="150"/>
      <c r="D1" s="150" t="s">
        <v>427</v>
      </c>
      <c r="E1" s="150" t="s">
        <v>473</v>
      </c>
      <c r="F1" s="151"/>
    </row>
    <row r="2" customFormat="false" ht="21.75" hidden="false" customHeight="true" outlineLevel="0" collapsed="false">
      <c r="A2" s="153" t="s">
        <v>361</v>
      </c>
      <c r="B2" s="154" t="s">
        <v>360</v>
      </c>
      <c r="C2" s="155"/>
      <c r="D2" s="154" t="s">
        <v>105</v>
      </c>
      <c r="E2" s="154" t="s">
        <v>151</v>
      </c>
    </row>
    <row r="3" customFormat="false" ht="47.25" hidden="false" customHeight="false" outlineLevel="0" collapsed="false">
      <c r="A3" s="154" t="s">
        <v>34</v>
      </c>
      <c r="B3" s="154" t="s">
        <v>126</v>
      </c>
      <c r="C3" s="155"/>
      <c r="D3" s="153" t="s">
        <v>105</v>
      </c>
      <c r="E3" s="154" t="s">
        <v>295</v>
      </c>
    </row>
    <row r="4" customFormat="false" ht="30.75" hidden="false" customHeight="true" outlineLevel="0" collapsed="false">
      <c r="A4" s="153" t="s">
        <v>105</v>
      </c>
      <c r="B4" s="154" t="s">
        <v>311</v>
      </c>
      <c r="C4" s="155"/>
      <c r="D4" s="154" t="s">
        <v>68</v>
      </c>
      <c r="E4" s="154" t="s">
        <v>206</v>
      </c>
    </row>
    <row r="5" customFormat="false" ht="15.75" hidden="false" customHeight="false" outlineLevel="0" collapsed="false">
      <c r="A5" s="153" t="s">
        <v>105</v>
      </c>
      <c r="B5" s="154" t="s">
        <v>354</v>
      </c>
      <c r="C5" s="155"/>
      <c r="D5" s="154" t="s">
        <v>68</v>
      </c>
      <c r="E5" s="154" t="s">
        <v>81</v>
      </c>
    </row>
    <row r="6" customFormat="false" ht="15.75" hidden="false" customHeight="false" outlineLevel="0" collapsed="false">
      <c r="A6" s="154" t="s">
        <v>29</v>
      </c>
      <c r="B6" s="154" t="s">
        <v>232</v>
      </c>
      <c r="C6" s="155"/>
      <c r="D6" s="154" t="s">
        <v>34</v>
      </c>
      <c r="E6" s="154" t="s">
        <v>172</v>
      </c>
    </row>
    <row r="7" customFormat="false" ht="47.25" hidden="false" customHeight="false" outlineLevel="0" collapsed="false">
      <c r="A7" s="153" t="s">
        <v>48</v>
      </c>
      <c r="B7" s="154" t="s">
        <v>278</v>
      </c>
      <c r="C7" s="155"/>
      <c r="D7" s="154" t="s">
        <v>139</v>
      </c>
      <c r="E7" s="154" t="s">
        <v>243</v>
      </c>
    </row>
    <row r="8" customFormat="false" ht="47.25" hidden="false" customHeight="false" outlineLevel="0" collapsed="false">
      <c r="A8" s="153" t="s">
        <v>48</v>
      </c>
      <c r="B8" s="154" t="s">
        <v>350</v>
      </c>
      <c r="C8" s="155"/>
      <c r="D8" s="153" t="s">
        <v>39</v>
      </c>
      <c r="E8" s="154" t="s">
        <v>276</v>
      </c>
    </row>
    <row r="9" customFormat="false" ht="31.5" hidden="false" customHeight="false" outlineLevel="0" collapsed="false">
      <c r="A9" s="154" t="s">
        <v>105</v>
      </c>
      <c r="B9" s="154" t="s">
        <v>145</v>
      </c>
      <c r="C9" s="155"/>
      <c r="D9" s="154" t="s">
        <v>105</v>
      </c>
      <c r="E9" s="154" t="s">
        <v>134</v>
      </c>
    </row>
    <row r="10" customFormat="false" ht="31.5" hidden="false" customHeight="false" outlineLevel="0" collapsed="false">
      <c r="A10" s="154" t="s">
        <v>48</v>
      </c>
      <c r="B10" s="154" t="s">
        <v>245</v>
      </c>
      <c r="C10" s="155"/>
      <c r="D10" s="154" t="s">
        <v>34</v>
      </c>
      <c r="E10" s="154" t="s">
        <v>89</v>
      </c>
    </row>
    <row r="11" customFormat="false" ht="47.25" hidden="false" customHeight="false" outlineLevel="0" collapsed="false">
      <c r="A11" s="154" t="s">
        <v>105</v>
      </c>
      <c r="B11" s="154" t="s">
        <v>239</v>
      </c>
      <c r="C11" s="155"/>
      <c r="D11" s="154" t="s">
        <v>34</v>
      </c>
      <c r="E11" s="154" t="s">
        <v>92</v>
      </c>
    </row>
    <row r="12" customFormat="false" ht="15.75" hidden="false" customHeight="false" outlineLevel="0" collapsed="false">
      <c r="A12" s="154" t="s">
        <v>68</v>
      </c>
      <c r="B12" s="154" t="s">
        <v>79</v>
      </c>
      <c r="C12" s="155"/>
      <c r="D12" s="154"/>
      <c r="E12" s="156"/>
    </row>
    <row r="13" customFormat="false" ht="15.75" hidden="false" customHeight="false" outlineLevel="0" collapsed="false">
      <c r="A13" s="154" t="s">
        <v>105</v>
      </c>
      <c r="B13" s="154" t="s">
        <v>104</v>
      </c>
      <c r="C13" s="155"/>
      <c r="D13" s="154"/>
      <c r="E13" s="156"/>
    </row>
    <row r="14" customFormat="false" ht="47.25" hidden="false" customHeight="false" outlineLevel="0" collapsed="false">
      <c r="A14" s="154" t="s">
        <v>105</v>
      </c>
      <c r="B14" s="154" t="s">
        <v>149</v>
      </c>
      <c r="C14" s="155"/>
      <c r="D14" s="154"/>
      <c r="E14" s="156"/>
    </row>
    <row r="15" customFormat="false" ht="15.75" hidden="false" customHeight="false" outlineLevel="0" collapsed="false">
      <c r="A15" s="154" t="s">
        <v>139</v>
      </c>
      <c r="B15" s="154" t="s">
        <v>251</v>
      </c>
      <c r="C15" s="155"/>
      <c r="D15" s="154"/>
      <c r="E15" s="156"/>
    </row>
    <row r="16" customFormat="false" ht="47.25" hidden="false" customHeight="false" outlineLevel="0" collapsed="false">
      <c r="A16" s="153" t="s">
        <v>68</v>
      </c>
      <c r="B16" s="154" t="s">
        <v>282</v>
      </c>
      <c r="C16" s="155"/>
      <c r="D16" s="154"/>
      <c r="E16" s="156"/>
    </row>
    <row r="17" customFormat="false" ht="15.75" hidden="false" customHeight="false" outlineLevel="0" collapsed="false">
      <c r="A17" s="153" t="s">
        <v>68</v>
      </c>
      <c r="B17" s="154" t="s">
        <v>316</v>
      </c>
      <c r="C17" s="155"/>
      <c r="D17" s="154"/>
      <c r="E17" s="156"/>
    </row>
    <row r="18" customFormat="false" ht="31.5" hidden="false" customHeight="false" outlineLevel="0" collapsed="false">
      <c r="A18" s="153" t="s">
        <v>83</v>
      </c>
      <c r="B18" s="154" t="s">
        <v>342</v>
      </c>
      <c r="C18" s="157"/>
      <c r="D18" s="154"/>
      <c r="E18" s="156"/>
    </row>
    <row r="19" customFormat="false" ht="8.25" hidden="false" customHeight="true" outlineLevel="0" collapsed="false">
      <c r="C19" s="147"/>
    </row>
    <row r="20" customFormat="false" ht="15" hidden="false" customHeight="false" outlineLevel="0" collapsed="false">
      <c r="C20" s="147"/>
    </row>
    <row r="21" customFormat="false" ht="15" hidden="false" customHeight="false" outlineLevel="0" collapsed="false">
      <c r="C21" s="147"/>
    </row>
    <row r="22" customFormat="false" ht="15" hidden="false" customHeight="false" outlineLevel="0" collapsed="false">
      <c r="C22" s="147"/>
    </row>
    <row r="23" customFormat="false" ht="15" hidden="false" customHeight="false" outlineLevel="0" collapsed="false">
      <c r="C23" s="147"/>
    </row>
    <row r="24" customFormat="false" ht="15" hidden="false" customHeight="false" outlineLevel="0" collapsed="false">
      <c r="C24" s="147"/>
    </row>
    <row r="25" customFormat="false" ht="15" hidden="false" customHeight="false" outlineLevel="0" collapsed="false">
      <c r="C25" s="147"/>
    </row>
    <row r="26" customFormat="false" ht="15" hidden="false" customHeight="false" outlineLevel="0" collapsed="false">
      <c r="C26" s="147"/>
    </row>
    <row r="27" customFormat="false" ht="15" hidden="false" customHeight="false" outlineLevel="0" collapsed="false">
      <c r="C27" s="14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ColWidth="8.60546875" defaultRowHeight="15" zeroHeight="false" outlineLevelRow="0" outlineLevelCol="0"/>
  <cols>
    <col collapsed="false" customWidth="true" hidden="false" outlineLevel="0" max="1" min="1" style="158" width="19.71"/>
    <col collapsed="false" customWidth="true" hidden="false" outlineLevel="0" max="2" min="2" style="159" width="87.42"/>
    <col collapsed="false" customWidth="true" hidden="false" outlineLevel="0" max="3" min="3" style="160" width="9.13"/>
    <col collapsed="false" customWidth="true" hidden="false" outlineLevel="0" max="4" min="4" style="158" width="19.14"/>
    <col collapsed="false" customWidth="true" hidden="false" outlineLevel="0" max="5" min="5" style="159" width="87.71"/>
  </cols>
  <sheetData>
    <row r="1" customFormat="false" ht="31.5" hidden="false" customHeight="true" outlineLevel="0" collapsed="false">
      <c r="A1" s="161" t="s">
        <v>427</v>
      </c>
      <c r="B1" s="161" t="s">
        <v>472</v>
      </c>
      <c r="C1" s="162"/>
      <c r="D1" s="161" t="s">
        <v>427</v>
      </c>
      <c r="E1" s="161" t="s">
        <v>473</v>
      </c>
    </row>
    <row r="2" customFormat="false" ht="31.5" hidden="false" customHeight="true" outlineLevel="0" collapsed="false">
      <c r="A2" s="154" t="s">
        <v>34</v>
      </c>
      <c r="B2" s="163" t="s">
        <v>147</v>
      </c>
      <c r="C2" s="162"/>
      <c r="D2" s="154" t="s">
        <v>34</v>
      </c>
      <c r="E2" s="163" t="s">
        <v>86</v>
      </c>
    </row>
    <row r="3" customFormat="false" ht="30.75" hidden="false" customHeight="true" outlineLevel="0" collapsed="false">
      <c r="A3" s="154" t="s">
        <v>34</v>
      </c>
      <c r="B3" s="163" t="s">
        <v>191</v>
      </c>
      <c r="C3" s="162"/>
      <c r="D3" s="154" t="s">
        <v>34</v>
      </c>
      <c r="E3" s="163" t="s">
        <v>193</v>
      </c>
    </row>
    <row r="4" customFormat="false" ht="45.75" hidden="false" customHeight="true" outlineLevel="0" collapsed="false">
      <c r="A4" s="154" t="s">
        <v>34</v>
      </c>
      <c r="B4" s="163" t="s">
        <v>195</v>
      </c>
      <c r="C4" s="162"/>
      <c r="D4" s="154" t="s">
        <v>34</v>
      </c>
      <c r="E4" s="163" t="s">
        <v>336</v>
      </c>
    </row>
    <row r="5" customFormat="false" ht="31.5" hidden="false" customHeight="false" outlineLevel="0" collapsed="false">
      <c r="A5" s="154" t="s">
        <v>34</v>
      </c>
      <c r="B5" s="163" t="s">
        <v>268</v>
      </c>
      <c r="C5" s="162"/>
      <c r="D5" s="154" t="s">
        <v>34</v>
      </c>
      <c r="E5" s="163" t="s">
        <v>124</v>
      </c>
    </row>
    <row r="6" customFormat="false" ht="32.25" hidden="false" customHeight="true" outlineLevel="0" collapsed="false">
      <c r="A6" s="154" t="s">
        <v>34</v>
      </c>
      <c r="B6" s="163" t="s">
        <v>269</v>
      </c>
      <c r="C6" s="162"/>
      <c r="D6" s="154" t="s">
        <v>34</v>
      </c>
      <c r="E6" s="163" t="s">
        <v>132</v>
      </c>
    </row>
    <row r="7" customFormat="false" ht="34.5" hidden="false" customHeight="true" outlineLevel="0" collapsed="false">
      <c r="A7" s="154" t="s">
        <v>34</v>
      </c>
      <c r="B7" s="163" t="s">
        <v>270</v>
      </c>
      <c r="C7" s="162"/>
      <c r="D7" s="154" t="s">
        <v>34</v>
      </c>
      <c r="E7" s="163" t="s">
        <v>263</v>
      </c>
    </row>
    <row r="8" customFormat="false" ht="31.5" hidden="false" customHeight="false" outlineLevel="0" collapsed="false">
      <c r="A8" s="154" t="s">
        <v>34</v>
      </c>
      <c r="B8" s="163" t="s">
        <v>272</v>
      </c>
      <c r="C8" s="162"/>
      <c r="D8" s="154" t="s">
        <v>34</v>
      </c>
      <c r="E8" s="163" t="s">
        <v>267</v>
      </c>
    </row>
    <row r="9" customFormat="false" ht="31.5" hidden="false" customHeight="false" outlineLevel="0" collapsed="false">
      <c r="A9" s="154" t="s">
        <v>34</v>
      </c>
      <c r="B9" s="163" t="s">
        <v>170</v>
      </c>
      <c r="C9" s="162"/>
      <c r="D9" s="154" t="s">
        <v>83</v>
      </c>
      <c r="E9" s="163" t="s">
        <v>189</v>
      </c>
    </row>
    <row r="10" customFormat="false" ht="34.5" hidden="false" customHeight="true" outlineLevel="0" collapsed="false">
      <c r="A10" s="154" t="s">
        <v>34</v>
      </c>
      <c r="B10" s="163" t="s">
        <v>264</v>
      </c>
      <c r="C10" s="162"/>
      <c r="D10" s="154" t="s">
        <v>105</v>
      </c>
      <c r="E10" s="163" t="s">
        <v>200</v>
      </c>
    </row>
    <row r="11" customFormat="false" ht="21" hidden="false" customHeight="true" outlineLevel="0" collapsed="false">
      <c r="A11" s="154" t="s">
        <v>34</v>
      </c>
      <c r="B11" s="163" t="s">
        <v>330</v>
      </c>
      <c r="C11" s="162"/>
      <c r="D11" s="154" t="s">
        <v>105</v>
      </c>
      <c r="E11" s="163" t="s">
        <v>204</v>
      </c>
    </row>
    <row r="12" customFormat="false" ht="33.75" hidden="false" customHeight="true" outlineLevel="0" collapsed="false">
      <c r="A12" s="154" t="s">
        <v>34</v>
      </c>
      <c r="B12" s="163" t="s">
        <v>33</v>
      </c>
      <c r="C12" s="162"/>
      <c r="D12" s="154" t="s">
        <v>105</v>
      </c>
      <c r="E12" s="163" t="s">
        <v>181</v>
      </c>
    </row>
    <row r="13" customFormat="false" ht="45" hidden="false" customHeight="true" outlineLevel="0" collapsed="false">
      <c r="A13" s="154" t="s">
        <v>34</v>
      </c>
      <c r="B13" s="163" t="s">
        <v>101</v>
      </c>
      <c r="C13" s="162"/>
      <c r="D13" s="154" t="s">
        <v>105</v>
      </c>
      <c r="E13" s="163" t="s">
        <v>202</v>
      </c>
    </row>
    <row r="14" customFormat="false" ht="38.25" hidden="false" customHeight="true" outlineLevel="0" collapsed="false">
      <c r="A14" s="154" t="s">
        <v>34</v>
      </c>
      <c r="B14" s="163" t="s">
        <v>168</v>
      </c>
      <c r="C14" s="162"/>
      <c r="D14" s="154" t="s">
        <v>105</v>
      </c>
      <c r="E14" s="163" t="s">
        <v>340</v>
      </c>
    </row>
    <row r="15" customFormat="false" ht="31.5" hidden="false" customHeight="false" outlineLevel="0" collapsed="false">
      <c r="A15" s="154" t="s">
        <v>34</v>
      </c>
      <c r="B15" s="163" t="s">
        <v>207</v>
      </c>
      <c r="C15" s="162"/>
      <c r="D15" s="154" t="s">
        <v>105</v>
      </c>
      <c r="E15" s="163" t="s">
        <v>109</v>
      </c>
    </row>
    <row r="16" customFormat="false" ht="33" hidden="false" customHeight="true" outlineLevel="0" collapsed="false">
      <c r="A16" s="154" t="s">
        <v>34</v>
      </c>
      <c r="B16" s="163" t="s">
        <v>261</v>
      </c>
      <c r="C16" s="162"/>
      <c r="D16" s="154" t="s">
        <v>105</v>
      </c>
      <c r="E16" s="163" t="s">
        <v>116</v>
      </c>
    </row>
    <row r="17" customFormat="false" ht="27" hidden="false" customHeight="true" outlineLevel="0" collapsed="false">
      <c r="A17" s="154" t="s">
        <v>34</v>
      </c>
      <c r="B17" s="163" t="s">
        <v>266</v>
      </c>
      <c r="C17" s="162"/>
      <c r="D17" s="154" t="s">
        <v>105</v>
      </c>
      <c r="E17" s="163" t="s">
        <v>183</v>
      </c>
    </row>
    <row r="18" customFormat="false" ht="36" hidden="false" customHeight="true" outlineLevel="0" collapsed="false">
      <c r="A18" s="154" t="s">
        <v>34</v>
      </c>
      <c r="B18" s="163" t="s">
        <v>271</v>
      </c>
      <c r="C18" s="162"/>
      <c r="D18" s="154" t="s">
        <v>105</v>
      </c>
      <c r="E18" s="163" t="s">
        <v>219</v>
      </c>
    </row>
    <row r="19" customFormat="false" ht="28.5" hidden="false" customHeight="true" outlineLevel="0" collapsed="false">
      <c r="A19" s="154" t="s">
        <v>34</v>
      </c>
      <c r="B19" s="163" t="s">
        <v>332</v>
      </c>
      <c r="C19" s="162"/>
      <c r="D19" s="154" t="s">
        <v>48</v>
      </c>
      <c r="E19" s="163" t="s">
        <v>114</v>
      </c>
    </row>
    <row r="20" customFormat="false" ht="38.25" hidden="false" customHeight="true" outlineLevel="0" collapsed="false">
      <c r="A20" s="154" t="s">
        <v>34</v>
      </c>
      <c r="B20" s="163" t="s">
        <v>363</v>
      </c>
      <c r="C20" s="162"/>
      <c r="D20" s="154" t="s">
        <v>48</v>
      </c>
      <c r="E20" s="163" t="s">
        <v>167</v>
      </c>
    </row>
    <row r="21" customFormat="false" ht="36.75" hidden="false" customHeight="true" outlineLevel="0" collapsed="false">
      <c r="A21" s="154" t="s">
        <v>34</v>
      </c>
      <c r="B21" s="163" t="s">
        <v>365</v>
      </c>
      <c r="C21" s="162"/>
      <c r="D21" s="154" t="s">
        <v>48</v>
      </c>
      <c r="E21" s="163" t="s">
        <v>247</v>
      </c>
    </row>
    <row r="22" customFormat="false" ht="21" hidden="false" customHeight="true" outlineLevel="0" collapsed="false">
      <c r="A22" s="154" t="s">
        <v>83</v>
      </c>
      <c r="B22" s="163" t="s">
        <v>130</v>
      </c>
      <c r="C22" s="162"/>
      <c r="D22" s="154" t="s">
        <v>48</v>
      </c>
      <c r="E22" s="163" t="s">
        <v>47</v>
      </c>
    </row>
    <row r="23" customFormat="false" ht="36.75" hidden="false" customHeight="true" outlineLevel="0" collapsed="false">
      <c r="A23" s="154" t="s">
        <v>83</v>
      </c>
      <c r="B23" s="163" t="s">
        <v>82</v>
      </c>
      <c r="C23" s="162"/>
      <c r="D23" s="154" t="s">
        <v>48</v>
      </c>
      <c r="E23" s="163" t="s">
        <v>284</v>
      </c>
    </row>
    <row r="24" customFormat="false" ht="50.25" hidden="false" customHeight="true" outlineLevel="0" collapsed="false">
      <c r="A24" s="154" t="s">
        <v>83</v>
      </c>
      <c r="B24" s="163" t="s">
        <v>127</v>
      </c>
      <c r="C24" s="162"/>
      <c r="D24" s="154" t="s">
        <v>139</v>
      </c>
      <c r="E24" s="163" t="s">
        <v>221</v>
      </c>
    </row>
    <row r="25" customFormat="false" ht="46.5" hidden="false" customHeight="true" outlineLevel="0" collapsed="false">
      <c r="A25" s="154" t="s">
        <v>83</v>
      </c>
      <c r="B25" s="163" t="s">
        <v>161</v>
      </c>
      <c r="C25" s="162"/>
      <c r="D25" s="154" t="s">
        <v>139</v>
      </c>
      <c r="E25" s="163" t="s">
        <v>226</v>
      </c>
    </row>
    <row r="26" customFormat="false" ht="31.5" hidden="false" customHeight="true" outlineLevel="0" collapsed="false">
      <c r="A26" s="154" t="s">
        <v>83</v>
      </c>
      <c r="B26" s="163" t="s">
        <v>288</v>
      </c>
      <c r="C26" s="162"/>
      <c r="D26" s="154" t="s">
        <v>39</v>
      </c>
      <c r="E26" s="163" t="s">
        <v>274</v>
      </c>
    </row>
    <row r="27" customFormat="false" ht="22.5" hidden="false" customHeight="true" outlineLevel="0" collapsed="false">
      <c r="A27" s="154" t="s">
        <v>105</v>
      </c>
      <c r="B27" s="163" t="s">
        <v>306</v>
      </c>
      <c r="C27" s="162"/>
      <c r="D27" s="154" t="s">
        <v>39</v>
      </c>
      <c r="E27" s="163" t="s">
        <v>197</v>
      </c>
    </row>
    <row r="28" customFormat="false" ht="19.5" hidden="false" customHeight="true" outlineLevel="0" collapsed="false">
      <c r="A28" s="154" t="s">
        <v>105</v>
      </c>
      <c r="B28" s="163" t="s">
        <v>286</v>
      </c>
      <c r="C28" s="162"/>
      <c r="D28" s="154" t="s">
        <v>68</v>
      </c>
      <c r="E28" s="163" t="s">
        <v>67</v>
      </c>
    </row>
    <row r="29" customFormat="false" ht="15.75" hidden="false" customHeight="false" outlineLevel="0" collapsed="false">
      <c r="A29" s="154" t="s">
        <v>105</v>
      </c>
      <c r="B29" s="163" t="s">
        <v>118</v>
      </c>
      <c r="C29" s="162"/>
      <c r="D29" s="154" t="s">
        <v>68</v>
      </c>
      <c r="E29" s="163" t="s">
        <v>371</v>
      </c>
    </row>
    <row r="30" customFormat="false" ht="32.25" hidden="false" customHeight="true" outlineLevel="0" collapsed="false">
      <c r="A30" s="154" t="s">
        <v>105</v>
      </c>
      <c r="B30" s="163" t="s">
        <v>334</v>
      </c>
      <c r="C30" s="162"/>
      <c r="D30" s="154" t="s">
        <v>68</v>
      </c>
      <c r="E30" s="163" t="s">
        <v>369</v>
      </c>
    </row>
    <row r="31" customFormat="false" ht="29.25" hidden="false" customHeight="true" outlineLevel="0" collapsed="false">
      <c r="A31" s="154" t="s">
        <v>105</v>
      </c>
      <c r="B31" s="163" t="s">
        <v>338</v>
      </c>
      <c r="C31" s="162"/>
      <c r="D31" s="154" t="s">
        <v>44</v>
      </c>
      <c r="E31" s="163" t="s">
        <v>214</v>
      </c>
    </row>
    <row r="32" customFormat="false" ht="15.75" hidden="false" customHeight="false" outlineLevel="0" collapsed="false">
      <c r="A32" s="154" t="s">
        <v>48</v>
      </c>
      <c r="B32" s="163" t="s">
        <v>112</v>
      </c>
      <c r="C32" s="162"/>
      <c r="D32" s="154" t="s">
        <v>44</v>
      </c>
      <c r="E32" s="163" t="s">
        <v>87</v>
      </c>
    </row>
    <row r="33" customFormat="false" ht="31.5" hidden="false" customHeight="false" outlineLevel="0" collapsed="false">
      <c r="A33" s="154" t="s">
        <v>48</v>
      </c>
      <c r="B33" s="163" t="s">
        <v>346</v>
      </c>
      <c r="C33" s="162"/>
      <c r="D33" s="154"/>
      <c r="E33" s="163"/>
    </row>
    <row r="34" customFormat="false" ht="31.5" hidden="false" customHeight="false" outlineLevel="0" collapsed="false">
      <c r="A34" s="154" t="s">
        <v>48</v>
      </c>
      <c r="B34" s="163" t="s">
        <v>280</v>
      </c>
      <c r="C34" s="162"/>
      <c r="D34" s="154"/>
      <c r="E34" s="163"/>
    </row>
    <row r="35" customFormat="false" ht="21" hidden="false" customHeight="true" outlineLevel="0" collapsed="false">
      <c r="A35" s="154" t="s">
        <v>48</v>
      </c>
      <c r="B35" s="163" t="s">
        <v>54</v>
      </c>
      <c r="C35" s="162"/>
      <c r="D35" s="154"/>
      <c r="E35" s="163"/>
    </row>
    <row r="36" customFormat="false" ht="19.5" hidden="false" customHeight="true" outlineLevel="0" collapsed="false">
      <c r="A36" s="154" t="s">
        <v>48</v>
      </c>
      <c r="B36" s="163" t="s">
        <v>107</v>
      </c>
      <c r="C36" s="162"/>
      <c r="D36" s="154"/>
      <c r="E36" s="163"/>
    </row>
    <row r="37" customFormat="false" ht="18.75" hidden="false" customHeight="true" outlineLevel="0" collapsed="false">
      <c r="A37" s="154" t="s">
        <v>48</v>
      </c>
      <c r="B37" s="163" t="s">
        <v>120</v>
      </c>
      <c r="C37" s="162"/>
      <c r="D37" s="154"/>
      <c r="E37" s="163"/>
    </row>
    <row r="38" customFormat="false" ht="18.75" hidden="false" customHeight="true" outlineLevel="0" collapsed="false">
      <c r="A38" s="154" t="s">
        <v>48</v>
      </c>
      <c r="B38" s="163" t="s">
        <v>357</v>
      </c>
      <c r="C38" s="162"/>
      <c r="D38" s="154"/>
      <c r="E38" s="163"/>
    </row>
    <row r="39" customFormat="false" ht="21" hidden="false" customHeight="true" outlineLevel="0" collapsed="false">
      <c r="A39" s="154" t="s">
        <v>48</v>
      </c>
      <c r="B39" s="163" t="s">
        <v>56</v>
      </c>
      <c r="C39" s="162"/>
      <c r="D39" s="154"/>
      <c r="E39" s="163"/>
    </row>
    <row r="40" customFormat="false" ht="31.5" hidden="false" customHeight="false" outlineLevel="0" collapsed="false">
      <c r="A40" s="154" t="s">
        <v>48</v>
      </c>
      <c r="B40" s="163" t="s">
        <v>121</v>
      </c>
      <c r="C40" s="162"/>
      <c r="D40" s="154"/>
      <c r="E40" s="163"/>
    </row>
    <row r="41" customFormat="false" ht="21" hidden="false" customHeight="true" outlineLevel="0" collapsed="false">
      <c r="A41" s="154" t="s">
        <v>48</v>
      </c>
      <c r="B41" s="163" t="s">
        <v>136</v>
      </c>
      <c r="C41" s="162"/>
      <c r="D41" s="154"/>
      <c r="E41" s="163"/>
    </row>
    <row r="42" customFormat="false" ht="19.5" hidden="false" customHeight="true" outlineLevel="0" collapsed="false">
      <c r="A42" s="154" t="s">
        <v>48</v>
      </c>
      <c r="B42" s="163" t="s">
        <v>215</v>
      </c>
      <c r="C42" s="162"/>
      <c r="D42" s="154"/>
      <c r="E42" s="163"/>
    </row>
    <row r="43" customFormat="false" ht="21" hidden="false" customHeight="true" outlineLevel="0" collapsed="false">
      <c r="A43" s="154" t="s">
        <v>48</v>
      </c>
      <c r="B43" s="163" t="s">
        <v>228</v>
      </c>
      <c r="C43" s="162"/>
      <c r="D43" s="154"/>
      <c r="E43" s="163"/>
    </row>
    <row r="44" customFormat="false" ht="19.5" hidden="false" customHeight="true" outlineLevel="0" collapsed="false">
      <c r="A44" s="154" t="s">
        <v>48</v>
      </c>
      <c r="B44" s="163" t="s">
        <v>252</v>
      </c>
      <c r="C44" s="162"/>
      <c r="D44" s="154"/>
      <c r="E44" s="163"/>
    </row>
    <row r="45" customFormat="false" ht="31.5" hidden="false" customHeight="false" outlineLevel="0" collapsed="false">
      <c r="A45" s="154" t="s">
        <v>48</v>
      </c>
      <c r="B45" s="163" t="s">
        <v>291</v>
      </c>
      <c r="C45" s="162"/>
      <c r="D45" s="154"/>
      <c r="E45" s="163"/>
    </row>
    <row r="46" customFormat="false" ht="22.5" hidden="false" customHeight="true" outlineLevel="0" collapsed="false">
      <c r="A46" s="154" t="s">
        <v>48</v>
      </c>
      <c r="B46" s="163" t="s">
        <v>293</v>
      </c>
      <c r="C46" s="162"/>
      <c r="D46" s="154"/>
      <c r="E46" s="163"/>
    </row>
    <row r="47" customFormat="false" ht="24.75" hidden="false" customHeight="true" outlineLevel="0" collapsed="false">
      <c r="A47" s="154" t="s">
        <v>48</v>
      </c>
      <c r="B47" s="163" t="s">
        <v>324</v>
      </c>
      <c r="C47" s="162"/>
      <c r="D47" s="154"/>
      <c r="E47" s="163"/>
    </row>
    <row r="48" customFormat="false" ht="28.5" hidden="false" customHeight="true" outlineLevel="0" collapsed="false">
      <c r="A48" s="154" t="s">
        <v>29</v>
      </c>
      <c r="B48" s="163" t="s">
        <v>304</v>
      </c>
      <c r="C48" s="162"/>
      <c r="D48" s="154"/>
      <c r="E48" s="163"/>
    </row>
    <row r="49" customFormat="false" ht="39" hidden="false" customHeight="true" outlineLevel="0" collapsed="false">
      <c r="A49" s="154" t="s">
        <v>29</v>
      </c>
      <c r="B49" s="163" t="s">
        <v>377</v>
      </c>
      <c r="C49" s="162"/>
      <c r="D49" s="154"/>
      <c r="E49" s="163"/>
    </row>
    <row r="50" customFormat="false" ht="30" hidden="false" customHeight="true" outlineLevel="0" collapsed="false">
      <c r="A50" s="154" t="s">
        <v>29</v>
      </c>
      <c r="B50" s="163" t="s">
        <v>26</v>
      </c>
      <c r="C50" s="162"/>
      <c r="D50" s="154"/>
      <c r="E50" s="163"/>
    </row>
    <row r="51" customFormat="false" ht="35.25" hidden="false" customHeight="true" outlineLevel="0" collapsed="false">
      <c r="A51" s="154" t="s">
        <v>29</v>
      </c>
      <c r="B51" s="163" t="s">
        <v>156</v>
      </c>
      <c r="C51" s="162"/>
      <c r="D51" s="154"/>
      <c r="E51" s="163"/>
    </row>
    <row r="52" customFormat="false" ht="27" hidden="false" customHeight="true" outlineLevel="0" collapsed="false">
      <c r="A52" s="154" t="s">
        <v>29</v>
      </c>
      <c r="B52" s="163" t="s">
        <v>158</v>
      </c>
      <c r="C52" s="162"/>
      <c r="D52" s="154"/>
      <c r="E52" s="163"/>
    </row>
    <row r="53" customFormat="false" ht="33" hidden="false" customHeight="true" outlineLevel="0" collapsed="false">
      <c r="A53" s="154" t="s">
        <v>29</v>
      </c>
      <c r="B53" s="163" t="s">
        <v>160</v>
      </c>
      <c r="C53" s="162"/>
      <c r="D53" s="154"/>
      <c r="E53" s="163"/>
    </row>
    <row r="54" customFormat="false" ht="29.25" hidden="false" customHeight="true" outlineLevel="0" collapsed="false">
      <c r="A54" s="154" t="s">
        <v>29</v>
      </c>
      <c r="B54" s="163" t="s">
        <v>249</v>
      </c>
      <c r="C54" s="162"/>
      <c r="D54" s="154"/>
      <c r="E54" s="163"/>
    </row>
    <row r="55" customFormat="false" ht="21" hidden="false" customHeight="true" outlineLevel="0" collapsed="false">
      <c r="A55" s="154" t="s">
        <v>29</v>
      </c>
      <c r="B55" s="163" t="s">
        <v>344</v>
      </c>
      <c r="C55" s="162"/>
      <c r="D55" s="154"/>
      <c r="E55" s="163"/>
    </row>
    <row r="56" customFormat="false" ht="37.5" hidden="false" customHeight="true" outlineLevel="0" collapsed="false">
      <c r="A56" s="154" t="s">
        <v>29</v>
      </c>
      <c r="B56" s="163" t="s">
        <v>302</v>
      </c>
      <c r="C56" s="162"/>
      <c r="D56" s="154"/>
      <c r="E56" s="163"/>
    </row>
    <row r="57" customFormat="false" ht="22.5" hidden="false" customHeight="true" outlineLevel="0" collapsed="false">
      <c r="A57" s="154" t="s">
        <v>139</v>
      </c>
      <c r="B57" s="163" t="s">
        <v>138</v>
      </c>
      <c r="C57" s="162"/>
      <c r="D57" s="154"/>
      <c r="E57" s="163"/>
    </row>
    <row r="58" customFormat="false" ht="32.25" hidden="false" customHeight="true" outlineLevel="0" collapsed="false">
      <c r="A58" s="154" t="s">
        <v>139</v>
      </c>
      <c r="B58" s="163" t="s">
        <v>241</v>
      </c>
      <c r="C58" s="162"/>
      <c r="D58" s="154"/>
      <c r="E58" s="163"/>
    </row>
    <row r="59" customFormat="false" ht="24.75" hidden="false" customHeight="true" outlineLevel="0" collapsed="false">
      <c r="A59" s="154" t="s">
        <v>139</v>
      </c>
      <c r="B59" s="163" t="s">
        <v>348</v>
      </c>
      <c r="C59" s="162"/>
      <c r="D59" s="154"/>
      <c r="E59" s="163"/>
    </row>
    <row r="60" customFormat="false" ht="24.75" hidden="false" customHeight="true" outlineLevel="0" collapsed="false">
      <c r="A60" s="154" t="s">
        <v>139</v>
      </c>
      <c r="B60" s="163" t="s">
        <v>322</v>
      </c>
      <c r="C60" s="162"/>
      <c r="D60" s="154"/>
      <c r="E60" s="163"/>
    </row>
    <row r="61" customFormat="false" ht="35.25" hidden="false" customHeight="true" outlineLevel="0" collapsed="false">
      <c r="A61" s="154" t="s">
        <v>139</v>
      </c>
      <c r="B61" s="163" t="s">
        <v>224</v>
      </c>
      <c r="C61" s="162"/>
      <c r="D61" s="154"/>
      <c r="E61" s="163"/>
    </row>
    <row r="62" customFormat="false" ht="24.75" hidden="false" customHeight="true" outlineLevel="0" collapsed="false">
      <c r="A62" s="154" t="s">
        <v>446</v>
      </c>
      <c r="B62" s="163" t="s">
        <v>37</v>
      </c>
      <c r="C62" s="162"/>
      <c r="D62" s="154"/>
      <c r="E62" s="163"/>
    </row>
    <row r="63" customFormat="false" ht="19.5" hidden="false" customHeight="true" outlineLevel="0" collapsed="false">
      <c r="A63" s="154" t="s">
        <v>39</v>
      </c>
      <c r="B63" s="163" t="s">
        <v>318</v>
      </c>
      <c r="C63" s="162"/>
      <c r="D63" s="154"/>
      <c r="E63" s="163"/>
    </row>
    <row r="64" customFormat="false" ht="35.25" hidden="false" customHeight="true" outlineLevel="0" collapsed="false">
      <c r="A64" s="154" t="s">
        <v>39</v>
      </c>
      <c r="B64" s="163" t="s">
        <v>51</v>
      </c>
      <c r="C64" s="162"/>
      <c r="D64" s="154"/>
      <c r="E64" s="163"/>
    </row>
    <row r="65" customFormat="false" ht="24.75" hidden="false" customHeight="true" outlineLevel="0" collapsed="false">
      <c r="A65" s="154" t="s">
        <v>39</v>
      </c>
      <c r="B65" s="163" t="s">
        <v>236</v>
      </c>
      <c r="C65" s="162"/>
      <c r="D65" s="154"/>
      <c r="E65" s="163"/>
    </row>
    <row r="66" customFormat="false" ht="22.5" hidden="false" customHeight="true" outlineLevel="0" collapsed="false">
      <c r="A66" s="154" t="s">
        <v>39</v>
      </c>
      <c r="B66" s="163" t="s">
        <v>164</v>
      </c>
      <c r="C66" s="162"/>
      <c r="D66" s="154"/>
      <c r="E66" s="163"/>
    </row>
    <row r="67" customFormat="false" ht="35.25" hidden="false" customHeight="true" outlineLevel="0" collapsed="false">
      <c r="A67" s="154" t="s">
        <v>68</v>
      </c>
      <c r="B67" s="163" t="s">
        <v>76</v>
      </c>
      <c r="C67" s="162"/>
      <c r="D67" s="154"/>
      <c r="E67" s="163"/>
    </row>
    <row r="68" customFormat="false" ht="31.5" hidden="false" customHeight="false" outlineLevel="0" collapsed="false">
      <c r="A68" s="154" t="s">
        <v>68</v>
      </c>
      <c r="B68" s="163" t="s">
        <v>375</v>
      </c>
      <c r="C68" s="162"/>
      <c r="D68" s="154"/>
      <c r="E68" s="163"/>
    </row>
    <row r="69" customFormat="false" ht="22.5" hidden="false" customHeight="true" outlineLevel="0" collapsed="false">
      <c r="A69" s="154" t="s">
        <v>68</v>
      </c>
      <c r="B69" s="163" t="s">
        <v>230</v>
      </c>
      <c r="C69" s="162"/>
      <c r="D69" s="154"/>
      <c r="E69" s="163"/>
    </row>
    <row r="70" customFormat="false" ht="33.75" hidden="false" customHeight="true" outlineLevel="0" collapsed="false">
      <c r="A70" s="154" t="s">
        <v>68</v>
      </c>
      <c r="B70" s="163" t="s">
        <v>234</v>
      </c>
      <c r="C70" s="162"/>
      <c r="D70" s="154"/>
      <c r="E70" s="163"/>
    </row>
    <row r="71" customFormat="false" ht="31.5" hidden="false" customHeight="true" outlineLevel="0" collapsed="false">
      <c r="A71" s="154" t="s">
        <v>68</v>
      </c>
      <c r="B71" s="163" t="s">
        <v>320</v>
      </c>
      <c r="C71" s="162"/>
      <c r="D71" s="154"/>
      <c r="E71" s="163"/>
    </row>
    <row r="72" customFormat="false" ht="31.5" hidden="false" customHeight="true" outlineLevel="0" collapsed="false">
      <c r="A72" s="154" t="s">
        <v>68</v>
      </c>
      <c r="B72" s="163" t="s">
        <v>143</v>
      </c>
      <c r="C72" s="162"/>
      <c r="D72" s="154"/>
      <c r="E72" s="163"/>
    </row>
    <row r="73" customFormat="false" ht="32.25" hidden="false" customHeight="true" outlineLevel="0" collapsed="false">
      <c r="A73" s="154" t="s">
        <v>68</v>
      </c>
      <c r="B73" s="163" t="s">
        <v>373</v>
      </c>
      <c r="C73" s="162"/>
      <c r="D73" s="154"/>
      <c r="E73" s="163"/>
    </row>
    <row r="74" customFormat="false" ht="31.5" hidden="false" customHeight="false" outlineLevel="0" collapsed="false">
      <c r="A74" s="164" t="s">
        <v>44</v>
      </c>
      <c r="B74" s="163" t="s">
        <v>176</v>
      </c>
      <c r="C74" s="162"/>
      <c r="D74" s="154"/>
      <c r="E74" s="163"/>
    </row>
    <row r="75" customFormat="false" ht="29.25" hidden="false" customHeight="true" outlineLevel="0" collapsed="false">
      <c r="A75" s="164" t="s">
        <v>44</v>
      </c>
      <c r="B75" s="163" t="s">
        <v>213</v>
      </c>
      <c r="C75" s="162"/>
      <c r="D75" s="154"/>
      <c r="E75" s="163"/>
    </row>
    <row r="76" customFormat="false" ht="31.5" hidden="false" customHeight="false" outlineLevel="0" collapsed="false">
      <c r="A76" s="154" t="s">
        <v>44</v>
      </c>
      <c r="B76" s="163" t="s">
        <v>328</v>
      </c>
      <c r="C76" s="162"/>
      <c r="D76" s="154"/>
      <c r="E76" s="163"/>
    </row>
    <row r="77" customFormat="false" ht="32.25" hidden="false" customHeight="true" outlineLevel="0" collapsed="false">
      <c r="A77" s="164" t="s">
        <v>44</v>
      </c>
      <c r="B77" s="163" t="s">
        <v>42</v>
      </c>
      <c r="C77" s="162"/>
      <c r="D77" s="154"/>
      <c r="E77" s="163"/>
    </row>
    <row r="78" s="26" customFormat="true" ht="33" hidden="false" customHeight="true" outlineLevel="0" collapsed="false">
      <c r="A78" s="154" t="s">
        <v>44</v>
      </c>
      <c r="B78" s="163" t="s">
        <v>131</v>
      </c>
      <c r="C78" s="162"/>
      <c r="D78" s="154"/>
      <c r="E78" s="163"/>
      <c r="G78" s="0"/>
      <c r="H78" s="0"/>
      <c r="I78" s="0"/>
    </row>
    <row r="79" customFormat="false" ht="25.5" hidden="false" customHeight="true" outlineLevel="0" collapsed="false">
      <c r="A79" s="154" t="s">
        <v>44</v>
      </c>
      <c r="B79" s="163" t="s">
        <v>165</v>
      </c>
      <c r="C79" s="162"/>
      <c r="D79" s="154"/>
      <c r="E79" s="163"/>
    </row>
    <row r="86" s="3" customFormat="true" ht="12.75" hidden="false" customHeight="false" outlineLevel="0" collapsed="false">
      <c r="A86" s="165"/>
      <c r="B86" s="166"/>
      <c r="C86" s="167"/>
      <c r="D86" s="165"/>
      <c r="E86" s="166"/>
    </row>
    <row r="87" s="3" customFormat="true" ht="12.75" hidden="false" customHeight="false" outlineLevel="0" collapsed="false">
      <c r="A87" s="165"/>
      <c r="B87" s="166"/>
      <c r="C87" s="167"/>
      <c r="D87" s="165"/>
      <c r="E87" s="16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127" activeCellId="0" sqref="C127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9.13"/>
    <col collapsed="false" customWidth="true" hidden="false" outlineLevel="0" max="3" min="3" style="1" width="25.71"/>
    <col collapsed="false" customWidth="true" hidden="false" outlineLevel="0" max="4" min="4" style="0" width="21.86"/>
    <col collapsed="false" customWidth="true" hidden="false" outlineLevel="0" max="5" min="5" style="0" width="31.01"/>
    <col collapsed="false" customWidth="true" hidden="false" outlineLevel="0" max="6" min="6" style="2" width="3.98"/>
    <col collapsed="false" customWidth="true" hidden="false" outlineLevel="0" max="8" min="8" style="0" width="30.28"/>
    <col collapsed="false" customWidth="true" hidden="false" outlineLevel="0" max="9" min="9" style="0" width="22.14"/>
  </cols>
  <sheetData>
    <row r="1" customFormat="false" ht="31.5" hidden="false" customHeight="true" outlineLevel="0" collapsed="false">
      <c r="A1" s="4" t="s">
        <v>0</v>
      </c>
      <c r="B1" s="5" t="s">
        <v>1</v>
      </c>
      <c r="C1" s="7" t="s">
        <v>7</v>
      </c>
      <c r="D1" s="4" t="s">
        <v>8</v>
      </c>
      <c r="E1" s="4" t="s">
        <v>9</v>
      </c>
      <c r="H1" s="0" t="s">
        <v>378</v>
      </c>
      <c r="I1" s="0" t="s">
        <v>379</v>
      </c>
    </row>
    <row r="2" customFormat="false" ht="15" hidden="false" customHeight="false" outlineLevel="0" collapsed="false">
      <c r="A2" s="11" t="n">
        <v>2005</v>
      </c>
      <c r="B2" s="11" t="n">
        <v>2011</v>
      </c>
      <c r="C2" s="12" t="n">
        <v>26000000</v>
      </c>
      <c r="D2" s="11" t="s">
        <v>39</v>
      </c>
      <c r="E2" s="11" t="s">
        <v>11</v>
      </c>
      <c r="H2" s="0" t="s">
        <v>380</v>
      </c>
      <c r="I2" s="34" t="n">
        <f aca="false">SUM(C6,C8,C11,C17,C22,C23,C25,C49,C61,C70,C73,C75,C93,C103,C112,C121,C127)</f>
        <v>17366816147</v>
      </c>
    </row>
    <row r="3" customFormat="false" ht="15" hidden="false" customHeight="false" outlineLevel="0" collapsed="false">
      <c r="A3" s="11" t="n">
        <v>2001</v>
      </c>
      <c r="B3" s="11" t="n">
        <v>2011</v>
      </c>
      <c r="C3" s="12" t="n">
        <v>273650767</v>
      </c>
      <c r="D3" s="11" t="s">
        <v>68</v>
      </c>
      <c r="E3" s="16" t="s">
        <v>69</v>
      </c>
      <c r="H3" s="0" t="s">
        <v>381</v>
      </c>
      <c r="I3" s="34" t="n">
        <f aca="false">SUM(C2:C5,C7,C9:C10,C12:C16,C18:C21,C24,C26:C48,C50:C60,C62:C69,C71:C72,C74,C76:C92,C94:C102,C104:C111,C113:C120,C122:C126)</f>
        <v>41256623699</v>
      </c>
    </row>
    <row r="4" customFormat="false" ht="15" hidden="false" customHeight="false" outlineLevel="0" collapsed="false">
      <c r="A4" s="11" t="n">
        <v>2009</v>
      </c>
      <c r="B4" s="11" t="n">
        <v>2011</v>
      </c>
      <c r="C4" s="12" t="n">
        <v>29517944</v>
      </c>
      <c r="D4" s="11" t="s">
        <v>68</v>
      </c>
      <c r="E4" s="16" t="s">
        <v>77</v>
      </c>
    </row>
    <row r="5" customFormat="false" ht="15" hidden="false" customHeight="false" outlineLevel="0" collapsed="false">
      <c r="A5" s="11" t="n">
        <v>2006</v>
      </c>
      <c r="B5" s="11" t="n">
        <v>2011</v>
      </c>
      <c r="C5" s="12" t="n">
        <v>740000000</v>
      </c>
      <c r="D5" s="11" t="s">
        <v>34</v>
      </c>
      <c r="E5" s="11" t="s">
        <v>10</v>
      </c>
      <c r="I5" s="35" t="n">
        <f aca="false">I2/I3</f>
        <v>0.420946131552227</v>
      </c>
    </row>
    <row r="6" customFormat="false" ht="15" hidden="false" customHeight="false" outlineLevel="0" collapsed="false">
      <c r="A6" s="11" t="n">
        <v>2007</v>
      </c>
      <c r="B6" s="11" t="n">
        <v>2011</v>
      </c>
      <c r="C6" s="12" t="n">
        <v>15871670</v>
      </c>
      <c r="D6" s="11" t="s">
        <v>73</v>
      </c>
      <c r="E6" s="16" t="s">
        <v>74</v>
      </c>
    </row>
    <row r="7" customFormat="false" ht="15" hidden="false" customHeight="false" outlineLevel="0" collapsed="false">
      <c r="A7" s="11" t="s">
        <v>31</v>
      </c>
      <c r="B7" s="11" t="n">
        <v>2011</v>
      </c>
      <c r="C7" s="12" t="n">
        <v>80000000</v>
      </c>
      <c r="D7" s="11" t="s">
        <v>48</v>
      </c>
      <c r="E7" s="11" t="s">
        <v>49</v>
      </c>
    </row>
    <row r="8" customFormat="false" ht="30" hidden="false" customHeight="false" outlineLevel="0" collapsed="false">
      <c r="A8" s="11" t="s">
        <v>31</v>
      </c>
      <c r="B8" s="11" t="n">
        <v>2011</v>
      </c>
      <c r="C8" s="12" t="n">
        <v>0</v>
      </c>
      <c r="D8" s="11" t="s">
        <v>211</v>
      </c>
      <c r="E8" s="11" t="s">
        <v>31</v>
      </c>
    </row>
    <row r="9" customFormat="false" ht="15.75" hidden="false" customHeight="false" outlineLevel="0" collapsed="false">
      <c r="A9" s="19" t="n">
        <v>2009</v>
      </c>
      <c r="B9" s="19" t="n">
        <v>2011</v>
      </c>
      <c r="C9" s="1" t="n">
        <v>60000000</v>
      </c>
      <c r="D9" s="0" t="s">
        <v>105</v>
      </c>
      <c r="E9" s="19" t="s">
        <v>11</v>
      </c>
    </row>
    <row r="10" customFormat="false" ht="15.75" hidden="false" customHeight="false" outlineLevel="0" collapsed="false">
      <c r="A10" s="19" t="s">
        <v>31</v>
      </c>
      <c r="B10" s="19" t="n">
        <v>2011</v>
      </c>
      <c r="C10" s="1" t="n">
        <v>11800000</v>
      </c>
      <c r="D10" s="0" t="s">
        <v>39</v>
      </c>
      <c r="E10" s="19" t="s">
        <v>11</v>
      </c>
    </row>
    <row r="11" customFormat="false" ht="15.75" hidden="false" customHeight="false" outlineLevel="0" collapsed="false">
      <c r="A11" s="11" t="n">
        <v>2006</v>
      </c>
      <c r="B11" s="11" t="n">
        <v>2011</v>
      </c>
      <c r="C11" s="1" t="n">
        <v>1200000000</v>
      </c>
      <c r="D11" s="0" t="s">
        <v>174</v>
      </c>
      <c r="E11" s="19" t="s">
        <v>11</v>
      </c>
    </row>
    <row r="12" customFormat="false" ht="15" hidden="false" customHeight="false" outlineLevel="0" collapsed="false">
      <c r="A12" s="11" t="s">
        <v>31</v>
      </c>
      <c r="B12" s="11" t="n">
        <v>2012</v>
      </c>
      <c r="C12" s="12" t="n">
        <v>14000000</v>
      </c>
      <c r="D12" s="15" t="s">
        <v>44</v>
      </c>
      <c r="E12" s="11" t="s">
        <v>10</v>
      </c>
    </row>
    <row r="13" customFormat="false" ht="15" hidden="false" customHeight="false" outlineLevel="0" collapsed="false">
      <c r="A13" s="11" t="n">
        <v>2008</v>
      </c>
      <c r="B13" s="11" t="n">
        <v>2012</v>
      </c>
      <c r="C13" s="12" t="n">
        <v>10000000</v>
      </c>
      <c r="D13" s="15" t="s">
        <v>44</v>
      </c>
      <c r="E13" s="11" t="s">
        <v>65</v>
      </c>
    </row>
    <row r="14" customFormat="false" ht="15" hidden="false" customHeight="false" outlineLevel="0" collapsed="false">
      <c r="A14" s="11" t="n">
        <v>2004</v>
      </c>
      <c r="B14" s="11" t="n">
        <v>2012</v>
      </c>
      <c r="C14" s="12" t="n">
        <v>140000000</v>
      </c>
      <c r="D14" s="11" t="s">
        <v>139</v>
      </c>
      <c r="E14" s="11" t="s">
        <v>10</v>
      </c>
    </row>
    <row r="15" customFormat="false" ht="15.75" hidden="false" customHeight="false" outlineLevel="0" collapsed="false">
      <c r="A15" s="11" t="n">
        <v>2009</v>
      </c>
      <c r="B15" s="11" t="n">
        <v>2012</v>
      </c>
      <c r="C15" s="1" t="n">
        <v>66500000</v>
      </c>
      <c r="D15" s="0" t="s">
        <v>39</v>
      </c>
      <c r="E15" s="29" t="s">
        <v>77</v>
      </c>
    </row>
    <row r="16" customFormat="false" ht="15.75" hidden="false" customHeight="false" outlineLevel="0" collapsed="false">
      <c r="A16" s="19" t="n">
        <v>2010</v>
      </c>
      <c r="B16" s="19" t="n">
        <v>2012</v>
      </c>
      <c r="C16" s="1" t="n">
        <v>13000000</v>
      </c>
      <c r="D16" s="0" t="s">
        <v>105</v>
      </c>
      <c r="E16" s="19" t="s">
        <v>10</v>
      </c>
    </row>
    <row r="17" customFormat="false" ht="15.75" hidden="false" customHeight="false" outlineLevel="0" collapsed="false">
      <c r="A17" s="11" t="n">
        <v>2011</v>
      </c>
      <c r="B17" s="11" t="n">
        <v>2012</v>
      </c>
      <c r="C17" s="1" t="n">
        <v>5000000</v>
      </c>
      <c r="D17" s="0" t="s">
        <v>64</v>
      </c>
      <c r="E17" s="19" t="s">
        <v>49</v>
      </c>
    </row>
    <row r="18" customFormat="false" ht="15.75" hidden="false" customHeight="false" outlineLevel="0" collapsed="false">
      <c r="A18" s="11" t="s">
        <v>31</v>
      </c>
      <c r="B18" s="11" t="n">
        <v>2012</v>
      </c>
      <c r="C18" s="1" t="n">
        <v>6000000</v>
      </c>
      <c r="D18" s="0" t="s">
        <v>44</v>
      </c>
      <c r="E18" s="19" t="s">
        <v>10</v>
      </c>
    </row>
    <row r="19" customFormat="false" ht="15.75" hidden="false" customHeight="false" outlineLevel="0" collapsed="false">
      <c r="A19" s="11" t="s">
        <v>31</v>
      </c>
      <c r="B19" s="11" t="n">
        <v>2012</v>
      </c>
      <c r="C19" s="1" t="n">
        <v>60000000</v>
      </c>
      <c r="D19" s="0" t="s">
        <v>48</v>
      </c>
      <c r="E19" s="19" t="s">
        <v>10</v>
      </c>
    </row>
    <row r="20" customFormat="false" ht="15.75" hidden="false" customHeight="false" outlineLevel="0" collapsed="false">
      <c r="A20" s="19" t="n">
        <v>2008</v>
      </c>
      <c r="B20" s="19" t="n">
        <v>2012</v>
      </c>
      <c r="C20" s="1" t="n">
        <v>145418497</v>
      </c>
      <c r="D20" s="0" t="s">
        <v>68</v>
      </c>
      <c r="E20" s="19" t="s">
        <v>49</v>
      </c>
    </row>
    <row r="21" customFormat="false" ht="15" hidden="false" customHeight="false" outlineLevel="0" collapsed="false">
      <c r="A21" s="11" t="s">
        <v>31</v>
      </c>
      <c r="B21" s="11" t="n">
        <v>2013</v>
      </c>
      <c r="C21" s="12" t="n">
        <v>12000000</v>
      </c>
      <c r="D21" s="11" t="s">
        <v>39</v>
      </c>
      <c r="E21" s="11" t="s">
        <v>11</v>
      </c>
    </row>
    <row r="22" customFormat="false" ht="15" hidden="false" customHeight="false" outlineLevel="0" collapsed="false">
      <c r="A22" s="11" t="s">
        <v>31</v>
      </c>
      <c r="B22" s="11" t="n">
        <v>2013</v>
      </c>
      <c r="C22" s="12" t="n">
        <v>0</v>
      </c>
      <c r="D22" s="15" t="s">
        <v>64</v>
      </c>
      <c r="E22" s="16" t="s">
        <v>65</v>
      </c>
    </row>
    <row r="23" customFormat="false" ht="30" hidden="false" customHeight="false" outlineLevel="0" collapsed="false">
      <c r="A23" s="11" t="n">
        <v>2005</v>
      </c>
      <c r="B23" s="11" t="n">
        <v>2013</v>
      </c>
      <c r="C23" s="12" t="n">
        <v>0</v>
      </c>
      <c r="D23" s="11" t="s">
        <v>98</v>
      </c>
      <c r="E23" s="16" t="s">
        <v>12</v>
      </c>
    </row>
    <row r="24" customFormat="false" ht="15" hidden="false" customHeight="false" outlineLevel="0" collapsed="false">
      <c r="A24" s="11" t="n">
        <v>2008</v>
      </c>
      <c r="B24" s="11" t="n">
        <v>2013</v>
      </c>
      <c r="C24" s="12" t="n">
        <v>54599943</v>
      </c>
      <c r="D24" s="11" t="s">
        <v>139</v>
      </c>
      <c r="E24" s="11" t="s">
        <v>10</v>
      </c>
    </row>
    <row r="25" customFormat="false" ht="30" hidden="false" customHeight="false" outlineLevel="0" collapsed="false">
      <c r="A25" s="11" t="n">
        <v>2011</v>
      </c>
      <c r="B25" s="11" t="n">
        <v>2013</v>
      </c>
      <c r="C25" s="12" t="n">
        <v>4100000</v>
      </c>
      <c r="D25" s="11" t="s">
        <v>98</v>
      </c>
      <c r="E25" s="11" t="s">
        <v>10</v>
      </c>
    </row>
    <row r="26" customFormat="false" ht="15" hidden="false" customHeight="false" outlineLevel="0" collapsed="false">
      <c r="A26" s="11" t="n">
        <v>2011</v>
      </c>
      <c r="B26" s="11" t="n">
        <v>2013</v>
      </c>
      <c r="C26" s="12" t="n">
        <v>555000000</v>
      </c>
      <c r="D26" s="11" t="s">
        <v>39</v>
      </c>
      <c r="E26" s="16" t="s">
        <v>198</v>
      </c>
    </row>
    <row r="27" customFormat="false" ht="15" hidden="false" customHeight="false" outlineLevel="0" collapsed="false">
      <c r="A27" s="11" t="n">
        <v>2008</v>
      </c>
      <c r="B27" s="11" t="n">
        <v>2013</v>
      </c>
      <c r="C27" s="12" t="n">
        <v>1320000000</v>
      </c>
      <c r="D27" s="11" t="s">
        <v>105</v>
      </c>
      <c r="E27" s="16" t="s">
        <v>90</v>
      </c>
    </row>
    <row r="28" customFormat="false" ht="15" hidden="false" customHeight="false" outlineLevel="0" collapsed="false">
      <c r="A28" s="11" t="s">
        <v>31</v>
      </c>
      <c r="B28" s="11" t="n">
        <v>2013</v>
      </c>
      <c r="C28" s="12" t="n">
        <v>149144214</v>
      </c>
      <c r="D28" s="11" t="s">
        <v>105</v>
      </c>
      <c r="E28" s="11" t="s">
        <v>10</v>
      </c>
    </row>
    <row r="29" customFormat="false" ht="15.75" hidden="false" customHeight="false" outlineLevel="0" collapsed="false">
      <c r="A29" s="11" t="s">
        <v>31</v>
      </c>
      <c r="B29" s="11" t="n">
        <v>2013</v>
      </c>
      <c r="C29" s="1" t="n">
        <v>60000000</v>
      </c>
      <c r="D29" s="0" t="s">
        <v>48</v>
      </c>
      <c r="E29" s="19" t="s">
        <v>10</v>
      </c>
    </row>
    <row r="30" customFormat="false" ht="45" hidden="false" customHeight="false" outlineLevel="0" collapsed="false">
      <c r="A30" s="11" t="n">
        <v>2002</v>
      </c>
      <c r="B30" s="11" t="n">
        <v>2014</v>
      </c>
      <c r="C30" s="12" t="n">
        <v>276185000</v>
      </c>
      <c r="D30" s="15" t="s">
        <v>44</v>
      </c>
      <c r="E30" s="16" t="s">
        <v>45</v>
      </c>
    </row>
    <row r="31" customFormat="false" ht="15" hidden="false" customHeight="false" outlineLevel="0" collapsed="false">
      <c r="A31" s="11" t="n">
        <v>2008</v>
      </c>
      <c r="B31" s="11" t="n">
        <v>2014</v>
      </c>
      <c r="C31" s="12" t="n">
        <v>16600000</v>
      </c>
      <c r="D31" s="11" t="s">
        <v>48</v>
      </c>
      <c r="E31" s="11" t="s">
        <v>49</v>
      </c>
    </row>
    <row r="32" customFormat="false" ht="15" hidden="false" customHeight="false" outlineLevel="0" collapsed="false">
      <c r="A32" s="11" t="n">
        <v>2010</v>
      </c>
      <c r="B32" s="11" t="n">
        <v>2014</v>
      </c>
      <c r="C32" s="12" t="n">
        <v>370000000</v>
      </c>
      <c r="D32" s="11" t="s">
        <v>48</v>
      </c>
      <c r="E32" s="11" t="s">
        <v>49</v>
      </c>
    </row>
    <row r="33" customFormat="false" ht="15" hidden="false" customHeight="false" outlineLevel="0" collapsed="false">
      <c r="A33" s="11" t="n">
        <v>2007</v>
      </c>
      <c r="B33" s="11" t="n">
        <v>2014</v>
      </c>
      <c r="C33" s="12" t="n">
        <v>573000000</v>
      </c>
      <c r="D33" s="11" t="s">
        <v>105</v>
      </c>
      <c r="E33" s="11" t="s">
        <v>10</v>
      </c>
    </row>
    <row r="34" customFormat="false" ht="15" hidden="false" customHeight="false" outlineLevel="0" collapsed="false">
      <c r="A34" s="11" t="s">
        <v>31</v>
      </c>
      <c r="B34" s="11" t="n">
        <v>2014</v>
      </c>
      <c r="C34" s="12" t="n">
        <v>10000000</v>
      </c>
      <c r="D34" s="11" t="s">
        <v>34</v>
      </c>
      <c r="E34" s="16" t="s">
        <v>10</v>
      </c>
    </row>
    <row r="35" customFormat="false" ht="15" hidden="false" customHeight="false" outlineLevel="0" collapsed="false">
      <c r="A35" s="11" t="s">
        <v>31</v>
      </c>
      <c r="B35" s="11" t="n">
        <v>2014</v>
      </c>
      <c r="C35" s="12" t="n">
        <v>600000000</v>
      </c>
      <c r="D35" s="11" t="s">
        <v>105</v>
      </c>
      <c r="E35" s="11" t="s">
        <v>10</v>
      </c>
    </row>
    <row r="36" customFormat="false" ht="15" hidden="false" customHeight="false" outlineLevel="0" collapsed="false">
      <c r="A36" s="11" t="n">
        <v>2008</v>
      </c>
      <c r="B36" s="11" t="n">
        <v>2014</v>
      </c>
      <c r="C36" s="12" t="n">
        <v>725000000</v>
      </c>
      <c r="D36" s="11" t="s">
        <v>34</v>
      </c>
      <c r="E36" s="16" t="s">
        <v>77</v>
      </c>
    </row>
    <row r="37" customFormat="false" ht="15" hidden="false" customHeight="false" outlineLevel="0" collapsed="false">
      <c r="A37" s="11" t="n">
        <v>2011</v>
      </c>
      <c r="B37" s="11" t="n">
        <v>2014</v>
      </c>
      <c r="C37" s="12" t="n">
        <v>25000000</v>
      </c>
      <c r="D37" s="11" t="s">
        <v>34</v>
      </c>
      <c r="E37" s="11" t="s">
        <v>10</v>
      </c>
    </row>
    <row r="38" customFormat="false" ht="15" hidden="false" customHeight="false" outlineLevel="0" collapsed="false">
      <c r="A38" s="11" t="s">
        <v>31</v>
      </c>
      <c r="B38" s="11" t="n">
        <v>2014</v>
      </c>
      <c r="C38" s="12" t="n">
        <v>3823000000</v>
      </c>
      <c r="D38" s="11" t="s">
        <v>105</v>
      </c>
      <c r="E38" s="16" t="s">
        <v>57</v>
      </c>
    </row>
    <row r="39" customFormat="false" ht="15" hidden="false" customHeight="false" outlineLevel="0" collapsed="false">
      <c r="A39" s="11" t="n">
        <v>2012</v>
      </c>
      <c r="B39" s="11" t="n">
        <v>2014</v>
      </c>
      <c r="C39" s="12" t="n">
        <v>51509000</v>
      </c>
      <c r="D39" s="11" t="s">
        <v>68</v>
      </c>
      <c r="E39" s="11" t="s">
        <v>49</v>
      </c>
    </row>
    <row r="40" customFormat="false" ht="15" hidden="false" customHeight="false" outlineLevel="0" collapsed="false">
      <c r="A40" s="11" t="n">
        <v>-2010</v>
      </c>
      <c r="B40" s="11" t="n">
        <v>2014</v>
      </c>
      <c r="C40" s="12" t="n">
        <v>37000000</v>
      </c>
      <c r="D40" s="11" t="s">
        <v>68</v>
      </c>
      <c r="E40" s="11" t="s">
        <v>49</v>
      </c>
    </row>
    <row r="41" customFormat="false" ht="15" hidden="false" customHeight="false" outlineLevel="0" collapsed="false">
      <c r="A41" s="11" t="n">
        <v>2010</v>
      </c>
      <c r="B41" s="11" t="n">
        <v>2014</v>
      </c>
      <c r="C41" s="12" t="n">
        <v>12500000</v>
      </c>
      <c r="D41" s="11" t="s">
        <v>39</v>
      </c>
      <c r="E41" s="11" t="s">
        <v>237</v>
      </c>
    </row>
    <row r="42" customFormat="false" ht="15" hidden="false" customHeight="false" outlineLevel="0" collapsed="false">
      <c r="A42" s="11" t="s">
        <v>31</v>
      </c>
      <c r="B42" s="11" t="n">
        <v>2014</v>
      </c>
      <c r="C42" s="12" t="n">
        <v>23202179</v>
      </c>
      <c r="D42" s="11" t="s">
        <v>139</v>
      </c>
      <c r="E42" s="11" t="s">
        <v>13</v>
      </c>
    </row>
    <row r="43" customFormat="false" ht="15.75" hidden="false" customHeight="false" outlineLevel="0" collapsed="false">
      <c r="A43" s="19" t="n">
        <v>2007</v>
      </c>
      <c r="B43" s="19" t="n">
        <v>2014</v>
      </c>
      <c r="C43" s="1" t="n">
        <v>335000000</v>
      </c>
      <c r="D43" s="0" t="s">
        <v>29</v>
      </c>
      <c r="E43" s="19" t="s">
        <v>10</v>
      </c>
    </row>
    <row r="44" customFormat="false" ht="15.75" hidden="false" customHeight="false" outlineLevel="0" collapsed="false">
      <c r="A44" s="19" t="n">
        <v>2012</v>
      </c>
      <c r="B44" s="19" t="n">
        <v>2014</v>
      </c>
      <c r="C44" s="1" t="n">
        <v>176662000</v>
      </c>
      <c r="D44" s="0" t="s">
        <v>68</v>
      </c>
      <c r="E44" s="19" t="s">
        <v>49</v>
      </c>
    </row>
    <row r="45" customFormat="false" ht="15.75" hidden="false" customHeight="false" outlineLevel="0" collapsed="false">
      <c r="A45" s="11" t="s">
        <v>31</v>
      </c>
      <c r="B45" s="11" t="n">
        <v>2014</v>
      </c>
      <c r="C45" s="1" t="n">
        <v>75970269</v>
      </c>
      <c r="D45" s="0" t="s">
        <v>139</v>
      </c>
      <c r="E45" s="19" t="s">
        <v>10</v>
      </c>
    </row>
    <row r="46" customFormat="false" ht="15.75" hidden="false" customHeight="false" outlineLevel="0" collapsed="false">
      <c r="A46" s="19" t="n">
        <v>2012</v>
      </c>
      <c r="B46" s="19" t="n">
        <v>2014</v>
      </c>
      <c r="C46" s="1" t="n">
        <v>113205000</v>
      </c>
      <c r="D46" s="0" t="s">
        <v>68</v>
      </c>
      <c r="E46" s="19" t="s">
        <v>49</v>
      </c>
    </row>
    <row r="47" customFormat="false" ht="15.75" hidden="false" customHeight="false" outlineLevel="0" collapsed="false">
      <c r="A47" s="19" t="n">
        <v>1994</v>
      </c>
      <c r="B47" s="19" t="n">
        <v>2014</v>
      </c>
      <c r="C47" s="1" t="n">
        <v>26000000</v>
      </c>
      <c r="D47" s="0" t="s">
        <v>29</v>
      </c>
      <c r="E47" s="19" t="s">
        <v>10</v>
      </c>
    </row>
    <row r="48" customFormat="false" ht="15" hidden="false" customHeight="false" outlineLevel="0" collapsed="false">
      <c r="A48" s="11" t="n">
        <v>2009</v>
      </c>
      <c r="B48" s="11" t="n">
        <v>2015</v>
      </c>
      <c r="C48" s="12" t="n">
        <v>3000000</v>
      </c>
      <c r="D48" s="11" t="s">
        <v>29</v>
      </c>
      <c r="E48" s="11" t="s">
        <v>30</v>
      </c>
    </row>
    <row r="49" customFormat="false" ht="15" hidden="false" customHeight="false" outlineLevel="0" collapsed="false">
      <c r="A49" s="11" t="n">
        <v>2013</v>
      </c>
      <c r="B49" s="11" t="n">
        <v>2015</v>
      </c>
      <c r="C49" s="12" t="n">
        <v>2000000</v>
      </c>
      <c r="D49" s="11" t="s">
        <v>61</v>
      </c>
      <c r="E49" s="11" t="s">
        <v>10</v>
      </c>
    </row>
    <row r="50" customFormat="false" ht="15" hidden="false" customHeight="false" outlineLevel="0" collapsed="false">
      <c r="A50" s="11" t="s">
        <v>31</v>
      </c>
      <c r="B50" s="11" t="n">
        <v>2015</v>
      </c>
      <c r="C50" s="12" t="n">
        <v>0</v>
      </c>
      <c r="D50" s="11" t="s">
        <v>83</v>
      </c>
      <c r="E50" s="11" t="s">
        <v>65</v>
      </c>
    </row>
    <row r="51" customFormat="false" ht="15" hidden="false" customHeight="false" outlineLevel="0" collapsed="false">
      <c r="A51" s="11" t="n">
        <v>1994</v>
      </c>
      <c r="B51" s="11" t="n">
        <v>2015</v>
      </c>
      <c r="C51" s="12" t="n">
        <v>411158974</v>
      </c>
      <c r="D51" s="11" t="s">
        <v>29</v>
      </c>
      <c r="E51" s="16" t="s">
        <v>90</v>
      </c>
    </row>
    <row r="52" customFormat="false" ht="45" hidden="false" customHeight="true" outlineLevel="0" collapsed="false">
      <c r="A52" s="11" t="n">
        <v>2012</v>
      </c>
      <c r="B52" s="11" t="n">
        <v>2015</v>
      </c>
      <c r="C52" s="12" t="n">
        <v>10548000</v>
      </c>
      <c r="D52" s="11" t="s">
        <v>29</v>
      </c>
      <c r="E52" s="11" t="s">
        <v>10</v>
      </c>
    </row>
    <row r="53" customFormat="false" ht="15" hidden="false" customHeight="false" outlineLevel="0" collapsed="false">
      <c r="A53" s="11" t="n">
        <v>2015</v>
      </c>
      <c r="B53" s="11" t="n">
        <v>2015</v>
      </c>
      <c r="C53" s="12" t="n">
        <v>3634264</v>
      </c>
      <c r="D53" s="11" t="s">
        <v>29</v>
      </c>
      <c r="E53" s="11" t="s">
        <v>10</v>
      </c>
    </row>
    <row r="54" customFormat="false" ht="15" hidden="false" customHeight="false" outlineLevel="0" collapsed="false">
      <c r="A54" s="11" t="s">
        <v>31</v>
      </c>
      <c r="B54" s="11" t="n">
        <v>2015</v>
      </c>
      <c r="C54" s="12" t="n">
        <v>15000000</v>
      </c>
      <c r="D54" s="11" t="s">
        <v>34</v>
      </c>
      <c r="E54" s="11" t="s">
        <v>15</v>
      </c>
    </row>
    <row r="55" customFormat="false" ht="15" hidden="false" customHeight="false" outlineLevel="0" collapsed="false">
      <c r="A55" s="11" t="n">
        <v>2011</v>
      </c>
      <c r="B55" s="11" t="n">
        <v>2015</v>
      </c>
      <c r="C55" s="12" t="n">
        <v>3340981</v>
      </c>
      <c r="D55" s="11" t="s">
        <v>29</v>
      </c>
      <c r="E55" s="11" t="s">
        <v>10</v>
      </c>
    </row>
    <row r="56" customFormat="false" ht="15.75" hidden="false" customHeight="false" outlineLevel="0" collapsed="false">
      <c r="A56" s="19" t="n">
        <v>2012</v>
      </c>
      <c r="B56" s="19" t="n">
        <v>2015</v>
      </c>
      <c r="C56" s="1" t="n">
        <v>25000000</v>
      </c>
      <c r="D56" s="0" t="s">
        <v>139</v>
      </c>
      <c r="E56" s="19" t="s">
        <v>10</v>
      </c>
    </row>
    <row r="57" customFormat="false" ht="15" hidden="false" customHeight="false" outlineLevel="0" collapsed="false">
      <c r="A57" s="11" t="n">
        <v>2013</v>
      </c>
      <c r="B57" s="11" t="n">
        <v>2016</v>
      </c>
      <c r="C57" s="12" t="n">
        <v>1160000</v>
      </c>
      <c r="D57" s="11" t="s">
        <v>48</v>
      </c>
      <c r="E57" s="11" t="s">
        <v>10</v>
      </c>
    </row>
    <row r="58" customFormat="false" ht="15" hidden="false" customHeight="false" outlineLevel="0" collapsed="false">
      <c r="A58" s="11" t="s">
        <v>31</v>
      </c>
      <c r="B58" s="11" t="n">
        <v>2016</v>
      </c>
      <c r="C58" s="12" t="n">
        <v>37000000</v>
      </c>
      <c r="D58" s="11" t="s">
        <v>48</v>
      </c>
      <c r="E58" s="11" t="s">
        <v>10</v>
      </c>
    </row>
    <row r="59" customFormat="false" ht="15" hidden="false" customHeight="false" outlineLevel="0" collapsed="false">
      <c r="A59" s="11" t="n">
        <v>2014</v>
      </c>
      <c r="B59" s="11" t="n">
        <v>2016</v>
      </c>
      <c r="C59" s="12" t="n">
        <v>50320000</v>
      </c>
      <c r="D59" s="11" t="s">
        <v>68</v>
      </c>
      <c r="E59" s="11" t="s">
        <v>49</v>
      </c>
    </row>
    <row r="60" customFormat="false" ht="15" hidden="false" customHeight="false" outlineLevel="0" collapsed="false">
      <c r="A60" s="11" t="s">
        <v>31</v>
      </c>
      <c r="B60" s="11" t="n">
        <v>2016</v>
      </c>
      <c r="C60" s="12" t="n">
        <v>388000000</v>
      </c>
      <c r="D60" s="11" t="s">
        <v>48</v>
      </c>
      <c r="E60" s="11" t="s">
        <v>49</v>
      </c>
    </row>
    <row r="61" customFormat="false" ht="30" hidden="false" customHeight="false" outlineLevel="0" collapsed="false">
      <c r="A61" s="11" t="n">
        <v>2014</v>
      </c>
      <c r="B61" s="11" t="n">
        <v>2016</v>
      </c>
      <c r="C61" s="12" t="n">
        <v>125200000</v>
      </c>
      <c r="D61" s="11" t="s">
        <v>186</v>
      </c>
      <c r="E61" s="11" t="s">
        <v>10</v>
      </c>
    </row>
    <row r="62" customFormat="false" ht="15.75" hidden="false" customHeight="false" outlineLevel="0" collapsed="false">
      <c r="A62" s="11" t="n">
        <v>2014</v>
      </c>
      <c r="B62" s="11" t="n">
        <v>2016</v>
      </c>
      <c r="C62" s="1" t="n">
        <v>164030839</v>
      </c>
      <c r="D62" s="0" t="s">
        <v>29</v>
      </c>
      <c r="E62" s="19" t="s">
        <v>10</v>
      </c>
    </row>
    <row r="63" customFormat="false" ht="15.75" hidden="false" customHeight="false" outlineLevel="0" collapsed="false">
      <c r="A63" s="19" t="n">
        <v>2014</v>
      </c>
      <c r="B63" s="19" t="n">
        <v>2016</v>
      </c>
      <c r="C63" s="1" t="n">
        <v>230000000</v>
      </c>
      <c r="D63" s="0" t="s">
        <v>68</v>
      </c>
      <c r="E63" s="19" t="s">
        <v>49</v>
      </c>
    </row>
    <row r="64" customFormat="false" ht="15.75" hidden="false" customHeight="false" outlineLevel="0" collapsed="false">
      <c r="A64" s="19" t="n">
        <v>2012</v>
      </c>
      <c r="B64" s="19" t="n">
        <v>2016</v>
      </c>
      <c r="C64" s="1" t="n">
        <v>390200000</v>
      </c>
      <c r="D64" s="0" t="s">
        <v>68</v>
      </c>
      <c r="E64" s="19" t="s">
        <v>49</v>
      </c>
    </row>
    <row r="65" customFormat="false" ht="15" hidden="false" customHeight="false" outlineLevel="0" collapsed="false">
      <c r="A65" s="13" t="s">
        <v>31</v>
      </c>
      <c r="B65" s="13" t="n">
        <v>2017</v>
      </c>
      <c r="C65" s="14" t="n">
        <v>130500000</v>
      </c>
      <c r="D65" s="13" t="s">
        <v>83</v>
      </c>
      <c r="E65" s="17" t="s">
        <v>84</v>
      </c>
    </row>
    <row r="66" customFormat="false" ht="15" hidden="false" customHeight="false" outlineLevel="0" collapsed="false">
      <c r="A66" s="13" t="s">
        <v>31</v>
      </c>
      <c r="B66" s="13" t="n">
        <v>2017</v>
      </c>
      <c r="C66" s="14" t="n">
        <v>409000000</v>
      </c>
      <c r="D66" s="13" t="s">
        <v>83</v>
      </c>
      <c r="E66" s="17" t="s">
        <v>128</v>
      </c>
    </row>
    <row r="67" customFormat="false" ht="15" hidden="false" customHeight="false" outlineLevel="0" collapsed="false">
      <c r="A67" s="13" t="s">
        <v>31</v>
      </c>
      <c r="B67" s="13" t="n">
        <v>2017</v>
      </c>
      <c r="C67" s="14" t="n">
        <v>25000000</v>
      </c>
      <c r="D67" s="13" t="s">
        <v>44</v>
      </c>
      <c r="E67" s="13" t="s">
        <v>10</v>
      </c>
    </row>
    <row r="68" customFormat="false" ht="15" hidden="false" customHeight="false" outlineLevel="0" collapsed="false">
      <c r="A68" s="13" t="s">
        <v>31</v>
      </c>
      <c r="B68" s="13" t="n">
        <v>2017</v>
      </c>
      <c r="C68" s="14" t="n">
        <v>238200000</v>
      </c>
      <c r="D68" s="13" t="s">
        <v>83</v>
      </c>
      <c r="E68" s="17" t="s">
        <v>163</v>
      </c>
    </row>
    <row r="69" s="26" customFormat="true" ht="15" hidden="false" customHeight="false" outlineLevel="0" collapsed="false">
      <c r="A69" s="13" t="s">
        <v>31</v>
      </c>
      <c r="B69" s="13" t="n">
        <v>2017</v>
      </c>
      <c r="C69" s="14" t="n">
        <v>7400000</v>
      </c>
      <c r="D69" s="13" t="s">
        <v>44</v>
      </c>
      <c r="E69" s="13" t="s">
        <v>10</v>
      </c>
      <c r="F69" s="2"/>
    </row>
    <row r="70" s="26" customFormat="true" ht="15" hidden="false" customHeight="false" outlineLevel="0" collapsed="false">
      <c r="A70" s="13" t="n">
        <v>2015</v>
      </c>
      <c r="B70" s="13" t="n">
        <v>2017</v>
      </c>
      <c r="C70" s="14" t="n">
        <v>503477</v>
      </c>
      <c r="D70" s="13" t="s">
        <v>174</v>
      </c>
      <c r="E70" s="13" t="s">
        <v>14</v>
      </c>
      <c r="F70" s="2"/>
    </row>
    <row r="71" customFormat="false" ht="15" hidden="false" customHeight="false" outlineLevel="0" collapsed="false">
      <c r="A71" s="13" t="s">
        <v>31</v>
      </c>
      <c r="B71" s="13" t="n">
        <v>2017</v>
      </c>
      <c r="C71" s="14" t="n">
        <v>11987651</v>
      </c>
      <c r="D71" s="13" t="s">
        <v>83</v>
      </c>
      <c r="E71" s="13" t="s">
        <v>10</v>
      </c>
    </row>
    <row r="72" s="26" customFormat="true" ht="15" hidden="false" customHeight="false" outlineLevel="0" collapsed="false">
      <c r="A72" s="13" t="s">
        <v>31</v>
      </c>
      <c r="B72" s="13" t="n">
        <v>2017</v>
      </c>
      <c r="C72" s="14" t="n">
        <v>1000000</v>
      </c>
      <c r="D72" s="13" t="s">
        <v>44</v>
      </c>
      <c r="E72" s="13" t="s">
        <v>10</v>
      </c>
      <c r="F72" s="2"/>
    </row>
    <row r="73" customFormat="false" ht="15" hidden="false" customHeight="false" outlineLevel="0" collapsed="false">
      <c r="A73" s="11" t="n">
        <v>2013</v>
      </c>
      <c r="B73" s="11" t="n">
        <v>2017</v>
      </c>
      <c r="C73" s="12" t="n">
        <v>5241000</v>
      </c>
      <c r="D73" s="11" t="s">
        <v>73</v>
      </c>
      <c r="E73" s="11" t="s">
        <v>12</v>
      </c>
    </row>
    <row r="74" customFormat="false" ht="22.5" hidden="false" customHeight="true" outlineLevel="0" collapsed="false">
      <c r="A74" s="11" t="s">
        <v>31</v>
      </c>
      <c r="B74" s="11" t="n">
        <v>2017</v>
      </c>
      <c r="C74" s="12" t="n">
        <v>370000000</v>
      </c>
      <c r="D74" s="11" t="s">
        <v>48</v>
      </c>
      <c r="E74" s="11" t="s">
        <v>49</v>
      </c>
    </row>
    <row r="75" customFormat="false" ht="15" hidden="false" customHeight="false" outlineLevel="0" collapsed="false">
      <c r="A75" s="13" t="s">
        <v>31</v>
      </c>
      <c r="B75" s="13" t="n">
        <v>2017</v>
      </c>
      <c r="C75" s="14" t="n">
        <v>1900000</v>
      </c>
      <c r="D75" s="13" t="s">
        <v>254</v>
      </c>
      <c r="E75" s="13" t="s">
        <v>10</v>
      </c>
    </row>
    <row r="76" customFormat="false" ht="15" hidden="false" customHeight="false" outlineLevel="0" collapsed="false">
      <c r="A76" s="13" t="n">
        <v>2015</v>
      </c>
      <c r="B76" s="13" t="n">
        <v>2017</v>
      </c>
      <c r="C76" s="14" t="n">
        <v>24305347</v>
      </c>
      <c r="D76" s="13" t="s">
        <v>34</v>
      </c>
      <c r="E76" s="13" t="s">
        <v>10</v>
      </c>
    </row>
    <row r="77" customFormat="false" ht="15" hidden="false" customHeight="false" outlineLevel="0" collapsed="false">
      <c r="A77" s="13" t="n">
        <v>2015</v>
      </c>
      <c r="B77" s="13" t="n">
        <v>2017</v>
      </c>
      <c r="C77" s="14" t="n">
        <v>24305347</v>
      </c>
      <c r="D77" s="13" t="s">
        <v>34</v>
      </c>
      <c r="E77" s="13" t="s">
        <v>10</v>
      </c>
    </row>
    <row r="78" customFormat="false" ht="15" hidden="false" customHeight="false" outlineLevel="0" collapsed="false">
      <c r="A78" s="13" t="n">
        <v>2015</v>
      </c>
      <c r="B78" s="13" t="n">
        <v>2017</v>
      </c>
      <c r="C78" s="14" t="n">
        <v>90000000</v>
      </c>
      <c r="D78" s="13" t="s">
        <v>34</v>
      </c>
      <c r="E78" s="13" t="s">
        <v>10</v>
      </c>
    </row>
    <row r="79" customFormat="false" ht="15" hidden="false" customHeight="false" outlineLevel="0" collapsed="false">
      <c r="A79" s="13" t="s">
        <v>31</v>
      </c>
      <c r="B79" s="13" t="n">
        <v>2017</v>
      </c>
      <c r="C79" s="14" t="n">
        <v>60000000</v>
      </c>
      <c r="D79" s="13" t="s">
        <v>34</v>
      </c>
      <c r="E79" s="13" t="s">
        <v>12</v>
      </c>
    </row>
    <row r="80" customFormat="false" ht="16.5" hidden="false" customHeight="false" outlineLevel="0" collapsed="false">
      <c r="A80" s="30" t="s">
        <v>31</v>
      </c>
      <c r="B80" s="31" t="n">
        <v>2017</v>
      </c>
      <c r="C80" s="1" t="n">
        <v>180400000</v>
      </c>
      <c r="D80" s="0" t="s">
        <v>83</v>
      </c>
      <c r="E80" s="32" t="s">
        <v>289</v>
      </c>
    </row>
    <row r="81" customFormat="false" ht="16.5" hidden="false" customHeight="false" outlineLevel="0" collapsed="false">
      <c r="A81" s="13" t="n">
        <v>2013</v>
      </c>
      <c r="B81" s="13" t="n">
        <v>2017</v>
      </c>
      <c r="C81" s="1" t="n">
        <v>250000000</v>
      </c>
      <c r="D81" s="0" t="s">
        <v>105</v>
      </c>
      <c r="E81" s="31" t="s">
        <v>10</v>
      </c>
    </row>
    <row r="82" customFormat="false" ht="16.5" hidden="false" customHeight="false" outlineLevel="0" collapsed="false">
      <c r="A82" s="13" t="s">
        <v>31</v>
      </c>
      <c r="B82" s="13" t="n">
        <v>2017</v>
      </c>
      <c r="C82" s="1" t="n">
        <v>180000000</v>
      </c>
      <c r="D82" s="0" t="s">
        <v>105</v>
      </c>
      <c r="E82" s="31" t="s">
        <v>10</v>
      </c>
    </row>
    <row r="83" customFormat="false" ht="16.5" hidden="false" customHeight="false" outlineLevel="0" collapsed="false">
      <c r="A83" s="13" t="s">
        <v>31</v>
      </c>
      <c r="B83" s="13" t="n">
        <v>2017</v>
      </c>
      <c r="C83" s="1" t="n">
        <v>0</v>
      </c>
      <c r="D83" s="0" t="s">
        <v>105</v>
      </c>
      <c r="E83" s="31" t="s">
        <v>31</v>
      </c>
    </row>
    <row r="84" s="26" customFormat="true" ht="15" hidden="false" customHeight="false" outlineLevel="0" collapsed="false">
      <c r="A84" s="26" t="s">
        <v>31</v>
      </c>
      <c r="B84" s="0" t="n">
        <v>2017</v>
      </c>
      <c r="C84" s="27" t="n">
        <v>447000000</v>
      </c>
      <c r="D84" s="26" t="s">
        <v>48</v>
      </c>
      <c r="E84" s="26" t="s">
        <v>358</v>
      </c>
      <c r="F84" s="2"/>
    </row>
    <row r="85" customFormat="false" ht="15" hidden="false" customHeight="false" outlineLevel="0" collapsed="false">
      <c r="A85" s="22" t="n">
        <v>2015</v>
      </c>
      <c r="B85" s="0" t="n">
        <v>2018</v>
      </c>
      <c r="C85" s="23" t="n">
        <v>35000000</v>
      </c>
      <c r="D85" s="24" t="s">
        <v>34</v>
      </c>
      <c r="E85" s="24" t="s">
        <v>10</v>
      </c>
    </row>
    <row r="86" customFormat="false" ht="15" hidden="false" customHeight="false" outlineLevel="0" collapsed="false">
      <c r="A86" s="13" t="s">
        <v>31</v>
      </c>
      <c r="B86" s="13" t="n">
        <v>2018</v>
      </c>
      <c r="C86" s="14" t="n">
        <v>63000000</v>
      </c>
      <c r="D86" s="13" t="s">
        <v>34</v>
      </c>
      <c r="E86" s="17" t="s">
        <v>84</v>
      </c>
    </row>
    <row r="87" customFormat="false" ht="16.5" hidden="false" customHeight="false" outlineLevel="0" collapsed="false">
      <c r="A87" s="13" t="s">
        <v>31</v>
      </c>
      <c r="B87" s="13" t="n">
        <v>2018</v>
      </c>
      <c r="C87" s="1" t="n">
        <v>100000000</v>
      </c>
      <c r="D87" s="0" t="s">
        <v>34</v>
      </c>
      <c r="E87" s="31" t="s">
        <v>13</v>
      </c>
    </row>
    <row r="88" customFormat="false" ht="16.5" hidden="false" customHeight="false" outlineLevel="0" collapsed="false">
      <c r="A88" s="13" t="s">
        <v>31</v>
      </c>
      <c r="B88" s="13" t="n">
        <v>2018</v>
      </c>
      <c r="C88" s="1" t="n">
        <v>42000000</v>
      </c>
      <c r="D88" s="0" t="s">
        <v>34</v>
      </c>
      <c r="E88" s="31" t="s">
        <v>10</v>
      </c>
    </row>
    <row r="89" customFormat="false" ht="15" hidden="false" customHeight="false" outlineLevel="0" collapsed="false">
      <c r="A89" s="13" t="s">
        <v>31</v>
      </c>
      <c r="B89" s="13" t="s">
        <v>31</v>
      </c>
      <c r="C89" s="14" t="n">
        <v>54000000</v>
      </c>
      <c r="D89" s="13" t="s">
        <v>34</v>
      </c>
      <c r="E89" s="13" t="s">
        <v>10</v>
      </c>
    </row>
    <row r="90" customFormat="false" ht="15" hidden="false" customHeight="false" outlineLevel="0" collapsed="false">
      <c r="A90" s="11" t="n">
        <v>2011</v>
      </c>
      <c r="B90" s="11" t="s">
        <v>31</v>
      </c>
      <c r="C90" s="12" t="n">
        <v>28000000</v>
      </c>
      <c r="D90" s="11" t="s">
        <v>48</v>
      </c>
      <c r="E90" s="11" t="s">
        <v>49</v>
      </c>
    </row>
    <row r="91" customFormat="false" ht="15" hidden="false" customHeight="false" outlineLevel="0" collapsed="false">
      <c r="A91" s="13" t="s">
        <v>31</v>
      </c>
      <c r="B91" s="13" t="s">
        <v>31</v>
      </c>
      <c r="C91" s="14" t="n">
        <v>120000000</v>
      </c>
      <c r="D91" s="13" t="s">
        <v>48</v>
      </c>
      <c r="E91" s="16" t="s">
        <v>57</v>
      </c>
    </row>
    <row r="92" customFormat="false" ht="15" hidden="false" customHeight="false" outlineLevel="0" collapsed="false">
      <c r="A92" s="13" t="s">
        <v>31</v>
      </c>
      <c r="B92" s="13" t="s">
        <v>31</v>
      </c>
      <c r="C92" s="14" t="n">
        <v>170000000</v>
      </c>
      <c r="D92" s="13" t="s">
        <v>44</v>
      </c>
      <c r="E92" s="13" t="s">
        <v>65</v>
      </c>
    </row>
    <row r="93" customFormat="false" ht="15" hidden="false" customHeight="false" outlineLevel="0" collapsed="false">
      <c r="A93" s="13" t="s">
        <v>31</v>
      </c>
      <c r="B93" s="13" t="s">
        <v>31</v>
      </c>
      <c r="C93" s="14" t="n">
        <v>5000000</v>
      </c>
      <c r="D93" s="13" t="s">
        <v>100</v>
      </c>
      <c r="E93" s="13" t="s">
        <v>10</v>
      </c>
    </row>
    <row r="94" customFormat="false" ht="15" hidden="false" customHeight="false" outlineLevel="0" collapsed="false">
      <c r="A94" s="13" t="s">
        <v>31</v>
      </c>
      <c r="B94" s="13" t="s">
        <v>31</v>
      </c>
      <c r="C94" s="14" t="n">
        <v>200000000</v>
      </c>
      <c r="D94" s="13" t="s">
        <v>34</v>
      </c>
      <c r="E94" s="13" t="s">
        <v>102</v>
      </c>
    </row>
    <row r="95" customFormat="false" ht="15" hidden="false" customHeight="false" outlineLevel="0" collapsed="false">
      <c r="A95" s="13" t="s">
        <v>31</v>
      </c>
      <c r="B95" s="13" t="s">
        <v>31</v>
      </c>
      <c r="C95" s="14" t="n">
        <v>18209000000</v>
      </c>
      <c r="D95" s="13" t="s">
        <v>105</v>
      </c>
      <c r="E95" s="17" t="s">
        <v>110</v>
      </c>
    </row>
    <row r="96" customFormat="false" ht="15" hidden="false" customHeight="false" outlineLevel="0" collapsed="false">
      <c r="A96" s="11" t="s">
        <v>31</v>
      </c>
      <c r="B96" s="11" t="s">
        <v>31</v>
      </c>
      <c r="C96" s="12" t="n">
        <v>1300000000</v>
      </c>
      <c r="D96" s="11" t="s">
        <v>105</v>
      </c>
      <c r="E96" s="11" t="s">
        <v>10</v>
      </c>
    </row>
    <row r="97" customFormat="false" ht="15" hidden="false" customHeight="false" outlineLevel="0" collapsed="false">
      <c r="A97" s="13" t="s">
        <v>31</v>
      </c>
      <c r="B97" s="13" t="s">
        <v>31</v>
      </c>
      <c r="C97" s="14" t="n">
        <v>173000000</v>
      </c>
      <c r="D97" s="13" t="s">
        <v>48</v>
      </c>
      <c r="E97" s="13" t="s">
        <v>122</v>
      </c>
    </row>
    <row r="98" customFormat="false" ht="15" hidden="false" customHeight="false" outlineLevel="0" collapsed="false">
      <c r="A98" s="13" t="s">
        <v>31</v>
      </c>
      <c r="B98" s="13" t="s">
        <v>31</v>
      </c>
      <c r="C98" s="14" t="n">
        <v>350000000</v>
      </c>
      <c r="D98" s="13" t="s">
        <v>34</v>
      </c>
      <c r="E98" s="17" t="s">
        <v>84</v>
      </c>
    </row>
    <row r="99" customFormat="false" ht="15" hidden="false" customHeight="false" outlineLevel="0" collapsed="false">
      <c r="A99" s="13" t="s">
        <v>31</v>
      </c>
      <c r="B99" s="13" t="s">
        <v>31</v>
      </c>
      <c r="C99" s="14" t="n">
        <v>35000000</v>
      </c>
      <c r="D99" s="13" t="s">
        <v>34</v>
      </c>
      <c r="E99" s="13" t="s">
        <v>11</v>
      </c>
    </row>
    <row r="100" customFormat="false" ht="15" hidden="false" customHeight="false" outlineLevel="0" collapsed="false">
      <c r="A100" s="13" t="s">
        <v>31</v>
      </c>
      <c r="B100" s="13" t="s">
        <v>31</v>
      </c>
      <c r="C100" s="14" t="n">
        <v>7600000</v>
      </c>
      <c r="D100" s="13" t="s">
        <v>48</v>
      </c>
      <c r="E100" s="13" t="s">
        <v>10</v>
      </c>
    </row>
    <row r="101" customFormat="false" ht="15" hidden="false" customHeight="false" outlineLevel="0" collapsed="false">
      <c r="A101" s="13" t="s">
        <v>31</v>
      </c>
      <c r="B101" s="13" t="s">
        <v>31</v>
      </c>
      <c r="C101" s="14" t="n">
        <v>64000000</v>
      </c>
      <c r="D101" s="13" t="s">
        <v>39</v>
      </c>
      <c r="E101" s="13" t="s">
        <v>11</v>
      </c>
    </row>
    <row r="102" customFormat="false" ht="15" hidden="false" customHeight="false" outlineLevel="0" collapsed="false">
      <c r="A102" s="13" t="s">
        <v>31</v>
      </c>
      <c r="B102" s="13" t="s">
        <v>31</v>
      </c>
      <c r="C102" s="14" t="n">
        <v>780000000</v>
      </c>
      <c r="D102" s="13" t="s">
        <v>34</v>
      </c>
      <c r="E102" s="17" t="s">
        <v>77</v>
      </c>
    </row>
    <row r="103" customFormat="false" ht="15" hidden="false" customHeight="false" outlineLevel="0" collapsed="false">
      <c r="A103" s="11" t="n">
        <v>2012</v>
      </c>
      <c r="B103" s="11" t="s">
        <v>31</v>
      </c>
      <c r="C103" s="12" t="n">
        <v>0</v>
      </c>
      <c r="D103" s="11" t="s">
        <v>73</v>
      </c>
      <c r="E103" s="11" t="s">
        <v>65</v>
      </c>
    </row>
    <row r="104" customFormat="false" ht="15" hidden="false" customHeight="false" outlineLevel="0" collapsed="false">
      <c r="A104" s="11" t="n">
        <v>2007</v>
      </c>
      <c r="B104" s="11" t="s">
        <v>31</v>
      </c>
      <c r="C104" s="12" t="n">
        <v>2500000000</v>
      </c>
      <c r="D104" s="11" t="s">
        <v>105</v>
      </c>
      <c r="E104" s="11" t="s">
        <v>10</v>
      </c>
    </row>
    <row r="105" customFormat="false" ht="15" hidden="false" customHeight="false" outlineLevel="0" collapsed="false">
      <c r="A105" s="13" t="s">
        <v>31</v>
      </c>
      <c r="B105" s="13" t="s">
        <v>31</v>
      </c>
      <c r="C105" s="14" t="n">
        <v>600000000</v>
      </c>
      <c r="D105" s="13" t="s">
        <v>34</v>
      </c>
      <c r="E105" s="17" t="s">
        <v>84</v>
      </c>
    </row>
    <row r="106" customFormat="false" ht="15" hidden="false" customHeight="false" outlineLevel="0" collapsed="false">
      <c r="A106" s="13" t="s">
        <v>31</v>
      </c>
      <c r="B106" s="13" t="s">
        <v>31</v>
      </c>
      <c r="C106" s="14" t="n">
        <v>1000000</v>
      </c>
      <c r="D106" s="13" t="s">
        <v>48</v>
      </c>
      <c r="E106" s="13" t="s">
        <v>10</v>
      </c>
    </row>
    <row r="107" customFormat="false" ht="15" hidden="false" customHeight="false" outlineLevel="0" collapsed="false">
      <c r="A107" s="11" t="s">
        <v>31</v>
      </c>
      <c r="B107" s="11" t="s">
        <v>31</v>
      </c>
      <c r="C107" s="12" t="n">
        <v>8000000</v>
      </c>
      <c r="D107" s="11" t="s">
        <v>105</v>
      </c>
      <c r="E107" s="11" t="s">
        <v>10</v>
      </c>
    </row>
    <row r="108" customFormat="false" ht="15" hidden="false" customHeight="false" outlineLevel="0" collapsed="false">
      <c r="A108" s="11" t="s">
        <v>31</v>
      </c>
      <c r="B108" s="11" t="s">
        <v>31</v>
      </c>
      <c r="C108" s="12" t="n">
        <v>100000000</v>
      </c>
      <c r="D108" s="11" t="s">
        <v>139</v>
      </c>
      <c r="E108" s="11" t="s">
        <v>10</v>
      </c>
    </row>
    <row r="109" customFormat="false" ht="15" hidden="false" customHeight="false" outlineLevel="0" collapsed="false">
      <c r="A109" s="11" t="n">
        <v>2004</v>
      </c>
      <c r="B109" s="11" t="s">
        <v>31</v>
      </c>
      <c r="C109" s="12" t="n">
        <v>167669793</v>
      </c>
      <c r="D109" s="11" t="s">
        <v>139</v>
      </c>
      <c r="E109" s="16" t="s">
        <v>227</v>
      </c>
    </row>
    <row r="110" customFormat="false" ht="15" hidden="false" customHeight="false" outlineLevel="0" collapsed="false">
      <c r="A110" s="13" t="s">
        <v>31</v>
      </c>
      <c r="B110" s="13" t="s">
        <v>31</v>
      </c>
      <c r="C110" s="14" t="n">
        <v>10000000</v>
      </c>
      <c r="D110" s="13" t="s">
        <v>48</v>
      </c>
      <c r="E110" s="13" t="s">
        <v>122</v>
      </c>
    </row>
    <row r="111" customFormat="false" ht="15" hidden="false" customHeight="false" outlineLevel="0" collapsed="false">
      <c r="A111" s="13" t="s">
        <v>31</v>
      </c>
      <c r="B111" s="13" t="s">
        <v>31</v>
      </c>
      <c r="C111" s="14" t="n">
        <v>18000000</v>
      </c>
      <c r="D111" s="13" t="s">
        <v>48</v>
      </c>
      <c r="E111" s="13" t="s">
        <v>122</v>
      </c>
    </row>
    <row r="112" customFormat="false" ht="15" hidden="false" customHeight="false" outlineLevel="0" collapsed="false">
      <c r="A112" s="11" t="s">
        <v>31</v>
      </c>
      <c r="B112" s="11" t="s">
        <v>31</v>
      </c>
      <c r="C112" s="12" t="n">
        <v>2000000</v>
      </c>
      <c r="D112" s="11" t="s">
        <v>61</v>
      </c>
      <c r="E112" s="11" t="s">
        <v>10</v>
      </c>
    </row>
    <row r="113" customFormat="false" ht="15" hidden="false" customHeight="false" outlineLevel="0" collapsed="false">
      <c r="A113" s="26" t="s">
        <v>31</v>
      </c>
      <c r="B113" s="0" t="s">
        <v>31</v>
      </c>
      <c r="C113" s="27" t="n">
        <v>100000000</v>
      </c>
      <c r="D113" s="26" t="s">
        <v>34</v>
      </c>
      <c r="E113" s="26" t="s">
        <v>102</v>
      </c>
    </row>
    <row r="114" customFormat="false" ht="15" hidden="false" customHeight="false" outlineLevel="0" collapsed="false">
      <c r="A114" s="26" t="s">
        <v>31</v>
      </c>
      <c r="B114" s="0" t="s">
        <v>31</v>
      </c>
      <c r="C114" s="27" t="n">
        <v>91300000</v>
      </c>
      <c r="D114" s="26" t="s">
        <v>34</v>
      </c>
      <c r="E114" s="26" t="s">
        <v>10</v>
      </c>
    </row>
    <row r="115" customFormat="false" ht="15" hidden="false" customHeight="false" outlineLevel="0" collapsed="false">
      <c r="A115" s="26" t="n">
        <v>2015</v>
      </c>
      <c r="B115" s="0" t="s">
        <v>31</v>
      </c>
      <c r="C115" s="27" t="n">
        <v>55597690</v>
      </c>
      <c r="D115" s="26" t="s">
        <v>34</v>
      </c>
      <c r="E115" s="26" t="s">
        <v>10</v>
      </c>
    </row>
    <row r="116" customFormat="false" ht="15" hidden="false" customHeight="false" outlineLevel="0" collapsed="false">
      <c r="A116" s="13" t="s">
        <v>31</v>
      </c>
      <c r="B116" s="13" t="s">
        <v>31</v>
      </c>
      <c r="C116" s="14" t="n">
        <v>210000000</v>
      </c>
      <c r="D116" s="13" t="s">
        <v>34</v>
      </c>
      <c r="E116" s="13" t="s">
        <v>10</v>
      </c>
    </row>
    <row r="117" customFormat="false" ht="15" hidden="false" customHeight="false" outlineLevel="0" collapsed="false">
      <c r="A117" s="13" t="s">
        <v>31</v>
      </c>
      <c r="B117" s="13" t="s">
        <v>31</v>
      </c>
      <c r="C117" s="14" t="n">
        <v>37000000</v>
      </c>
      <c r="D117" s="13" t="s">
        <v>34</v>
      </c>
      <c r="E117" s="13" t="s">
        <v>10</v>
      </c>
    </row>
    <row r="118" s="26" customFormat="true" ht="15" hidden="false" customHeight="false" outlineLevel="0" collapsed="false">
      <c r="A118" s="26" t="s">
        <v>31</v>
      </c>
      <c r="B118" s="0" t="s">
        <v>31</v>
      </c>
      <c r="C118" s="27" t="n">
        <v>70000000</v>
      </c>
      <c r="D118" s="26" t="s">
        <v>48</v>
      </c>
      <c r="E118" s="26" t="s">
        <v>10</v>
      </c>
      <c r="F118" s="2"/>
    </row>
    <row r="119" customFormat="false" ht="16.5" hidden="false" customHeight="false" outlineLevel="0" collapsed="false">
      <c r="A119" s="31" t="s">
        <v>31</v>
      </c>
      <c r="B119" s="31" t="s">
        <v>31</v>
      </c>
      <c r="C119" s="1" t="n">
        <v>1500000</v>
      </c>
      <c r="D119" s="0" t="s">
        <v>48</v>
      </c>
      <c r="E119" s="31" t="s">
        <v>10</v>
      </c>
    </row>
    <row r="120" customFormat="false" ht="15.75" hidden="false" customHeight="false" outlineLevel="0" collapsed="false">
      <c r="A120" s="19" t="n">
        <v>2008</v>
      </c>
      <c r="B120" s="19" t="s">
        <v>31</v>
      </c>
      <c r="C120" s="1" t="n">
        <v>42000000</v>
      </c>
      <c r="D120" s="0" t="s">
        <v>48</v>
      </c>
      <c r="E120" s="19" t="s">
        <v>10</v>
      </c>
    </row>
    <row r="121" customFormat="false" ht="16.5" hidden="false" customHeight="false" outlineLevel="0" collapsed="false">
      <c r="A121" s="31" t="s">
        <v>31</v>
      </c>
      <c r="B121" s="31" t="s">
        <v>31</v>
      </c>
      <c r="C121" s="1" t="n">
        <v>0</v>
      </c>
      <c r="D121" s="0" t="s">
        <v>298</v>
      </c>
      <c r="E121" s="31" t="s">
        <v>31</v>
      </c>
    </row>
    <row r="122" customFormat="false" ht="15.75" hidden="false" customHeight="false" outlineLevel="0" collapsed="false">
      <c r="A122" s="19" t="n">
        <v>2004</v>
      </c>
      <c r="B122" s="19" t="s">
        <v>31</v>
      </c>
      <c r="C122" s="1" t="n">
        <v>5000000</v>
      </c>
      <c r="D122" s="0" t="s">
        <v>29</v>
      </c>
      <c r="E122" s="19" t="s">
        <v>10</v>
      </c>
    </row>
    <row r="123" customFormat="false" ht="16.5" hidden="false" customHeight="false" outlineLevel="0" collapsed="false">
      <c r="A123" s="31" t="s">
        <v>31</v>
      </c>
      <c r="B123" s="31" t="s">
        <v>31</v>
      </c>
      <c r="C123" s="1" t="n">
        <v>61000000</v>
      </c>
      <c r="D123" s="0" t="s">
        <v>48</v>
      </c>
      <c r="E123" s="31" t="s">
        <v>49</v>
      </c>
    </row>
    <row r="124" customFormat="false" ht="16.5" hidden="false" customHeight="false" outlineLevel="0" collapsed="false">
      <c r="A124" s="13" t="s">
        <v>31</v>
      </c>
      <c r="B124" s="13" t="s">
        <v>31</v>
      </c>
      <c r="C124" s="1" t="n">
        <v>40000000</v>
      </c>
      <c r="D124" s="0" t="s">
        <v>34</v>
      </c>
      <c r="E124" s="31" t="s">
        <v>10</v>
      </c>
    </row>
    <row r="125" customFormat="false" ht="16.5" hidden="false" customHeight="false" outlineLevel="0" collapsed="false">
      <c r="A125" s="31" t="s">
        <v>31</v>
      </c>
      <c r="B125" s="31" t="s">
        <v>31</v>
      </c>
      <c r="C125" s="1" t="n">
        <v>30000000</v>
      </c>
      <c r="D125" s="0" t="s">
        <v>34</v>
      </c>
      <c r="E125" s="31" t="s">
        <v>10</v>
      </c>
    </row>
    <row r="126" s="3" customFormat="true" ht="16.5" hidden="false" customHeight="false" outlineLevel="0" collapsed="false">
      <c r="A126" s="31" t="s">
        <v>31</v>
      </c>
      <c r="B126" s="31" t="s">
        <v>31</v>
      </c>
      <c r="C126" s="1" t="n">
        <v>100000000</v>
      </c>
      <c r="D126" s="3" t="s">
        <v>34</v>
      </c>
      <c r="E126" s="31" t="s">
        <v>13</v>
      </c>
      <c r="F126" s="2"/>
    </row>
    <row r="127" s="3" customFormat="true" ht="16.5" hidden="false" customHeight="false" outlineLevel="0" collapsed="false">
      <c r="A127" s="31" t="s">
        <v>31</v>
      </c>
      <c r="B127" s="31" t="s">
        <v>31</v>
      </c>
      <c r="C127" s="1" t="n">
        <v>16000000000</v>
      </c>
      <c r="D127" s="3" t="s">
        <v>298</v>
      </c>
      <c r="E127" s="31" t="s">
        <v>11</v>
      </c>
      <c r="F127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15" activeCellId="0" sqref="D15"/>
    </sheetView>
  </sheetViews>
  <sheetFormatPr defaultColWidth="9.13671875" defaultRowHeight="12.75" zeroHeight="false" outlineLevelRow="0" outlineLevelCol="0"/>
  <cols>
    <col collapsed="false" customWidth="true" hidden="false" outlineLevel="0" max="1" min="1" style="36" width="85.71"/>
    <col collapsed="false" customWidth="true" hidden="false" outlineLevel="0" max="2" min="2" style="37" width="15.88"/>
    <col collapsed="false" customWidth="true" hidden="false" outlineLevel="0" max="3" min="3" style="38" width="23.57"/>
    <col collapsed="false" customWidth="false" hidden="false" outlineLevel="0" max="1024" min="4" style="38" width="9.13"/>
  </cols>
  <sheetData>
    <row r="1" customFormat="false" ht="25.5" hidden="false" customHeight="false" outlineLevel="0" collapsed="false">
      <c r="A1" s="39" t="s">
        <v>382</v>
      </c>
      <c r="B1" s="40" t="s">
        <v>383</v>
      </c>
    </row>
    <row r="2" customFormat="false" ht="12.75" hidden="false" customHeight="false" outlineLevel="0" collapsed="false">
      <c r="A2" s="36" t="str">
        <f aca="false">'DADOS PARA USO (PODE MEXER)'!E6</f>
        <v>PUENTE SOBRE EL RÍO ARRAYA</v>
      </c>
      <c r="B2" s="37" t="n">
        <f aca="false">'DADOS PARA USO (PODE MEXER)'!H6</f>
        <v>1500000</v>
      </c>
    </row>
    <row r="3" customFormat="false" ht="12.75" hidden="false" customHeight="false" outlineLevel="0" collapsed="false">
      <c r="A3" s="36" t="str">
        <f aca="false">'DADOS PARA USO (PODE MEXER)'!E84</f>
        <v>ÁREA DE CONTROL INTEGRADO PUERTO SUÁREZ - CORUMBÁ</v>
      </c>
      <c r="B3" s="37" t="n">
        <f aca="false">'DADOS PARA USO (PODE MEXER)'!Y84</f>
        <v>2000000</v>
      </c>
    </row>
    <row r="4" customFormat="false" ht="12.75" hidden="false" customHeight="false" outlineLevel="0" collapsed="false">
      <c r="A4" s="36" t="str">
        <f aca="false">'DADOS PARA USO (PODE MEXER)'!E147</f>
        <v>PASO DE FRONTERA SAN MATÍAS - CÁCERES (PORTO LIMÃO)</v>
      </c>
      <c r="B4" s="37" t="n">
        <f aca="false">'DADOS PARA USO (PODE MEXER)'!Y147</f>
        <v>2000000</v>
      </c>
    </row>
    <row r="5" customFormat="false" ht="12.75" hidden="false" customHeight="false" outlineLevel="0" collapsed="false">
      <c r="A5" s="36" t="str">
        <f aca="false">'DADOS PARA USO (PODE MEXER)'!E30</f>
        <v>CIRCUNVALACIÓN VIAL DE CORUMBÁ</v>
      </c>
      <c r="B5" s="37" t="n">
        <f aca="false">'DADOS PARA USO (PODE MEXER)'!H30</f>
        <v>8000000</v>
      </c>
    </row>
    <row r="6" customFormat="false" ht="12.75" hidden="false" customHeight="false" outlineLevel="0" collapsed="false">
      <c r="A6" s="36" t="str">
        <f aca="false">'DADOS PARA USO (PODE MEXER)'!E142</f>
        <v>MEJORAMIENTO DE LA NAVEGABILIDAD DEL SISTEMA SOLIMÕES - AMAZONAS</v>
      </c>
      <c r="B6" s="37" t="n">
        <f aca="false">'DADOS PARA USO (PODE MEXER)'!Y142</f>
        <v>8000000</v>
      </c>
    </row>
    <row r="7" customFormat="false" ht="12.75" hidden="false" customHeight="false" outlineLevel="0" collapsed="false">
      <c r="A7" s="36" t="str">
        <f aca="false">'DADOS PARA USO (PODE MEXER)'!E26</f>
        <v>PUENTE SOBRE EL RÍO TAKUTU</v>
      </c>
      <c r="B7" s="37" t="n">
        <f aca="false">'DADOS PARA USO (PODE MEXER)'!H26</f>
        <v>10000000</v>
      </c>
    </row>
    <row r="8" customFormat="false" ht="12.75" hidden="false" customHeight="false" outlineLevel="0" collapsed="false">
      <c r="A8" s="36" t="str">
        <f aca="false">'DADOS PARA USO (PODE MEXER)'!E11</f>
        <v>PROGRAMA DE MANEJO AMBIENTAL Y TERRITORIAL (RUTA CUIABÁ - SANTARÉM) (BR-163 / MT / PA)</v>
      </c>
      <c r="B8" s="37" t="n">
        <f aca="false">'DADOS PARA USO (PODE MEXER)'!H11</f>
        <v>12000000</v>
      </c>
    </row>
    <row r="9" customFormat="false" ht="12.75" hidden="false" customHeight="false" outlineLevel="0" collapsed="false">
      <c r="A9" s="36" t="str">
        <f aca="false">'DADOS PARA USO (PODE MEXER)'!E12</f>
        <v>PUENTE SOBRE EL RÍO ACRE</v>
      </c>
      <c r="B9" s="37" t="n">
        <f aca="false">'DADOS PARA USO (PODE MEXER)'!H12</f>
        <v>12000000</v>
      </c>
    </row>
    <row r="10" customFormat="false" ht="12.75" hidden="false" customHeight="false" outlineLevel="0" collapsed="false">
      <c r="A10" s="36" t="str">
        <f aca="false">'DADOS PARA USO (PODE MEXER)'!E51</f>
        <v>PAVIMENTACIÓN PORTO LIMÃO - FRONTERA CON BOLIVIA (SAN MATÍAS)</v>
      </c>
      <c r="B10" s="37" t="n">
        <f aca="false">'DADOS PARA USO (PODE MEXER)'!Y51</f>
        <v>13000000</v>
      </c>
    </row>
    <row r="11" customFormat="false" ht="12.75" hidden="false" customHeight="false" outlineLevel="0" collapsed="false">
      <c r="A11" s="36" t="str">
        <f aca="false">'DADOS PARA USO (PODE MEXER)'!E7</f>
        <v>RUTA BOA VISTA - BONFIM</v>
      </c>
      <c r="B11" s="37" t="n">
        <f aca="false">'DADOS PARA USO (PODE MEXER)'!H7</f>
        <v>15000000</v>
      </c>
    </row>
    <row r="12" customFormat="false" ht="12.75" hidden="false" customHeight="false" outlineLevel="0" collapsed="false">
      <c r="A12" s="36" t="str">
        <f aca="false">'DADOS PARA USO (PODE MEXER)'!E14</f>
        <v>CONSTRUCCIÓN DEL TRAMO SANTA MARÍA - ROSARIO DO SUL (BR-158 / RS)</v>
      </c>
      <c r="B12" s="37" t="n">
        <f aca="false">'DADOS PARA USO (PODE MEXER)'!H14</f>
        <v>30000000</v>
      </c>
    </row>
    <row r="13" customFormat="false" ht="12.75" hidden="false" customHeight="false" outlineLevel="0" collapsed="false">
      <c r="A13" s="36" t="str">
        <f aca="false">'DADOS PARA USO (PODE MEXER)'!E10</f>
        <v>CONTORNO FERROVIARIO DE CAMPO GRANDE</v>
      </c>
      <c r="B13" s="37" t="n">
        <f aca="false">'DADOS PARA USO (PODE MEXER)'!H10</f>
        <v>31000000</v>
      </c>
    </row>
    <row r="14" customFormat="false" ht="12.75" hidden="false" customHeight="false" outlineLevel="0" collapsed="false">
      <c r="A14" s="36" t="str">
        <f aca="false">'DADOS PARA USO (PODE MEXER)'!E32</f>
        <v>CONSTRUCCIÓN Y PAVIMENTACIÓN DE LA RUTA BR-282 / SC FLORIANÓPOLIS - FRONTERA CON ARGENTINA</v>
      </c>
      <c r="B14" s="37" t="n">
        <f aca="false">'DADOS PARA USO (PODE MEXER)'!Y32</f>
        <v>100000000</v>
      </c>
    </row>
    <row r="15" customFormat="false" ht="12.75" hidden="false" customHeight="false" outlineLevel="0" collapsed="false">
      <c r="A15" s="36" t="str">
        <f aca="false">'DADOS PARA USO (PODE MEXER)'!E63</f>
        <v>LÍNEA DE TRANSMISIÓN ITAIPÚ - LONDRINA - ARARAQUARA</v>
      </c>
      <c r="B15" s="37" t="n">
        <f aca="false">'DADOS PARA USO (PODE MEXER)'!Y63</f>
        <v>149144214</v>
      </c>
    </row>
    <row r="16" customFormat="false" ht="12.75" hidden="false" customHeight="false" outlineLevel="0" collapsed="false">
      <c r="A16" s="36" t="str">
        <f aca="false">'DADOS PARA USO (PODE MEXER)'!E117</f>
        <v>REHABILITACIÓN DE LA CARRETERA BR-222 AÇAILÂNDIA (MA) - PORTO DE ITAQUI (MA)</v>
      </c>
      <c r="B16" s="37" t="n">
        <f aca="false">'DADOS PARA USO (PODE MEXER)'!Y117</f>
        <v>180000000</v>
      </c>
    </row>
    <row r="17" customFormat="false" ht="12.75" hidden="false" customHeight="false" outlineLevel="0" collapsed="false">
      <c r="A17" s="36" t="str">
        <f aca="false">'DADOS PARA USO (PODE MEXER)'!E116</f>
        <v>RECUPERACIÓN DE PORTO ALEGRE - URUGUAIANA (BR-290 / RS)</v>
      </c>
      <c r="B17" s="37" t="n">
        <f aca="false">'DADOS PARA USO (PODE MEXER)'!Y116</f>
        <v>250000000</v>
      </c>
    </row>
    <row r="18" customFormat="false" ht="12.75" hidden="false" customHeight="false" outlineLevel="0" collapsed="false">
      <c r="A18" s="36" t="str">
        <f aca="false">'DADOS PARA USO (PODE MEXER)'!E68</f>
        <v>CONEXIÓN VIAL RIO BRANCO - CRUZEIRO DO SUL (BR-364 / AC)</v>
      </c>
      <c r="B18" s="37" t="n">
        <f aca="false">'DADOS PARA USO (PODE MEXER)'!Y68</f>
        <v>573000000</v>
      </c>
    </row>
    <row r="19" customFormat="false" ht="12.75" hidden="false" customHeight="false" outlineLevel="0" collapsed="false">
      <c r="A19" s="36" t="str">
        <f aca="false">'DADOS PARA USO (PODE MEXER)'!E31</f>
        <v>CONSTRUCCIÓN DEL ANILLO VIAL SAN PABLO (TRAMO SUR)</v>
      </c>
      <c r="B19" s="37" t="n">
        <f aca="false">'DADOS PARA USO (PODE MEXER)'!Y31</f>
        <v>600000000</v>
      </c>
    </row>
    <row r="20" customFormat="false" ht="12.75" hidden="false" customHeight="false" outlineLevel="0" collapsed="false">
      <c r="A20" s="41" t="str">
        <f aca="false">'DADOS PARA USO (PODE MEXER)'!E70</f>
        <v>FERROVÍA NORTE - SUR FASE III (PALMAS - CAMPINORTE)</v>
      </c>
      <c r="B20" s="37" t="n">
        <f aca="false">'DADOS PARA USO (PODE MEXER)'!Y70</f>
        <v>600000000</v>
      </c>
    </row>
    <row r="21" customFormat="false" ht="12.75" hidden="false" customHeight="false" outlineLevel="0" collapsed="false">
      <c r="A21" s="36" t="str">
        <f aca="false">'DADOS PARA USO (PODE MEXER)'!E131</f>
        <v>CONCLUSIÓN DE LA DUPLICACIÓN DEL TRAMO VIAL BELO HORIZONTE - SAN PABLO (BR-381 / SP / MG)</v>
      </c>
      <c r="B21" s="37" t="n">
        <f aca="false">'DADOS PARA USO (PODE MEXER)'!Y131</f>
        <v>1300000000</v>
      </c>
    </row>
    <row r="22" customFormat="false" ht="12.75" hidden="false" customHeight="false" outlineLevel="0" collapsed="false">
      <c r="A22" s="36" t="str">
        <f aca="false">'DADOS PARA USO (PODE MEXER)'!E139</f>
        <v>FERROVÍA NORTE-SUR FASE II (AÇAILÂNDIA - PALMAS)</v>
      </c>
      <c r="B22" s="37" t="n">
        <f aca="false">'DADOS PARA USO (PODE MEXER)'!Y139</f>
        <v>2500000000</v>
      </c>
    </row>
    <row r="23" customFormat="false" ht="12.75" hidden="false" customHeight="false" outlineLevel="0" collapsed="false">
      <c r="A23" s="36" t="str">
        <f aca="false">'DADOS PARA USO (PODE MEXER)'!E73</f>
        <v>LÍNEA DE TRANSMISIÓN ENTRE LAS DOS CENTRALES HIDROELÉCTRICAS DEL RÍO MADEIRA Y EL SISTEMA CENTRAL</v>
      </c>
      <c r="B23" s="37" t="n">
        <f aca="false">'DADOS PARA USO (PODE MEXER)'!Y73</f>
        <v>2676000000</v>
      </c>
    </row>
    <row r="24" customFormat="false" ht="12.75" hidden="false" customHeight="false" outlineLevel="0" collapsed="false">
      <c r="A24" s="36" t="str">
        <f aca="false">'DADOS PARA USO (PODE MEXER)'!E130</f>
        <v>COMPLEJO HIDROELÉCTRICO DEL RÍO MADEIRA (HIDROELÉCTRICA SANTO ANTONIO E HIDROELÉCTRICA JIRAU)</v>
      </c>
      <c r="B24" s="37" t="n">
        <f aca="false">'DADOS PARA USO (PODE MEXER)'!Y130</f>
        <v>12746000000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20" activeCellId="0" sqref="D20"/>
    </sheetView>
  </sheetViews>
  <sheetFormatPr defaultColWidth="9.13671875" defaultRowHeight="12.75" zeroHeight="false" outlineLevelRow="0" outlineLevelCol="0"/>
  <cols>
    <col collapsed="false" customWidth="true" hidden="false" outlineLevel="0" max="1" min="1" style="38" width="26.71"/>
    <col collapsed="false" customWidth="true" hidden="false" outlineLevel="0" max="2" min="2" style="38" width="17.4"/>
    <col collapsed="false" customWidth="true" hidden="false" outlineLevel="0" max="3" min="3" style="42" width="18.85"/>
    <col collapsed="false" customWidth="true" hidden="false" outlineLevel="0" max="4" min="4" style="38" width="23.57"/>
    <col collapsed="false" customWidth="false" hidden="false" outlineLevel="0" max="1024" min="5" style="38" width="9.13"/>
  </cols>
  <sheetData>
    <row r="1" customFormat="false" ht="12.75" hidden="false" customHeight="false" outlineLevel="0" collapsed="false">
      <c r="A1" s="43" t="s">
        <v>384</v>
      </c>
      <c r="B1" s="43" t="s">
        <v>385</v>
      </c>
      <c r="C1" s="44" t="s">
        <v>386</v>
      </c>
    </row>
    <row r="2" customFormat="false" ht="12.75" hidden="false" customHeight="false" outlineLevel="0" collapsed="false">
      <c r="A2" s="38" t="s">
        <v>14</v>
      </c>
      <c r="B2" s="38" t="n">
        <v>1</v>
      </c>
      <c r="C2" s="42" t="n">
        <f aca="false">SUM('DADOS PARA USO'!P3:P162)</f>
        <v>503477</v>
      </c>
    </row>
    <row r="3" customFormat="false" ht="12.75" hidden="false" customHeight="false" outlineLevel="0" collapsed="false">
      <c r="A3" s="38" t="s">
        <v>18</v>
      </c>
      <c r="B3" s="38" t="n">
        <v>1</v>
      </c>
      <c r="C3" s="42" t="n">
        <f aca="false">SUM('DADOS PARA USO'!T3:T175)</f>
        <v>56000000</v>
      </c>
    </row>
    <row r="4" customFormat="false" ht="12.75" hidden="false" customHeight="false" outlineLevel="0" collapsed="false">
      <c r="A4" s="38" t="s">
        <v>387</v>
      </c>
      <c r="B4" s="38" t="n">
        <v>3</v>
      </c>
      <c r="C4" s="42" t="n">
        <f aca="false">SUM('DADOS PARA USO'!U3:U190)</f>
        <v>155311356</v>
      </c>
    </row>
    <row r="5" customFormat="false" ht="12.75" hidden="false" customHeight="false" outlineLevel="0" collapsed="false">
      <c r="A5" s="38" t="s">
        <v>22</v>
      </c>
      <c r="B5" s="38" t="n">
        <v>2</v>
      </c>
      <c r="C5" s="42" t="n">
        <f aca="false">SUM('DADOS PARA USO'!X3:X163)</f>
        <v>157100000</v>
      </c>
    </row>
    <row r="6" customFormat="false" ht="12.75" hidden="false" customHeight="false" outlineLevel="0" collapsed="false">
      <c r="A6" s="38" t="s">
        <v>17</v>
      </c>
      <c r="B6" s="38" t="n">
        <v>2</v>
      </c>
      <c r="C6" s="42" t="n">
        <f aca="false">SUM('DADOS PARA USO'!S3:S197)</f>
        <v>180000000</v>
      </c>
    </row>
    <row r="7" customFormat="false" ht="12.75" hidden="false" customHeight="false" outlineLevel="0" collapsed="false">
      <c r="A7" s="38" t="s">
        <v>15</v>
      </c>
      <c r="B7" s="38" t="n">
        <v>3</v>
      </c>
      <c r="C7" s="42" t="n">
        <f aca="false">SUM('DADOS PARA USO'!Q3:Q162)</f>
        <v>419300000</v>
      </c>
    </row>
    <row r="8" customFormat="false" ht="12.75" hidden="false" customHeight="false" outlineLevel="0" collapsed="false">
      <c r="A8" s="38" t="s">
        <v>12</v>
      </c>
      <c r="B8" s="38" t="n">
        <v>10</v>
      </c>
      <c r="C8" s="42" t="n">
        <f aca="false">SUM('DADOS PARA USO'!N3:N188)</f>
        <v>1315951766</v>
      </c>
    </row>
    <row r="9" customFormat="false" ht="12.75" hidden="false" customHeight="false" outlineLevel="0" collapsed="false">
      <c r="A9" s="38" t="s">
        <v>13</v>
      </c>
      <c r="B9" s="38" t="n">
        <v>12</v>
      </c>
      <c r="C9" s="42" t="n">
        <f aca="false">SUM('DADOS PARA USO'!O3:O162)</f>
        <v>1458287411</v>
      </c>
    </row>
    <row r="10" customFormat="false" ht="12.75" hidden="false" customHeight="false" outlineLevel="0" collapsed="false">
      <c r="A10" s="38" t="s">
        <v>388</v>
      </c>
      <c r="B10" s="38" t="n">
        <v>3</v>
      </c>
      <c r="C10" s="42" t="n">
        <f aca="false">SUM('DADOS PARA USO'!W3:W187)</f>
        <v>2400000000</v>
      </c>
    </row>
    <row r="11" customFormat="false" ht="12.75" hidden="false" customHeight="false" outlineLevel="0" collapsed="false">
      <c r="A11" s="38" t="s">
        <v>389</v>
      </c>
      <c r="B11" s="38" t="n">
        <v>4</v>
      </c>
      <c r="C11" s="42" t="n">
        <f aca="false">SUM('DADOS PARA USO'!V3:V187)</f>
        <v>3137158974</v>
      </c>
    </row>
    <row r="12" customFormat="false" ht="12.75" hidden="false" customHeight="false" outlineLevel="0" collapsed="false">
      <c r="A12" s="38" t="s">
        <v>390</v>
      </c>
      <c r="B12" s="38" t="n">
        <v>76</v>
      </c>
      <c r="C12" s="42" t="n">
        <f aca="false">SUM('DADOS PARA USO'!L3:L162)</f>
        <v>5406911372</v>
      </c>
    </row>
    <row r="13" customFormat="false" ht="12.75" hidden="false" customHeight="false" outlineLevel="0" collapsed="false">
      <c r="A13" s="38" t="s">
        <v>16</v>
      </c>
      <c r="B13" s="38" t="n">
        <v>25</v>
      </c>
      <c r="C13" s="42" t="n">
        <f aca="false">SUM('DADOS PARA USO'!R3:R201)</f>
        <v>11855695297</v>
      </c>
    </row>
    <row r="14" customFormat="false" ht="12.75" hidden="false" customHeight="false" outlineLevel="0" collapsed="false">
      <c r="A14" s="38" t="s">
        <v>391</v>
      </c>
      <c r="B14" s="38" t="n">
        <v>8</v>
      </c>
      <c r="C14" s="42" t="n">
        <f aca="false">SUM('DADOS PARA USO'!M3:M162)</f>
        <v>17396800000</v>
      </c>
    </row>
    <row r="15" customFormat="false" ht="12.75" hidden="false" customHeight="false" outlineLevel="0" collapsed="false">
      <c r="A15" s="38" t="s">
        <v>392</v>
      </c>
      <c r="B15" s="38" t="n">
        <v>32</v>
      </c>
      <c r="C15" s="42" t="n">
        <f aca="false">SUM([1]Export!$G$2:$G$33)</f>
        <v>21818644214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12.14"/>
    <col collapsed="false" customWidth="true" hidden="false" outlineLevel="0" max="3" min="3" style="1" width="24.87"/>
  </cols>
  <sheetData>
    <row r="1" customFormat="false" ht="15" hidden="false" customHeight="false" outlineLevel="0" collapsed="false">
      <c r="A1" s="45" t="s">
        <v>14</v>
      </c>
      <c r="B1" s="45" t="n">
        <v>6</v>
      </c>
      <c r="C1" s="1" t="n">
        <f aca="false">'[2]PROJETOS IIRSA FINANCIADOS PELO'!$F$10</f>
        <v>480935178</v>
      </c>
    </row>
    <row r="2" customFormat="false" ht="15" hidden="false" customHeight="false" outlineLevel="0" collapsed="false">
      <c r="A2" s="45" t="s">
        <v>22</v>
      </c>
      <c r="B2" s="45" t="n">
        <v>3</v>
      </c>
      <c r="C2" s="46" t="n">
        <f aca="false">'[3]PROJETOS IIRSA FINANCIADOS PELO'!$F$6</f>
        <v>599000000</v>
      </c>
    </row>
    <row r="3" customFormat="false" ht="15" hidden="false" customHeight="false" outlineLevel="0" collapsed="false">
      <c r="A3" s="45" t="s">
        <v>17</v>
      </c>
      <c r="B3" s="45" t="n">
        <v>11</v>
      </c>
      <c r="C3" s="1" t="n">
        <v>2077026746</v>
      </c>
    </row>
    <row r="4" customFormat="false" ht="15" hidden="false" customHeight="false" outlineLevel="0" collapsed="false">
      <c r="A4" s="45" t="s">
        <v>393</v>
      </c>
      <c r="B4" s="45" t="n">
        <v>5</v>
      </c>
      <c r="C4" s="46" t="n">
        <f aca="false">'[4]PROJETOS IIRSA FINANCIADOS PELO'!$F$8</f>
        <v>4252292650</v>
      </c>
    </row>
    <row r="5" customFormat="false" ht="15" hidden="false" customHeight="false" outlineLevel="0" collapsed="false">
      <c r="A5" s="45" t="s">
        <v>13</v>
      </c>
      <c r="B5" s="45" t="n">
        <v>33</v>
      </c>
      <c r="C5" s="46" t="n">
        <f aca="false">'[5]PROJETOS IIRSA FINANCIADOS PELA'!$J$4</f>
        <v>9754548363</v>
      </c>
    </row>
    <row r="6" customFormat="false" ht="15" hidden="false" customHeight="false" outlineLevel="0" collapsed="false">
      <c r="A6" s="45" t="s">
        <v>12</v>
      </c>
      <c r="B6" s="45" t="n">
        <v>35</v>
      </c>
      <c r="C6" s="46" t="n">
        <f aca="false">'[6]PROJETOS IIRSA FINANCIADOS PELO'!$K$3</f>
        <v>10813993871</v>
      </c>
    </row>
    <row r="7" customFormat="false" ht="15" hidden="false" customHeight="false" outlineLevel="0" collapsed="false">
      <c r="A7" s="45" t="s">
        <v>20</v>
      </c>
      <c r="B7" s="45" t="n">
        <v>49</v>
      </c>
      <c r="C7" s="1" t="n">
        <v>13257082988</v>
      </c>
    </row>
    <row r="8" customFormat="false" ht="15" hidden="false" customHeight="false" outlineLevel="0" collapsed="false">
      <c r="A8" s="45" t="s">
        <v>16</v>
      </c>
      <c r="B8" s="45" t="n">
        <v>99</v>
      </c>
      <c r="C8" s="46" t="n">
        <v>65955954635</v>
      </c>
    </row>
    <row r="9" customFormat="false" ht="15" hidden="false" customHeight="false" outlineLevel="0" collapsed="false">
      <c r="A9" s="45" t="s">
        <v>390</v>
      </c>
      <c r="B9" s="45" t="n">
        <v>321</v>
      </c>
      <c r="C9" s="46" t="n">
        <f aca="false">'[7]PROJETOS IIRSA FINANCIADOS PELO'!$L$3</f>
        <v>91729475331</v>
      </c>
    </row>
    <row r="10" customFormat="false" ht="15" hidden="false" customHeight="false" outlineLevel="0" collapsed="false">
      <c r="A10" s="45" t="s">
        <v>394</v>
      </c>
      <c r="B10" s="45" t="n">
        <v>562</v>
      </c>
      <c r="C10" s="46" t="n">
        <v>198920309762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8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ColWidth="8.60546875" defaultRowHeight="15" zeroHeight="false" outlineLevelRow="0" outlineLevelCol="0"/>
  <cols>
    <col collapsed="false" customWidth="true" hidden="false" outlineLevel="0" max="1" min="1" style="45" width="30.14"/>
    <col collapsed="false" customWidth="true" hidden="false" outlineLevel="0" max="2" min="2" style="45" width="36.85"/>
    <col collapsed="false" customWidth="true" hidden="false" outlineLevel="0" max="3" min="3" style="47" width="25.71"/>
    <col collapsed="false" customWidth="true" hidden="false" outlineLevel="0" max="4" min="4" style="45" width="21.86"/>
    <col collapsed="false" customWidth="true" hidden="false" outlineLevel="0" max="5" min="5" style="0" width="31.01"/>
    <col collapsed="false" customWidth="true" hidden="false" outlineLevel="0" max="6" min="6" style="2" width="3.98"/>
    <col collapsed="false" customWidth="true" hidden="false" outlineLevel="0" max="7" min="7" style="3" width="18.85"/>
    <col collapsed="false" customWidth="true" hidden="false" outlineLevel="0" max="8" min="8" style="3" width="17.29"/>
    <col collapsed="false" customWidth="true" hidden="false" outlineLevel="0" max="9" min="9" style="3" width="16.41"/>
    <col collapsed="false" customWidth="true" hidden="false" outlineLevel="0" max="10" min="10" style="3" width="19.14"/>
    <col collapsed="false" customWidth="true" hidden="false" outlineLevel="0" max="11" min="11" style="3" width="17.13"/>
    <col collapsed="false" customWidth="true" hidden="false" outlineLevel="0" max="12" min="12" style="3" width="15.42"/>
    <col collapsed="false" customWidth="true" hidden="false" outlineLevel="0" max="13" min="13" style="3" width="17.29"/>
    <col collapsed="false" customWidth="true" hidden="false" outlineLevel="0" max="14" min="14" style="3" width="14.57"/>
    <col collapsed="false" customWidth="true" hidden="false" outlineLevel="0" max="15" min="15" style="3" width="16.87"/>
    <col collapsed="false" customWidth="true" hidden="false" outlineLevel="0" max="16" min="16" style="3" width="14.15"/>
    <col collapsed="false" customWidth="true" hidden="false" outlineLevel="0" max="17" min="17" style="3" width="16.29"/>
    <col collapsed="false" customWidth="true" hidden="false" outlineLevel="0" max="18" min="18" style="3" width="16.41"/>
    <col collapsed="false" customWidth="true" hidden="false" outlineLevel="0" max="19" min="19" style="3" width="14.15"/>
    <col collapsed="false" customWidth="true" hidden="false" outlineLevel="0" max="20" min="20" style="3" width="17.71"/>
    <col collapsed="false" customWidth="true" hidden="false" outlineLevel="0" max="22" min="22" style="0" width="19.99"/>
  </cols>
  <sheetData>
    <row r="1" customFormat="false" ht="31.5" hidden="false" customHeight="true" outlineLevel="0" collapsed="false">
      <c r="A1" s="4" t="s">
        <v>395</v>
      </c>
      <c r="B1" s="4" t="s">
        <v>396</v>
      </c>
      <c r="C1" s="48" t="s">
        <v>7</v>
      </c>
      <c r="D1" s="4" t="s">
        <v>8</v>
      </c>
      <c r="E1" s="4" t="s">
        <v>9</v>
      </c>
      <c r="G1" s="8" t="s">
        <v>10</v>
      </c>
      <c r="H1" s="8" t="s">
        <v>11</v>
      </c>
      <c r="I1" s="9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</row>
    <row r="2" s="10" customFormat="true" ht="4.5" hidden="false" customHeight="true" outlineLevel="0" collapsed="false"/>
    <row r="3" customFormat="false" ht="15" hidden="false" customHeight="false" outlineLevel="0" collapsed="false">
      <c r="A3" s="19" t="s">
        <v>10</v>
      </c>
      <c r="B3" s="49" t="n">
        <f aca="false">SUM(G3:G36,T3:T35)</f>
        <v>1634980402</v>
      </c>
      <c r="C3" s="50" t="n">
        <v>501000000</v>
      </c>
      <c r="D3" s="11" t="s">
        <v>48</v>
      </c>
      <c r="E3" s="11" t="s">
        <v>10</v>
      </c>
      <c r="G3" s="3" t="n">
        <f aca="false">C3</f>
        <v>501000000</v>
      </c>
    </row>
    <row r="4" customFormat="false" ht="15.75" hidden="false" customHeight="false" outlineLevel="0" collapsed="false">
      <c r="A4" s="19" t="s">
        <v>13</v>
      </c>
      <c r="B4" s="49" t="n">
        <f aca="false">SUM(J3:J36)</f>
        <v>49000000</v>
      </c>
      <c r="C4" s="47" t="n">
        <v>0</v>
      </c>
      <c r="D4" s="45" t="s">
        <v>361</v>
      </c>
      <c r="E4" s="19" t="s">
        <v>65</v>
      </c>
      <c r="N4" s="3" t="n">
        <f aca="false">C4</f>
        <v>0</v>
      </c>
      <c r="V4" s="1" t="n">
        <f aca="false">SUM(T6:T152)</f>
        <v>819500000</v>
      </c>
    </row>
    <row r="5" customFormat="false" ht="15.75" hidden="false" customHeight="false" outlineLevel="0" collapsed="false">
      <c r="A5" s="51" t="s">
        <v>19</v>
      </c>
      <c r="B5" s="52" t="n">
        <f aca="false">SUM(P3:P37)</f>
        <v>68962688</v>
      </c>
      <c r="C5" s="50" t="n">
        <v>70000000</v>
      </c>
      <c r="D5" s="11" t="s">
        <v>34</v>
      </c>
      <c r="E5" s="16" t="s">
        <v>84</v>
      </c>
      <c r="G5" s="3" t="n">
        <v>21000000</v>
      </c>
      <c r="J5" s="3" t="n">
        <v>49000000</v>
      </c>
    </row>
    <row r="6" customFormat="false" ht="15.75" hidden="false" customHeight="false" outlineLevel="0" collapsed="false">
      <c r="A6" s="51" t="s">
        <v>12</v>
      </c>
      <c r="B6" s="52" t="n">
        <f aca="false">SUM(I3:I36)</f>
        <v>45000000</v>
      </c>
      <c r="C6" s="47" t="n">
        <v>1500000</v>
      </c>
      <c r="D6" s="45" t="s">
        <v>105</v>
      </c>
      <c r="E6" s="19" t="s">
        <v>10</v>
      </c>
      <c r="T6" s="3" t="n">
        <f aca="false">C6</f>
        <v>1500000</v>
      </c>
    </row>
    <row r="7" customFormat="false" ht="15.75" hidden="false" customHeight="false" outlineLevel="0" collapsed="false">
      <c r="A7" s="19" t="s">
        <v>49</v>
      </c>
      <c r="B7" s="49" t="n">
        <f aca="false">SUM(M3:M37)</f>
        <v>2225089800</v>
      </c>
      <c r="C7" s="47" t="n">
        <v>15000000</v>
      </c>
      <c r="D7" s="45" t="s">
        <v>105</v>
      </c>
      <c r="E7" s="19" t="s">
        <v>355</v>
      </c>
      <c r="T7" s="3" t="n">
        <f aca="false">C7</f>
        <v>15000000</v>
      </c>
    </row>
    <row r="8" customFormat="false" ht="15.75" hidden="false" customHeight="false" outlineLevel="0" collapsed="false">
      <c r="A8" s="51" t="s">
        <v>397</v>
      </c>
      <c r="B8" s="52" t="n">
        <f aca="false">SUM(Q6:Q38)</f>
        <v>1406000000</v>
      </c>
      <c r="C8" s="50" t="n">
        <v>1280000</v>
      </c>
      <c r="D8" s="11" t="s">
        <v>29</v>
      </c>
      <c r="E8" s="11" t="s">
        <v>30</v>
      </c>
    </row>
    <row r="9" customFormat="false" ht="15.75" hidden="false" customHeight="false" outlineLevel="0" collapsed="false">
      <c r="A9" s="19" t="s">
        <v>398</v>
      </c>
      <c r="B9" s="49" t="n">
        <f aca="false">SUM(R4:R34)</f>
        <v>2100000000</v>
      </c>
      <c r="C9" s="47" t="n">
        <v>5000000</v>
      </c>
      <c r="D9" s="45" t="s">
        <v>48</v>
      </c>
      <c r="E9" s="19" t="s">
        <v>10</v>
      </c>
      <c r="G9" s="3" t="n">
        <f aca="false">C9</f>
        <v>5000000</v>
      </c>
    </row>
    <row r="10" customFormat="false" ht="15.75" hidden="false" customHeight="false" outlineLevel="0" collapsed="false">
      <c r="A10" s="53" t="s">
        <v>355</v>
      </c>
      <c r="B10" s="54" t="n">
        <f aca="false">SUM(T3:T38)</f>
        <v>819500000</v>
      </c>
      <c r="C10" s="50" t="n">
        <v>31000000</v>
      </c>
      <c r="D10" s="11" t="s">
        <v>105</v>
      </c>
      <c r="E10" s="16" t="s">
        <v>152</v>
      </c>
      <c r="T10" s="3" t="n">
        <f aca="false">C10</f>
        <v>31000000</v>
      </c>
    </row>
    <row r="11" customFormat="false" ht="15.75" hidden="false" customHeight="false" outlineLevel="0" collapsed="false">
      <c r="A11" s="51"/>
      <c r="B11" s="51"/>
      <c r="C11" s="47" t="n">
        <v>12000000</v>
      </c>
      <c r="D11" s="45" t="s">
        <v>105</v>
      </c>
      <c r="E11" s="29" t="s">
        <v>10</v>
      </c>
      <c r="T11" s="3" t="n">
        <v>12000000</v>
      </c>
    </row>
    <row r="12" customFormat="false" ht="15.75" hidden="false" customHeight="false" outlineLevel="0" collapsed="false">
      <c r="A12" s="51"/>
      <c r="B12" s="51"/>
      <c r="C12" s="47" t="n">
        <v>12000000</v>
      </c>
      <c r="D12" s="45" t="s">
        <v>309</v>
      </c>
      <c r="E12" s="29" t="s">
        <v>10</v>
      </c>
      <c r="T12" s="3" t="n">
        <f aca="false">C12</f>
        <v>12000000</v>
      </c>
    </row>
    <row r="13" customFormat="false" ht="15.75" hidden="false" customHeight="false" outlineLevel="0" collapsed="false">
      <c r="C13" s="47" t="n">
        <v>10500000</v>
      </c>
      <c r="D13" s="45" t="s">
        <v>48</v>
      </c>
      <c r="E13" s="19" t="s">
        <v>10</v>
      </c>
      <c r="G13" s="3" t="n">
        <f aca="false">C13</f>
        <v>10500000</v>
      </c>
    </row>
    <row r="14" customFormat="false" ht="15.75" hidden="false" customHeight="false" outlineLevel="0" collapsed="false">
      <c r="A14" s="19"/>
      <c r="B14" s="19"/>
      <c r="C14" s="55" t="n">
        <v>30000000</v>
      </c>
      <c r="D14" s="19" t="s">
        <v>105</v>
      </c>
      <c r="E14" s="19" t="s">
        <v>10</v>
      </c>
      <c r="T14" s="3" t="n">
        <f aca="false">C14</f>
        <v>30000000</v>
      </c>
    </row>
    <row r="15" customFormat="false" ht="15" hidden="false" customHeight="false" outlineLevel="0" collapsed="false">
      <c r="A15" s="11"/>
      <c r="B15" s="11"/>
      <c r="C15" s="50" t="n">
        <v>23617063</v>
      </c>
      <c r="D15" s="11" t="s">
        <v>68</v>
      </c>
      <c r="E15" s="11" t="s">
        <v>10</v>
      </c>
      <c r="G15" s="3" t="n">
        <f aca="false">C15</f>
        <v>23617063</v>
      </c>
    </row>
    <row r="16" customFormat="false" ht="15" hidden="false" customHeight="false" outlineLevel="0" collapsed="false">
      <c r="A16" s="11" t="s">
        <v>399</v>
      </c>
      <c r="B16" s="56" t="n">
        <f aca="false">SUM(B3:B9)</f>
        <v>7529032890</v>
      </c>
      <c r="C16" s="50" t="n">
        <v>105000000</v>
      </c>
      <c r="D16" s="11" t="s">
        <v>48</v>
      </c>
      <c r="E16" s="11" t="s">
        <v>65</v>
      </c>
    </row>
    <row r="17" customFormat="false" ht="15" hidden="false" customHeight="false" outlineLevel="0" collapsed="false">
      <c r="A17" s="11"/>
      <c r="B17" s="11"/>
      <c r="C17" s="50" t="n">
        <v>85817183</v>
      </c>
      <c r="D17" s="11" t="s">
        <v>73</v>
      </c>
      <c r="E17" s="16" t="s">
        <v>74</v>
      </c>
      <c r="G17" s="3" t="n">
        <f aca="false">16854495</f>
        <v>16854495</v>
      </c>
      <c r="P17" s="3" t="n">
        <v>68962688</v>
      </c>
    </row>
    <row r="18" customFormat="false" ht="13.8" hidden="false" customHeight="false" outlineLevel="0" collapsed="false">
      <c r="A18" s="11" t="n">
        <v>100</v>
      </c>
      <c r="B18" s="56" t="n">
        <f aca="false">B16</f>
        <v>7529032890</v>
      </c>
      <c r="C18" s="50" t="n">
        <v>231712828</v>
      </c>
      <c r="D18" s="11" t="s">
        <v>68</v>
      </c>
      <c r="E18" s="16" t="s">
        <v>69</v>
      </c>
      <c r="G18" s="3" t="n">
        <v>7600000</v>
      </c>
      <c r="I18" s="3" t="n">
        <v>45000000</v>
      </c>
      <c r="M18" s="3" t="n">
        <v>179112828</v>
      </c>
    </row>
    <row r="19" customFormat="false" ht="15" hidden="false" customHeight="false" outlineLevel="0" collapsed="false">
      <c r="A19" s="56" t="s">
        <v>400</v>
      </c>
      <c r="B19" s="49" t="n">
        <f aca="false">B3</f>
        <v>1634980402</v>
      </c>
      <c r="C19" s="50" t="n">
        <v>25000000</v>
      </c>
      <c r="D19" s="11" t="s">
        <v>34</v>
      </c>
      <c r="E19" s="11" t="s">
        <v>10</v>
      </c>
      <c r="G19" s="3" t="n">
        <f aca="false">C19</f>
        <v>25000000</v>
      </c>
    </row>
    <row r="20" customFormat="false" ht="15" hidden="false" customHeight="false" outlineLevel="0" collapsed="false">
      <c r="A20" s="11"/>
      <c r="B20" s="11"/>
      <c r="C20" s="50" t="n">
        <v>4000000</v>
      </c>
      <c r="D20" s="11" t="s">
        <v>100</v>
      </c>
      <c r="E20" s="11" t="s">
        <v>10</v>
      </c>
      <c r="G20" s="3" t="n">
        <f aca="false">C20</f>
        <v>4000000</v>
      </c>
    </row>
    <row r="21" customFormat="false" ht="13.8" hidden="false" customHeight="false" outlineLevel="0" collapsed="false">
      <c r="A21" s="56" t="n">
        <f aca="false">B19*100</f>
        <v>163498040200</v>
      </c>
      <c r="B21" s="11"/>
      <c r="C21" s="50" t="n">
        <v>22000000</v>
      </c>
      <c r="D21" s="11" t="s">
        <v>105</v>
      </c>
      <c r="E21" s="11" t="s">
        <v>90</v>
      </c>
    </row>
    <row r="22" customFormat="false" ht="13.8" hidden="false" customHeight="false" outlineLevel="0" collapsed="false">
      <c r="A22" s="11" t="n">
        <f aca="false">A21/B18</f>
        <v>21.7156761816191</v>
      </c>
      <c r="B22" s="57" t="n">
        <v>0.29</v>
      </c>
      <c r="C22" s="50" t="n">
        <v>23540825</v>
      </c>
      <c r="D22" s="11" t="s">
        <v>139</v>
      </c>
      <c r="E22" s="11" t="s">
        <v>10</v>
      </c>
    </row>
    <row r="23" customFormat="false" ht="15" hidden="false" customHeight="false" outlineLevel="0" collapsed="false">
      <c r="A23" s="11"/>
      <c r="B23" s="11"/>
      <c r="C23" s="50" t="n">
        <v>10000000</v>
      </c>
      <c r="D23" s="11" t="s">
        <v>257</v>
      </c>
      <c r="E23" s="11" t="s">
        <v>10</v>
      </c>
      <c r="G23" s="3" t="n">
        <f aca="false">C23</f>
        <v>10000000</v>
      </c>
    </row>
    <row r="24" customFormat="false" ht="15.75" hidden="false" customHeight="false" outlineLevel="0" collapsed="false">
      <c r="A24" s="45" t="n">
        <f aca="false">B7*100/B18</f>
        <v>29.5534610156285</v>
      </c>
      <c r="B24" s="58" t="s">
        <v>401</v>
      </c>
      <c r="C24" s="47" t="n">
        <v>47000000</v>
      </c>
      <c r="D24" s="45" t="s">
        <v>39</v>
      </c>
      <c r="E24" s="19" t="s">
        <v>10</v>
      </c>
      <c r="G24" s="3" t="n">
        <f aca="false">C24</f>
        <v>47000000</v>
      </c>
    </row>
    <row r="25" customFormat="false" ht="15.75" hidden="false" customHeight="false" outlineLevel="0" collapsed="false">
      <c r="C25" s="47" t="n">
        <v>45400000</v>
      </c>
      <c r="D25" s="45" t="s">
        <v>98</v>
      </c>
      <c r="E25" s="19" t="s">
        <v>10</v>
      </c>
      <c r="G25" s="3" t="n">
        <f aca="false">C25</f>
        <v>45400000</v>
      </c>
    </row>
    <row r="26" customFormat="false" ht="15" hidden="false" customHeight="false" outlineLevel="0" collapsed="false">
      <c r="A26" s="59" t="n">
        <f aca="false">SUM(B3,B9)</f>
        <v>3734980402</v>
      </c>
      <c r="B26" s="58" t="s">
        <v>402</v>
      </c>
      <c r="C26" s="47" t="n">
        <v>10000000</v>
      </c>
      <c r="D26" s="45" t="s">
        <v>314</v>
      </c>
      <c r="E26" s="19" t="s">
        <v>10</v>
      </c>
      <c r="T26" s="3" t="n">
        <f aca="false">C26</f>
        <v>10000000</v>
      </c>
    </row>
    <row r="27" customFormat="false" ht="15" hidden="false" customHeight="false" outlineLevel="0" collapsed="false">
      <c r="A27" s="11"/>
      <c r="B27" s="11"/>
      <c r="C27" s="50" t="n">
        <v>48381207</v>
      </c>
      <c r="D27" s="11" t="s">
        <v>68</v>
      </c>
      <c r="E27" s="11" t="s">
        <v>10</v>
      </c>
      <c r="G27" s="3" t="n">
        <f aca="false">C27</f>
        <v>48381207</v>
      </c>
    </row>
    <row r="28" customFormat="false" ht="13.8" hidden="false" customHeight="false" outlineLevel="0" collapsed="false">
      <c r="A28" s="56" t="n">
        <f aca="false">SUM(B4,B6)</f>
        <v>94000000</v>
      </c>
      <c r="B28" s="11" t="s">
        <v>403</v>
      </c>
      <c r="C28" s="50" t="n">
        <v>668000000</v>
      </c>
      <c r="D28" s="11" t="s">
        <v>34</v>
      </c>
      <c r="E28" s="11" t="s">
        <v>90</v>
      </c>
      <c r="Q28" s="3" t="n">
        <f aca="false">C28</f>
        <v>668000000</v>
      </c>
    </row>
    <row r="29" customFormat="false" ht="13.8" hidden="false" customHeight="false" outlineLevel="0" collapsed="false">
      <c r="A29" s="11"/>
      <c r="B29" s="11"/>
      <c r="C29" s="50" t="n">
        <v>738000000</v>
      </c>
      <c r="D29" s="11" t="s">
        <v>34</v>
      </c>
      <c r="E29" s="11" t="s">
        <v>90</v>
      </c>
      <c r="Q29" s="3" t="n">
        <f aca="false">C29</f>
        <v>738000000</v>
      </c>
    </row>
    <row r="30" customFormat="false" ht="13.8" hidden="false" customHeight="false" outlineLevel="0" collapsed="false">
      <c r="A30" s="11"/>
      <c r="B30" s="11"/>
      <c r="C30" s="50" t="n">
        <v>8000000</v>
      </c>
      <c r="D30" s="11" t="s">
        <v>105</v>
      </c>
      <c r="E30" s="16" t="s">
        <v>10</v>
      </c>
      <c r="T30" s="3" t="n">
        <f aca="false">C30</f>
        <v>8000000</v>
      </c>
    </row>
    <row r="31" customFormat="false" ht="30" hidden="false" customHeight="false" outlineLevel="0" collapsed="false">
      <c r="A31" s="11"/>
      <c r="B31" s="11"/>
      <c r="C31" s="50" t="n">
        <v>2700000000</v>
      </c>
      <c r="D31" s="11" t="s">
        <v>105</v>
      </c>
      <c r="E31" s="16" t="s">
        <v>135</v>
      </c>
      <c r="R31" s="3" t="n">
        <v>2100000000</v>
      </c>
      <c r="T31" s="3" t="n">
        <v>600000000</v>
      </c>
    </row>
    <row r="32" customFormat="false" ht="15" hidden="false" customHeight="false" outlineLevel="0" collapsed="false">
      <c r="A32" s="11"/>
      <c r="B32" s="11"/>
      <c r="C32" s="50" t="n">
        <v>100000000</v>
      </c>
      <c r="D32" s="11" t="s">
        <v>105</v>
      </c>
      <c r="E32" s="11" t="s">
        <v>10</v>
      </c>
      <c r="T32" s="3" t="n">
        <f aca="false">C32</f>
        <v>100000000</v>
      </c>
    </row>
    <row r="33" customFormat="false" ht="15" hidden="false" customHeight="false" outlineLevel="0" collapsed="false">
      <c r="A33" s="11"/>
      <c r="B33" s="11"/>
      <c r="C33" s="50" t="n">
        <v>47127637</v>
      </c>
      <c r="D33" s="11" t="s">
        <v>139</v>
      </c>
      <c r="E33" s="11" t="s">
        <v>10</v>
      </c>
      <c r="G33" s="3" t="n">
        <f aca="false">C33</f>
        <v>47127637</v>
      </c>
    </row>
    <row r="34" customFormat="false" ht="15.75" hidden="false" customHeight="false" outlineLevel="0" collapsed="false">
      <c r="C34" s="47" t="n">
        <v>1975976972</v>
      </c>
      <c r="D34" s="45" t="s">
        <v>68</v>
      </c>
      <c r="E34" s="19" t="s">
        <v>49</v>
      </c>
      <c r="M34" s="3" t="n">
        <f aca="false">C34</f>
        <v>1975976972</v>
      </c>
    </row>
    <row r="35" customFormat="false" ht="15.75" hidden="false" customHeight="false" outlineLevel="0" collapsed="false">
      <c r="C35" s="47" t="n">
        <v>70000000</v>
      </c>
      <c r="D35" s="45" t="s">
        <v>68</v>
      </c>
      <c r="E35" s="19" t="s">
        <v>49</v>
      </c>
      <c r="M35" s="3" t="n">
        <f aca="false">C35</f>
        <v>70000000</v>
      </c>
    </row>
    <row r="36" customFormat="false" ht="15.75" hidden="false" customHeight="false" outlineLevel="0" collapsed="false">
      <c r="C36" s="47" t="n">
        <v>3000000</v>
      </c>
      <c r="D36" s="45" t="s">
        <v>83</v>
      </c>
      <c r="E36" s="29" t="s">
        <v>10</v>
      </c>
      <c r="G36" s="3" t="n">
        <f aca="false">C36</f>
        <v>3000000</v>
      </c>
    </row>
    <row r="37" customFormat="false" ht="15" hidden="false" customHeight="false" outlineLevel="0" collapsed="false">
      <c r="A37" s="11"/>
      <c r="B37" s="11"/>
      <c r="C37" s="50"/>
      <c r="D37" s="11"/>
      <c r="E37" s="11"/>
      <c r="F37" s="0"/>
    </row>
    <row r="38" customFormat="false" ht="15" hidden="false" customHeight="false" outlineLevel="0" collapsed="false">
      <c r="A38" s="11"/>
      <c r="B38" s="11"/>
      <c r="C38" s="50"/>
      <c r="D38" s="11"/>
      <c r="E38" s="11"/>
      <c r="F38" s="0"/>
    </row>
    <row r="39" customFormat="false" ht="13.8" hidden="false" customHeight="false" outlineLevel="0" collapsed="false">
      <c r="A39" s="11"/>
      <c r="B39" s="11"/>
      <c r="C39" s="50" t="n">
        <f aca="false">SUM(C3:C36)</f>
        <v>7680853715</v>
      </c>
      <c r="D39" s="11"/>
      <c r="E39" s="11"/>
      <c r="F39" s="0"/>
    </row>
    <row r="40" customFormat="false" ht="15" hidden="false" customHeight="false" outlineLevel="0" collapsed="false">
      <c r="A40" s="11"/>
      <c r="B40" s="11"/>
      <c r="C40" s="50"/>
      <c r="D40" s="11"/>
      <c r="E40" s="11"/>
      <c r="F40" s="0"/>
    </row>
    <row r="41" customFormat="false" ht="13.8" hidden="false" customHeight="false" outlineLevel="0" collapsed="false">
      <c r="A41" s="11"/>
      <c r="B41" s="11"/>
      <c r="C41" s="50" t="n">
        <f aca="false">SUM(G3:T38)</f>
        <v>7529032890</v>
      </c>
      <c r="D41" s="11"/>
      <c r="E41" s="11"/>
      <c r="F41" s="0"/>
    </row>
    <row r="42" customFormat="false" ht="15" hidden="false" customHeight="false" outlineLevel="0" collapsed="false">
      <c r="A42" s="11"/>
      <c r="B42" s="11"/>
      <c r="C42" s="50"/>
      <c r="D42" s="11"/>
      <c r="E42" s="11"/>
      <c r="F42" s="0"/>
    </row>
    <row r="43" customFormat="false" ht="15" hidden="false" customHeight="false" outlineLevel="0" collapsed="false">
      <c r="A43" s="11"/>
      <c r="B43" s="11"/>
      <c r="C43" s="50"/>
      <c r="D43" s="11"/>
      <c r="E43" s="11"/>
      <c r="F43" s="0"/>
    </row>
    <row r="44" customFormat="false" ht="15.75" hidden="false" customHeight="false" outlineLevel="0" collapsed="false">
      <c r="A44" s="60"/>
      <c r="B44" s="60"/>
      <c r="D44" s="60"/>
      <c r="E44" s="19"/>
      <c r="F44" s="0"/>
    </row>
    <row r="45" customFormat="false" ht="15.75" hidden="false" customHeight="false" outlineLevel="0" collapsed="false">
      <c r="A45" s="60"/>
      <c r="B45" s="60"/>
      <c r="D45" s="60"/>
      <c r="E45" s="19"/>
      <c r="F45" s="0"/>
    </row>
    <row r="46" customFormat="false" ht="15.75" hidden="false" customHeight="false" outlineLevel="0" collapsed="false">
      <c r="A46" s="60"/>
      <c r="B46" s="60"/>
      <c r="D46" s="60"/>
      <c r="E46" s="19"/>
      <c r="F46" s="0"/>
    </row>
    <row r="47" customFormat="false" ht="15" hidden="false" customHeight="false" outlineLevel="0" collapsed="false">
      <c r="A47" s="11"/>
      <c r="B47" s="11"/>
      <c r="C47" s="50"/>
      <c r="D47" s="15"/>
      <c r="E47" s="11"/>
      <c r="F47" s="0"/>
    </row>
    <row r="48" customFormat="false" ht="15" hidden="false" customHeight="false" outlineLevel="0" collapsed="false">
      <c r="A48" s="11"/>
      <c r="B48" s="11"/>
      <c r="C48" s="50"/>
      <c r="D48" s="15"/>
      <c r="E48" s="11"/>
      <c r="F48" s="0"/>
    </row>
    <row r="49" customFormat="false" ht="15" hidden="false" customHeight="false" outlineLevel="0" collapsed="false">
      <c r="A49" s="11"/>
      <c r="B49" s="11"/>
      <c r="C49" s="50"/>
      <c r="D49" s="11"/>
      <c r="E49" s="11"/>
      <c r="F49" s="0"/>
    </row>
    <row r="50" customFormat="false" ht="15.75" hidden="false" customHeight="false" outlineLevel="0" collapsed="false">
      <c r="A50" s="60"/>
      <c r="B50" s="60"/>
      <c r="D50" s="60"/>
      <c r="E50" s="19"/>
      <c r="F50" s="0"/>
    </row>
    <row r="51" customFormat="false" ht="15.75" hidden="false" customHeight="false" outlineLevel="0" collapsed="false">
      <c r="A51" s="60"/>
      <c r="B51" s="60"/>
      <c r="D51" s="60"/>
      <c r="E51" s="19"/>
      <c r="F51" s="0"/>
    </row>
    <row r="52" customFormat="false" ht="15.75" hidden="false" customHeight="false" outlineLevel="0" collapsed="false">
      <c r="A52" s="60"/>
      <c r="B52" s="60"/>
      <c r="D52" s="60"/>
      <c r="E52" s="19"/>
      <c r="F52" s="0"/>
    </row>
    <row r="53" customFormat="false" ht="15.75" hidden="false" customHeight="false" outlineLevel="0" collapsed="false">
      <c r="A53" s="60"/>
      <c r="B53" s="60"/>
      <c r="D53" s="60"/>
      <c r="E53" s="19"/>
      <c r="F53" s="0"/>
    </row>
    <row r="54" customFormat="false" ht="15.75" hidden="false" customHeight="false" outlineLevel="0" collapsed="false">
      <c r="A54" s="60"/>
      <c r="B54" s="60"/>
      <c r="D54" s="60"/>
      <c r="E54" s="19"/>
      <c r="F54" s="0"/>
    </row>
    <row r="55" customFormat="false" ht="15.75" hidden="false" customHeight="false" outlineLevel="0" collapsed="false">
      <c r="A55" s="60"/>
      <c r="B55" s="60"/>
      <c r="D55" s="60"/>
      <c r="E55" s="19"/>
      <c r="F55" s="0"/>
    </row>
    <row r="56" customFormat="false" ht="15" hidden="false" customHeight="false" outlineLevel="0" collapsed="false">
      <c r="A56" s="11"/>
      <c r="B56" s="11"/>
      <c r="C56" s="50"/>
      <c r="D56" s="11"/>
      <c r="E56" s="11"/>
      <c r="F56" s="0"/>
    </row>
    <row r="57" customFormat="false" ht="15" hidden="false" customHeight="false" outlineLevel="0" collapsed="false">
      <c r="A57" s="11"/>
      <c r="B57" s="11"/>
      <c r="C57" s="50"/>
      <c r="D57" s="15"/>
      <c r="E57" s="11"/>
      <c r="F57" s="0"/>
    </row>
    <row r="58" customFormat="false" ht="15" hidden="false" customHeight="false" outlineLevel="0" collapsed="false">
      <c r="A58" s="11"/>
      <c r="B58" s="11"/>
      <c r="C58" s="50"/>
      <c r="D58" s="11"/>
      <c r="E58" s="11"/>
      <c r="F58" s="0"/>
    </row>
    <row r="59" customFormat="false" ht="15" hidden="false" customHeight="false" outlineLevel="0" collapsed="false">
      <c r="A59" s="11"/>
      <c r="B59" s="11"/>
      <c r="C59" s="50"/>
      <c r="D59" s="11"/>
      <c r="E59" s="11"/>
      <c r="F59" s="0"/>
    </row>
    <row r="60" customFormat="false" ht="15" hidden="false" customHeight="false" outlineLevel="0" collapsed="false">
      <c r="A60" s="11"/>
      <c r="B60" s="11"/>
      <c r="C60" s="50"/>
      <c r="D60" s="11"/>
      <c r="E60" s="11"/>
      <c r="F60" s="0"/>
    </row>
    <row r="61" customFormat="false" ht="15" hidden="false" customHeight="false" outlineLevel="0" collapsed="false">
      <c r="A61" s="11"/>
      <c r="B61" s="11"/>
      <c r="C61" s="50"/>
      <c r="D61" s="11"/>
      <c r="E61" s="11"/>
      <c r="F61" s="0"/>
    </row>
    <row r="62" customFormat="false" ht="15" hidden="false" customHeight="false" outlineLevel="0" collapsed="false">
      <c r="A62" s="11"/>
      <c r="B62" s="11"/>
      <c r="C62" s="50"/>
      <c r="D62" s="11"/>
      <c r="E62" s="11"/>
      <c r="F62" s="0"/>
    </row>
    <row r="63" customFormat="false" ht="15" hidden="false" customHeight="false" outlineLevel="0" collapsed="false">
      <c r="A63" s="11"/>
      <c r="B63" s="11"/>
      <c r="C63" s="50"/>
      <c r="D63" s="11"/>
      <c r="E63" s="11"/>
      <c r="F63" s="0"/>
    </row>
    <row r="64" customFormat="false" ht="15.75" hidden="false" customHeight="false" outlineLevel="0" collapsed="false">
      <c r="A64" s="60"/>
      <c r="B64" s="60"/>
      <c r="D64" s="60"/>
      <c r="E64" s="19"/>
      <c r="F64" s="0"/>
    </row>
    <row r="65" customFormat="false" ht="15" hidden="false" customHeight="false" outlineLevel="0" collapsed="false">
      <c r="A65" s="11"/>
      <c r="B65" s="11"/>
      <c r="C65" s="50"/>
      <c r="D65" s="15"/>
      <c r="E65" s="11"/>
      <c r="F65" s="0"/>
    </row>
    <row r="66" customFormat="false" ht="15" hidden="false" customHeight="false" outlineLevel="0" collapsed="false">
      <c r="A66" s="11"/>
      <c r="B66" s="11"/>
      <c r="C66" s="50"/>
      <c r="D66" s="11"/>
      <c r="E66" s="11"/>
      <c r="F66" s="0"/>
    </row>
    <row r="67" customFormat="false" ht="15" hidden="false" customHeight="false" outlineLevel="0" collapsed="false">
      <c r="A67" s="11"/>
      <c r="B67" s="11"/>
      <c r="C67" s="50"/>
      <c r="D67" s="11"/>
      <c r="E67" s="11"/>
      <c r="F67" s="0"/>
    </row>
    <row r="68" customFormat="false" ht="15" hidden="false" customHeight="false" outlineLevel="0" collapsed="false">
      <c r="A68" s="11"/>
      <c r="B68" s="11"/>
      <c r="C68" s="50"/>
      <c r="D68" s="11"/>
      <c r="E68" s="11"/>
      <c r="F68" s="0"/>
    </row>
    <row r="69" customFormat="false" ht="15" hidden="false" customHeight="false" outlineLevel="0" collapsed="false">
      <c r="A69" s="11"/>
      <c r="B69" s="11"/>
      <c r="C69" s="50"/>
      <c r="D69" s="11"/>
      <c r="E69" s="11"/>
      <c r="F69" s="0"/>
    </row>
    <row r="70" customFormat="false" ht="15" hidden="false" customHeight="false" outlineLevel="0" collapsed="false">
      <c r="A70" s="11"/>
      <c r="B70" s="11"/>
      <c r="C70" s="50"/>
      <c r="D70" s="11"/>
      <c r="E70" s="11"/>
      <c r="F70" s="0"/>
    </row>
    <row r="71" customFormat="false" ht="15" hidden="false" customHeight="false" outlineLevel="0" collapsed="false">
      <c r="A71" s="11"/>
      <c r="B71" s="11"/>
      <c r="C71" s="50"/>
      <c r="D71" s="11"/>
      <c r="E71" s="11"/>
      <c r="F71" s="0"/>
    </row>
    <row r="72" customFormat="false" ht="15" hidden="false" customHeight="false" outlineLevel="0" collapsed="false">
      <c r="A72" s="11"/>
      <c r="B72" s="11"/>
      <c r="C72" s="50"/>
      <c r="D72" s="11"/>
      <c r="E72" s="11"/>
      <c r="F72" s="0"/>
    </row>
    <row r="73" customFormat="false" ht="15" hidden="false" customHeight="false" outlineLevel="0" collapsed="false">
      <c r="A73" s="11"/>
      <c r="B73" s="11"/>
      <c r="C73" s="50"/>
      <c r="D73" s="11"/>
      <c r="E73" s="11"/>
      <c r="F73" s="0"/>
    </row>
    <row r="74" customFormat="false" ht="15" hidden="false" customHeight="false" outlineLevel="0" collapsed="false">
      <c r="A74" s="11"/>
      <c r="B74" s="11"/>
      <c r="C74" s="50"/>
      <c r="D74" s="11"/>
      <c r="E74" s="11"/>
      <c r="F74" s="0"/>
    </row>
    <row r="75" customFormat="false" ht="15" hidden="false" customHeight="false" outlineLevel="0" collapsed="false">
      <c r="A75" s="11"/>
      <c r="B75" s="11"/>
      <c r="C75" s="50"/>
      <c r="D75" s="11"/>
      <c r="E75" s="11"/>
      <c r="F75" s="0"/>
    </row>
    <row r="76" customFormat="false" ht="15" hidden="false" customHeight="false" outlineLevel="0" collapsed="false">
      <c r="A76" s="11"/>
      <c r="B76" s="11"/>
      <c r="C76" s="50"/>
      <c r="D76" s="11"/>
      <c r="E76" s="11"/>
      <c r="F76" s="0"/>
    </row>
    <row r="77" customFormat="false" ht="15" hidden="false" customHeight="false" outlineLevel="0" collapsed="false">
      <c r="A77" s="11"/>
      <c r="B77" s="11"/>
      <c r="C77" s="50"/>
      <c r="D77" s="11"/>
      <c r="E77" s="11"/>
      <c r="F77" s="0"/>
    </row>
    <row r="78" customFormat="false" ht="15.75" hidden="false" customHeight="false" outlineLevel="0" collapsed="false">
      <c r="A78" s="60"/>
      <c r="B78" s="60"/>
      <c r="D78" s="60"/>
      <c r="E78" s="19"/>
      <c r="F78" s="0"/>
    </row>
    <row r="79" customFormat="false" ht="15.75" hidden="false" customHeight="false" outlineLevel="0" collapsed="false">
      <c r="A79" s="60"/>
      <c r="B79" s="60"/>
      <c r="D79" s="60"/>
      <c r="E79" s="19"/>
      <c r="F79" s="0"/>
    </row>
    <row r="80" customFormat="false" ht="15.75" hidden="false" customHeight="false" outlineLevel="0" collapsed="false">
      <c r="A80" s="60"/>
      <c r="B80" s="60"/>
      <c r="D80" s="60"/>
      <c r="E80" s="19"/>
      <c r="F80" s="0"/>
    </row>
    <row r="81" customFormat="false" ht="15.75" hidden="false" customHeight="false" outlineLevel="0" collapsed="false">
      <c r="A81" s="60"/>
      <c r="B81" s="60"/>
      <c r="D81" s="60"/>
      <c r="E81" s="19"/>
      <c r="F81" s="0"/>
    </row>
    <row r="82" customFormat="false" ht="15.75" hidden="false" customHeight="false" outlineLevel="0" collapsed="false">
      <c r="A82" s="60"/>
      <c r="B82" s="60"/>
      <c r="D82" s="60"/>
      <c r="E82" s="19"/>
      <c r="F82" s="0"/>
    </row>
    <row r="83" customFormat="false" ht="15" hidden="false" customHeight="false" outlineLevel="0" collapsed="false">
      <c r="A83" s="11"/>
      <c r="B83" s="11"/>
      <c r="C83" s="50"/>
      <c r="D83" s="11"/>
      <c r="E83" s="11"/>
      <c r="F83" s="0"/>
    </row>
    <row r="84" customFormat="false" ht="15" hidden="false" customHeight="false" outlineLevel="0" collapsed="false">
      <c r="A84" s="11"/>
      <c r="B84" s="11"/>
      <c r="C84" s="50"/>
      <c r="D84" s="11"/>
      <c r="E84" s="11"/>
      <c r="F84" s="0"/>
    </row>
    <row r="85" customFormat="false" ht="15" hidden="false" customHeight="false" outlineLevel="0" collapsed="false">
      <c r="A85" s="11"/>
      <c r="B85" s="11"/>
      <c r="C85" s="50"/>
      <c r="D85" s="11"/>
      <c r="E85" s="11"/>
      <c r="F85" s="0"/>
    </row>
    <row r="86" customFormat="false" ht="15" hidden="false" customHeight="false" outlineLevel="0" collapsed="false">
      <c r="A86" s="11"/>
      <c r="B86" s="11"/>
      <c r="C86" s="50"/>
      <c r="D86" s="11"/>
      <c r="E86" s="11"/>
      <c r="F86" s="0"/>
    </row>
    <row r="87" customFormat="false" ht="45" hidden="false" customHeight="true" outlineLevel="0" collapsed="false">
      <c r="A87" s="11"/>
      <c r="B87" s="11"/>
      <c r="C87" s="50"/>
      <c r="D87" s="11"/>
      <c r="E87" s="11"/>
      <c r="F87" s="0"/>
    </row>
    <row r="88" customFormat="false" ht="15" hidden="false" customHeight="false" outlineLevel="0" collapsed="false">
      <c r="A88" s="11"/>
      <c r="B88" s="11"/>
      <c r="C88" s="50"/>
      <c r="D88" s="11"/>
      <c r="E88" s="11"/>
      <c r="F88" s="0"/>
    </row>
    <row r="89" customFormat="false" ht="15" hidden="false" customHeight="false" outlineLevel="0" collapsed="false">
      <c r="A89" s="11"/>
      <c r="B89" s="11"/>
      <c r="C89" s="50"/>
      <c r="D89" s="11"/>
      <c r="E89" s="11"/>
      <c r="F89" s="0"/>
    </row>
    <row r="90" customFormat="false" ht="15" hidden="false" customHeight="false" outlineLevel="0" collapsed="false">
      <c r="A90" s="11"/>
      <c r="B90" s="11"/>
      <c r="C90" s="50"/>
      <c r="D90" s="11"/>
      <c r="E90" s="11"/>
      <c r="F90" s="0"/>
    </row>
    <row r="91" customFormat="false" ht="15.75" hidden="false" customHeight="false" outlineLevel="0" collapsed="false">
      <c r="A91" s="60"/>
      <c r="B91" s="60"/>
      <c r="D91" s="60"/>
      <c r="E91" s="19"/>
      <c r="F91" s="0"/>
    </row>
    <row r="92" customFormat="false" ht="15" hidden="false" customHeight="false" outlineLevel="0" collapsed="false">
      <c r="A92" s="11"/>
      <c r="B92" s="11"/>
      <c r="C92" s="50"/>
      <c r="D92" s="11"/>
      <c r="E92" s="11"/>
      <c r="F92" s="0"/>
    </row>
    <row r="93" customFormat="false" ht="15" hidden="false" customHeight="false" outlineLevel="0" collapsed="false">
      <c r="A93" s="11"/>
      <c r="B93" s="11"/>
      <c r="C93" s="50"/>
      <c r="D93" s="11"/>
      <c r="E93" s="11"/>
      <c r="F93" s="0"/>
    </row>
    <row r="94" customFormat="false" ht="15" hidden="false" customHeight="false" outlineLevel="0" collapsed="false">
      <c r="A94" s="11"/>
      <c r="B94" s="11"/>
      <c r="C94" s="50"/>
      <c r="D94" s="11"/>
      <c r="E94" s="11"/>
      <c r="F94" s="0"/>
    </row>
    <row r="95" customFormat="false" ht="15" hidden="false" customHeight="false" outlineLevel="0" collapsed="false">
      <c r="A95" s="11"/>
      <c r="B95" s="11"/>
      <c r="C95" s="50"/>
      <c r="D95" s="11"/>
      <c r="E95" s="11"/>
      <c r="F95" s="0"/>
    </row>
    <row r="96" customFormat="false" ht="15" hidden="false" customHeight="false" outlineLevel="0" collapsed="false">
      <c r="A96" s="11"/>
      <c r="B96" s="11"/>
      <c r="C96" s="50"/>
      <c r="D96" s="11"/>
      <c r="E96" s="11"/>
      <c r="F96" s="0"/>
    </row>
    <row r="97" customFormat="false" ht="15.75" hidden="false" customHeight="false" outlineLevel="0" collapsed="false">
      <c r="A97" s="60"/>
      <c r="B97" s="60"/>
      <c r="D97" s="60"/>
      <c r="E97" s="19"/>
      <c r="F97" s="0"/>
    </row>
    <row r="98" customFormat="false" ht="15.75" hidden="false" customHeight="false" outlineLevel="0" collapsed="false">
      <c r="A98" s="60"/>
      <c r="B98" s="60"/>
      <c r="D98" s="60"/>
      <c r="E98" s="19"/>
      <c r="F98" s="0"/>
    </row>
    <row r="99" customFormat="false" ht="15.75" hidden="false" customHeight="false" outlineLevel="0" collapsed="false">
      <c r="A99" s="60"/>
      <c r="B99" s="60"/>
      <c r="D99" s="60"/>
      <c r="E99" s="19"/>
      <c r="F99" s="0"/>
    </row>
    <row r="100" customFormat="false" ht="15" hidden="false" customHeight="false" outlineLevel="0" collapsed="false">
      <c r="A100" s="13"/>
      <c r="B100" s="13"/>
      <c r="C100" s="61"/>
      <c r="D100" s="13"/>
      <c r="E100" s="13"/>
      <c r="F100" s="0"/>
    </row>
    <row r="101" customFormat="false" ht="15" hidden="false" customHeight="false" outlineLevel="0" collapsed="false">
      <c r="A101" s="13"/>
      <c r="B101" s="13"/>
      <c r="C101" s="61"/>
      <c r="D101" s="13"/>
      <c r="E101" s="13"/>
      <c r="F101" s="0"/>
    </row>
    <row r="102" customFormat="false" ht="15" hidden="false" customHeight="false" outlineLevel="0" collapsed="false">
      <c r="A102" s="13"/>
      <c r="B102" s="13"/>
      <c r="C102" s="61"/>
      <c r="D102" s="13"/>
      <c r="E102" s="13"/>
      <c r="F102" s="0"/>
    </row>
    <row r="103" customFormat="false" ht="15" hidden="false" customHeight="false" outlineLevel="0" collapsed="false">
      <c r="A103" s="13"/>
      <c r="B103" s="13"/>
      <c r="C103" s="61"/>
      <c r="D103" s="13"/>
      <c r="E103" s="13"/>
      <c r="F103" s="0"/>
    </row>
    <row r="104" s="26" customFormat="true" ht="15" hidden="false" customHeight="false" outlineLevel="0" collapsed="false">
      <c r="A104" s="13"/>
      <c r="B104" s="13"/>
      <c r="C104" s="61"/>
      <c r="D104" s="13"/>
      <c r="E104" s="13"/>
      <c r="F104" s="0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0"/>
      <c r="V104" s="0"/>
      <c r="W104" s="0"/>
    </row>
    <row r="105" s="26" customFormat="true" ht="15" hidden="false" customHeight="false" outlineLevel="0" collapsed="false">
      <c r="A105" s="13"/>
      <c r="B105" s="13"/>
      <c r="C105" s="61"/>
      <c r="D105" s="13"/>
      <c r="E105" s="13"/>
      <c r="F105" s="0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0"/>
      <c r="V105" s="0"/>
      <c r="W105" s="0"/>
    </row>
    <row r="106" customFormat="false" ht="15" hidden="false" customHeight="false" outlineLevel="0" collapsed="false">
      <c r="A106" s="13"/>
      <c r="B106" s="13"/>
      <c r="C106" s="61"/>
      <c r="D106" s="13"/>
      <c r="E106" s="13"/>
      <c r="F106" s="0"/>
    </row>
    <row r="107" s="26" customFormat="true" ht="15" hidden="false" customHeight="false" outlineLevel="0" collapsed="false">
      <c r="A107" s="13"/>
      <c r="B107" s="13"/>
      <c r="C107" s="61"/>
      <c r="D107" s="13"/>
      <c r="E107" s="13"/>
      <c r="F107" s="0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0"/>
      <c r="V107" s="0"/>
      <c r="W107" s="0"/>
    </row>
    <row r="108" customFormat="false" ht="15" hidden="false" customHeight="false" outlineLevel="0" collapsed="false">
      <c r="A108" s="11"/>
      <c r="B108" s="11"/>
      <c r="C108" s="50"/>
      <c r="D108" s="11"/>
      <c r="E108" s="11"/>
      <c r="F108" s="0"/>
    </row>
    <row r="109" customFormat="false" ht="22.5" hidden="false" customHeight="true" outlineLevel="0" collapsed="false">
      <c r="A109" s="11"/>
      <c r="B109" s="11"/>
      <c r="C109" s="50"/>
      <c r="D109" s="11"/>
      <c r="E109" s="11"/>
      <c r="F109" s="0"/>
    </row>
    <row r="110" customFormat="false" ht="15" hidden="false" customHeight="false" outlineLevel="0" collapsed="false">
      <c r="A110" s="13"/>
      <c r="B110" s="13"/>
      <c r="C110" s="61"/>
      <c r="D110" s="13"/>
      <c r="E110" s="13"/>
      <c r="F110" s="0"/>
    </row>
    <row r="111" customFormat="false" ht="15" hidden="false" customHeight="false" outlineLevel="0" collapsed="false">
      <c r="A111" s="13"/>
      <c r="B111" s="13"/>
      <c r="C111" s="61"/>
      <c r="D111" s="13"/>
      <c r="E111" s="13"/>
      <c r="F111" s="0"/>
    </row>
    <row r="112" customFormat="false" ht="15" hidden="false" customHeight="false" outlineLevel="0" collapsed="false">
      <c r="A112" s="13"/>
      <c r="B112" s="13"/>
      <c r="C112" s="61"/>
      <c r="D112" s="13"/>
      <c r="E112" s="13"/>
      <c r="F112" s="0"/>
    </row>
    <row r="113" customFormat="false" ht="15" hidden="false" customHeight="false" outlineLevel="0" collapsed="false">
      <c r="A113" s="13"/>
      <c r="B113" s="13"/>
      <c r="C113" s="61"/>
      <c r="D113" s="13"/>
      <c r="E113" s="13"/>
      <c r="F113" s="0"/>
    </row>
    <row r="114" customFormat="false" ht="15" hidden="false" customHeight="false" outlineLevel="0" collapsed="false">
      <c r="A114" s="13"/>
      <c r="B114" s="13"/>
      <c r="C114" s="61"/>
      <c r="D114" s="13"/>
      <c r="E114" s="13"/>
      <c r="F114" s="0"/>
    </row>
    <row r="115" customFormat="false" ht="16.5" hidden="false" customHeight="false" outlineLevel="0" collapsed="false">
      <c r="A115" s="60"/>
      <c r="B115" s="60"/>
      <c r="D115" s="60"/>
      <c r="E115" s="31"/>
      <c r="F115" s="0"/>
    </row>
    <row r="116" customFormat="false" ht="16.5" hidden="false" customHeight="false" outlineLevel="0" collapsed="false">
      <c r="A116" s="60"/>
      <c r="B116" s="60"/>
      <c r="D116" s="60"/>
      <c r="E116" s="31"/>
      <c r="F116" s="0"/>
    </row>
    <row r="117" customFormat="false" ht="16.5" hidden="false" customHeight="false" outlineLevel="0" collapsed="false">
      <c r="A117" s="60"/>
      <c r="B117" s="60"/>
      <c r="D117" s="60"/>
      <c r="E117" s="31"/>
      <c r="F117" s="0"/>
    </row>
    <row r="118" customFormat="false" ht="16.5" hidden="false" customHeight="false" outlineLevel="0" collapsed="false">
      <c r="A118" s="60"/>
      <c r="B118" s="60"/>
      <c r="D118" s="60"/>
      <c r="E118" s="31"/>
      <c r="F118" s="0"/>
    </row>
    <row r="119" s="26" customFormat="true" ht="15" hidden="false" customHeight="false" outlineLevel="0" collapsed="false">
      <c r="A119" s="60"/>
      <c r="B119" s="60"/>
      <c r="C119" s="47"/>
      <c r="D119" s="60"/>
      <c r="E119" s="0"/>
      <c r="F119" s="0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0"/>
      <c r="V119" s="0"/>
      <c r="W119" s="0"/>
    </row>
    <row r="120" customFormat="false" ht="15" hidden="false" customHeight="false" outlineLevel="0" collapsed="false">
      <c r="A120" s="60"/>
      <c r="B120" s="60"/>
      <c r="D120" s="60"/>
      <c r="E120" s="60"/>
      <c r="F120" s="0"/>
    </row>
    <row r="121" customFormat="false" ht="15" hidden="false" customHeight="false" outlineLevel="0" collapsed="false">
      <c r="A121" s="13"/>
      <c r="B121" s="13"/>
      <c r="C121" s="61"/>
      <c r="D121" s="13"/>
      <c r="E121" s="13"/>
      <c r="F121" s="0"/>
    </row>
    <row r="122" customFormat="false" ht="16.5" hidden="false" customHeight="false" outlineLevel="0" collapsed="false">
      <c r="A122" s="60"/>
      <c r="B122" s="60"/>
      <c r="D122" s="60"/>
      <c r="E122" s="31"/>
      <c r="F122" s="0"/>
    </row>
    <row r="123" customFormat="false" ht="16.5" hidden="false" customHeight="false" outlineLevel="0" collapsed="false">
      <c r="A123" s="60"/>
      <c r="B123" s="60"/>
      <c r="D123" s="60"/>
      <c r="E123" s="31"/>
      <c r="F123" s="0"/>
    </row>
    <row r="124" customFormat="false" ht="15" hidden="false" customHeight="false" outlineLevel="0" collapsed="false">
      <c r="A124" s="13"/>
      <c r="B124" s="13"/>
      <c r="C124" s="61"/>
      <c r="D124" s="13"/>
      <c r="E124" s="13"/>
      <c r="F124" s="0"/>
    </row>
    <row r="125" customFormat="false" ht="15" hidden="false" customHeight="false" outlineLevel="0" collapsed="false">
      <c r="A125" s="11"/>
      <c r="B125" s="11"/>
      <c r="C125" s="50"/>
      <c r="D125" s="11"/>
      <c r="E125" s="11"/>
      <c r="F125" s="0"/>
    </row>
    <row r="126" customFormat="false" ht="15" hidden="false" customHeight="false" outlineLevel="0" collapsed="false">
      <c r="A126" s="13"/>
      <c r="B126" s="13"/>
      <c r="C126" s="61"/>
      <c r="D126" s="13"/>
      <c r="E126" s="11"/>
      <c r="F126" s="0"/>
    </row>
    <row r="127" customFormat="false" ht="15" hidden="false" customHeight="false" outlineLevel="0" collapsed="false">
      <c r="A127" s="13"/>
      <c r="B127" s="13"/>
      <c r="C127" s="61"/>
      <c r="D127" s="13"/>
      <c r="E127" s="13"/>
      <c r="F127" s="0"/>
    </row>
    <row r="128" customFormat="false" ht="15" hidden="false" customHeight="false" outlineLevel="0" collapsed="false">
      <c r="A128" s="13"/>
      <c r="B128" s="13"/>
      <c r="C128" s="61"/>
      <c r="D128" s="13"/>
      <c r="E128" s="13"/>
      <c r="F128" s="0"/>
    </row>
    <row r="129" customFormat="false" ht="15" hidden="false" customHeight="false" outlineLevel="0" collapsed="false">
      <c r="A129" s="13"/>
      <c r="B129" s="13"/>
      <c r="C129" s="61"/>
      <c r="D129" s="13"/>
      <c r="E129" s="13"/>
      <c r="F129" s="0"/>
    </row>
    <row r="130" customFormat="false" ht="15" hidden="false" customHeight="false" outlineLevel="0" collapsed="false">
      <c r="A130" s="13"/>
      <c r="B130" s="13"/>
      <c r="C130" s="61"/>
      <c r="D130" s="13"/>
      <c r="E130" s="13"/>
      <c r="F130" s="0"/>
    </row>
    <row r="131" customFormat="false" ht="15" hidden="false" customHeight="false" outlineLevel="0" collapsed="false">
      <c r="A131" s="11"/>
      <c r="B131" s="11"/>
      <c r="C131" s="50"/>
      <c r="D131" s="11"/>
      <c r="E131" s="11"/>
      <c r="F131" s="0"/>
      <c r="M131" s="18"/>
    </row>
    <row r="132" customFormat="false" ht="15" hidden="false" customHeight="false" outlineLevel="0" collapsed="false">
      <c r="A132" s="13"/>
      <c r="B132" s="13"/>
      <c r="C132" s="61"/>
      <c r="D132" s="13"/>
      <c r="E132" s="13"/>
      <c r="F132" s="0"/>
    </row>
    <row r="133" customFormat="false" ht="15" hidden="false" customHeight="false" outlineLevel="0" collapsed="false">
      <c r="A133" s="13"/>
      <c r="B133" s="13"/>
      <c r="C133" s="61"/>
      <c r="D133" s="13"/>
      <c r="E133" s="13"/>
      <c r="F133" s="0"/>
    </row>
    <row r="134" customFormat="false" ht="15" hidden="false" customHeight="false" outlineLevel="0" collapsed="false">
      <c r="A134" s="13"/>
      <c r="B134" s="13"/>
      <c r="C134" s="61"/>
      <c r="D134" s="13"/>
      <c r="E134" s="13"/>
      <c r="F134" s="0"/>
    </row>
    <row r="135" customFormat="false" ht="15" hidden="false" customHeight="false" outlineLevel="0" collapsed="false">
      <c r="A135" s="13"/>
      <c r="B135" s="13"/>
      <c r="C135" s="61"/>
      <c r="D135" s="13"/>
      <c r="E135" s="13"/>
      <c r="F135" s="0"/>
    </row>
    <row r="136" customFormat="false" ht="15" hidden="false" customHeight="false" outlineLevel="0" collapsed="false">
      <c r="A136" s="13"/>
      <c r="B136" s="13"/>
      <c r="C136" s="61"/>
      <c r="D136" s="13"/>
      <c r="E136" s="13"/>
      <c r="F136" s="0"/>
    </row>
    <row r="137" customFormat="false" ht="15" hidden="false" customHeight="false" outlineLevel="0" collapsed="false">
      <c r="A137" s="13"/>
      <c r="B137" s="13"/>
      <c r="C137" s="61"/>
      <c r="D137" s="13"/>
      <c r="E137" s="13"/>
      <c r="F137" s="0"/>
    </row>
    <row r="138" customFormat="false" ht="15" hidden="false" customHeight="false" outlineLevel="0" collapsed="false">
      <c r="A138" s="11"/>
      <c r="B138" s="11"/>
      <c r="C138" s="50"/>
      <c r="D138" s="11"/>
      <c r="E138" s="11"/>
      <c r="F138" s="0"/>
    </row>
    <row r="139" customFormat="false" ht="15" hidden="false" customHeight="false" outlineLevel="0" collapsed="false">
      <c r="A139" s="11"/>
      <c r="B139" s="11"/>
      <c r="C139" s="50"/>
      <c r="D139" s="11"/>
      <c r="E139" s="11"/>
      <c r="F139" s="0"/>
    </row>
    <row r="140" customFormat="false" ht="15" hidden="false" customHeight="false" outlineLevel="0" collapsed="false">
      <c r="A140" s="13"/>
      <c r="B140" s="13"/>
      <c r="C140" s="61"/>
      <c r="D140" s="13"/>
      <c r="E140" s="13"/>
      <c r="F140" s="0"/>
    </row>
    <row r="141" customFormat="false" ht="15" hidden="false" customHeight="false" outlineLevel="0" collapsed="false">
      <c r="A141" s="13"/>
      <c r="B141" s="13"/>
      <c r="C141" s="61"/>
      <c r="D141" s="13"/>
      <c r="E141" s="13"/>
      <c r="F141" s="0"/>
    </row>
    <row r="142" customFormat="false" ht="15" hidden="false" customHeight="false" outlineLevel="0" collapsed="false">
      <c r="A142" s="11"/>
      <c r="B142" s="11"/>
      <c r="C142" s="50"/>
      <c r="D142" s="11"/>
      <c r="E142" s="11"/>
      <c r="F142" s="0"/>
    </row>
    <row r="143" customFormat="false" ht="15" hidden="false" customHeight="false" outlineLevel="0" collapsed="false">
      <c r="A143" s="11"/>
      <c r="B143" s="11"/>
      <c r="C143" s="50"/>
      <c r="D143" s="11"/>
      <c r="E143" s="11"/>
      <c r="F143" s="0"/>
    </row>
    <row r="144" customFormat="false" ht="15" hidden="false" customHeight="false" outlineLevel="0" collapsed="false">
      <c r="A144" s="11"/>
      <c r="B144" s="11"/>
      <c r="C144" s="50"/>
      <c r="D144" s="11"/>
      <c r="E144" s="11"/>
      <c r="F144" s="0"/>
    </row>
    <row r="145" customFormat="false" ht="15" hidden="false" customHeight="false" outlineLevel="0" collapsed="false">
      <c r="A145" s="13"/>
      <c r="B145" s="13"/>
      <c r="C145" s="61"/>
      <c r="D145" s="13"/>
      <c r="E145" s="13"/>
      <c r="F145" s="0"/>
    </row>
    <row r="146" customFormat="false" ht="15" hidden="false" customHeight="false" outlineLevel="0" collapsed="false">
      <c r="A146" s="13"/>
      <c r="B146" s="13"/>
      <c r="C146" s="61"/>
      <c r="D146" s="13"/>
      <c r="E146" s="13"/>
      <c r="F146" s="0"/>
    </row>
    <row r="147" customFormat="false" ht="15" hidden="false" customHeight="false" outlineLevel="0" collapsed="false">
      <c r="A147" s="11"/>
      <c r="B147" s="11"/>
      <c r="C147" s="50"/>
      <c r="D147" s="11"/>
      <c r="E147" s="11"/>
      <c r="F147" s="0"/>
    </row>
    <row r="148" customFormat="false" ht="15" hidden="false" customHeight="false" outlineLevel="0" collapsed="false">
      <c r="A148" s="60"/>
      <c r="B148" s="60"/>
      <c r="D148" s="60"/>
      <c r="F148" s="0"/>
    </row>
    <row r="149" customFormat="false" ht="15" hidden="false" customHeight="false" outlineLevel="0" collapsed="false">
      <c r="A149" s="60"/>
      <c r="B149" s="60"/>
      <c r="D149" s="60"/>
      <c r="F149" s="0"/>
    </row>
    <row r="150" customFormat="false" ht="15" hidden="false" customHeight="false" outlineLevel="0" collapsed="false">
      <c r="A150" s="60"/>
      <c r="B150" s="60"/>
      <c r="D150" s="60"/>
      <c r="F150" s="0"/>
    </row>
    <row r="151" customFormat="false" ht="15" hidden="false" customHeight="false" outlineLevel="0" collapsed="false">
      <c r="A151" s="13"/>
      <c r="B151" s="13"/>
      <c r="C151" s="61"/>
      <c r="D151" s="13"/>
      <c r="E151" s="13"/>
      <c r="F151" s="0"/>
    </row>
    <row r="152" customFormat="false" ht="15" hidden="false" customHeight="false" outlineLevel="0" collapsed="false">
      <c r="A152" s="13"/>
      <c r="B152" s="13"/>
      <c r="C152" s="61"/>
      <c r="D152" s="13"/>
      <c r="E152" s="13"/>
      <c r="F152" s="0"/>
    </row>
    <row r="153" s="26" customFormat="true" ht="15" hidden="false" customHeight="false" outlineLevel="0" collapsed="false">
      <c r="A153" s="60"/>
      <c r="B153" s="60"/>
      <c r="C153" s="47"/>
      <c r="D153" s="60"/>
      <c r="E153" s="0"/>
      <c r="F153" s="0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0"/>
      <c r="V153" s="0"/>
      <c r="W153" s="0"/>
    </row>
    <row r="154" customFormat="false" ht="16.5" hidden="false" customHeight="false" outlineLevel="0" collapsed="false">
      <c r="A154" s="60"/>
      <c r="B154" s="60"/>
      <c r="D154" s="60"/>
      <c r="E154" s="31"/>
      <c r="F154" s="0"/>
    </row>
    <row r="155" customFormat="false" ht="15.75" hidden="false" customHeight="false" outlineLevel="0" collapsed="false">
      <c r="A155" s="60"/>
      <c r="B155" s="60"/>
      <c r="D155" s="60"/>
      <c r="E155" s="19"/>
      <c r="F155" s="0"/>
    </row>
    <row r="156" customFormat="false" ht="16.5" hidden="false" customHeight="false" outlineLevel="0" collapsed="false">
      <c r="A156" s="60"/>
      <c r="B156" s="60"/>
      <c r="D156" s="60"/>
      <c r="E156" s="31"/>
      <c r="F156" s="0"/>
    </row>
    <row r="157" customFormat="false" ht="15.75" hidden="false" customHeight="false" outlineLevel="0" collapsed="false">
      <c r="A157" s="60"/>
      <c r="B157" s="60"/>
      <c r="D157" s="60"/>
      <c r="E157" s="19"/>
      <c r="F157" s="0"/>
    </row>
    <row r="158" customFormat="false" ht="16.5" hidden="false" customHeight="false" outlineLevel="0" collapsed="false">
      <c r="A158" s="60"/>
      <c r="B158" s="60"/>
      <c r="D158" s="60"/>
      <c r="E158" s="31"/>
      <c r="F158" s="0"/>
    </row>
    <row r="159" customFormat="false" ht="16.5" hidden="false" customHeight="false" outlineLevel="0" collapsed="false">
      <c r="A159" s="60"/>
      <c r="B159" s="60"/>
      <c r="D159" s="60"/>
      <c r="E159" s="31"/>
      <c r="F159" s="0"/>
    </row>
    <row r="160" customFormat="false" ht="16.5" hidden="false" customHeight="false" outlineLevel="0" collapsed="false">
      <c r="A160" s="60"/>
      <c r="B160" s="60"/>
      <c r="D160" s="60"/>
      <c r="E160" s="31"/>
      <c r="F160" s="0"/>
    </row>
    <row r="161" customFormat="false" ht="16.5" hidden="false" customHeight="false" outlineLevel="0" collapsed="false">
      <c r="A161" s="60"/>
      <c r="B161" s="60"/>
      <c r="D161" s="60"/>
      <c r="E161" s="31"/>
      <c r="F161" s="0"/>
    </row>
    <row r="162" customFormat="false" ht="16.5" hidden="false" customHeight="false" outlineLevel="0" collapsed="false">
      <c r="A162" s="60"/>
      <c r="B162" s="60"/>
      <c r="D162" s="60"/>
      <c r="E162" s="31"/>
      <c r="F162" s="0"/>
    </row>
    <row r="163" customFormat="false" ht="15" hidden="false" customHeight="false" outlineLevel="0" collapsed="false">
      <c r="A163" s="60"/>
      <c r="B163" s="60"/>
      <c r="D163" s="60"/>
      <c r="F163" s="0"/>
    </row>
    <row r="164" customFormat="false" ht="15" hidden="false" customHeight="false" outlineLevel="0" collapsed="false">
      <c r="A164" s="60"/>
      <c r="B164" s="60"/>
      <c r="D164" s="60"/>
      <c r="F164" s="0"/>
    </row>
    <row r="165" customFormat="false" ht="15" hidden="false" customHeight="false" outlineLevel="0" collapsed="false">
      <c r="A165" s="60"/>
      <c r="B165" s="60"/>
      <c r="D165" s="60"/>
      <c r="F165" s="0"/>
    </row>
    <row r="166" customFormat="false" ht="15" hidden="false" customHeight="false" outlineLevel="0" collapsed="false">
      <c r="A166" s="60"/>
      <c r="B166" s="60"/>
      <c r="D166" s="60"/>
      <c r="F166" s="0"/>
    </row>
    <row r="167" customFormat="false" ht="15" hidden="false" customHeight="false" outlineLevel="0" collapsed="false">
      <c r="A167" s="60"/>
      <c r="B167" s="60"/>
      <c r="D167" s="60"/>
      <c r="F167" s="0"/>
    </row>
    <row r="168" customFormat="false" ht="15" hidden="false" customHeight="false" outlineLevel="0" collapsed="false">
      <c r="A168" s="60"/>
      <c r="B168" s="60"/>
      <c r="D168" s="60"/>
      <c r="F168" s="0"/>
    </row>
    <row r="169" customFormat="false" ht="15" hidden="false" customHeight="false" outlineLevel="0" collapsed="false">
      <c r="A169" s="60"/>
      <c r="B169" s="60"/>
      <c r="D169" s="60"/>
      <c r="F169" s="0"/>
    </row>
    <row r="170" customFormat="false" ht="15" hidden="false" customHeight="false" outlineLevel="0" collapsed="false">
      <c r="A170" s="60"/>
      <c r="B170" s="60"/>
      <c r="D170" s="60"/>
      <c r="F170" s="0"/>
    </row>
    <row r="171" customFormat="false" ht="15" hidden="false" customHeight="false" outlineLevel="0" collapsed="false">
      <c r="A171" s="60"/>
      <c r="B171" s="60"/>
      <c r="D171" s="60"/>
      <c r="F171" s="0"/>
    </row>
    <row r="172" customFormat="false" ht="15" hidden="false" customHeight="false" outlineLevel="0" collapsed="false">
      <c r="A172" s="60"/>
      <c r="B172" s="60"/>
      <c r="D172" s="60"/>
      <c r="F172" s="0"/>
    </row>
    <row r="173" customFormat="false" ht="15" hidden="false" customHeight="false" outlineLevel="0" collapsed="false">
      <c r="A173" s="60"/>
      <c r="B173" s="60"/>
      <c r="D173" s="60"/>
      <c r="F173" s="0"/>
    </row>
    <row r="174" customFormat="false" ht="15" hidden="false" customHeight="false" outlineLevel="0" collapsed="false">
      <c r="A174" s="60"/>
      <c r="B174" s="60"/>
      <c r="D174" s="60"/>
      <c r="F174" s="0"/>
    </row>
    <row r="175" customFormat="false" ht="15" hidden="false" customHeight="false" outlineLevel="0" collapsed="false">
      <c r="A175" s="60"/>
      <c r="B175" s="60"/>
      <c r="D175" s="60"/>
      <c r="F175" s="0"/>
    </row>
    <row r="176" customFormat="false" ht="15" hidden="false" customHeight="false" outlineLevel="0" collapsed="false">
      <c r="A176" s="60"/>
      <c r="B176" s="60"/>
      <c r="D176" s="60"/>
      <c r="F176" s="0"/>
    </row>
    <row r="177" customFormat="false" ht="15" hidden="false" customHeight="false" outlineLevel="0" collapsed="false">
      <c r="A177" s="60"/>
      <c r="B177" s="60"/>
      <c r="D177" s="60"/>
      <c r="F177" s="0"/>
    </row>
    <row r="178" customFormat="false" ht="15" hidden="false" customHeight="false" outlineLevel="0" collapsed="false">
      <c r="A178" s="60"/>
      <c r="B178" s="60"/>
      <c r="D178" s="60"/>
      <c r="F178" s="0"/>
    </row>
    <row r="179" customFormat="false" ht="15" hidden="false" customHeight="false" outlineLevel="0" collapsed="false">
      <c r="A179" s="60"/>
      <c r="B179" s="60"/>
      <c r="D179" s="60"/>
      <c r="F179" s="0"/>
    </row>
    <row r="180" customFormat="false" ht="15" hidden="false" customHeight="false" outlineLevel="0" collapsed="false">
      <c r="A180" s="60"/>
      <c r="B180" s="60"/>
      <c r="D180" s="60"/>
      <c r="F180" s="0"/>
    </row>
    <row r="181" customFormat="false" ht="15" hidden="false" customHeight="false" outlineLevel="0" collapsed="false">
      <c r="A181" s="60"/>
      <c r="B181" s="60"/>
      <c r="D181" s="60"/>
      <c r="F181" s="0"/>
    </row>
    <row r="182" customFormat="false" ht="15" hidden="false" customHeight="false" outlineLevel="0" collapsed="false">
      <c r="A182" s="60"/>
      <c r="B182" s="60"/>
      <c r="D182" s="60"/>
      <c r="F182" s="0"/>
    </row>
    <row r="183" customFormat="false" ht="15" hidden="false" customHeight="false" outlineLevel="0" collapsed="false">
      <c r="A183" s="60"/>
      <c r="B183" s="60"/>
      <c r="D183" s="60"/>
      <c r="F183" s="0"/>
    </row>
    <row r="184" customFormat="false" ht="15" hidden="false" customHeight="false" outlineLevel="0" collapsed="false">
      <c r="A184" s="60"/>
      <c r="B184" s="60"/>
      <c r="D184" s="60"/>
      <c r="F184" s="0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V21" activeCellId="0" sqref="V21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62" width="19.14"/>
    <col collapsed="false" customWidth="true" hidden="false" outlineLevel="0" max="3" min="3" style="1" width="25.71"/>
    <col collapsed="false" customWidth="true" hidden="false" outlineLevel="0" max="4" min="4" style="0" width="7.41"/>
    <col collapsed="false" customWidth="true" hidden="false" outlineLevel="0" max="5" min="5" style="2" width="3.98"/>
    <col collapsed="false" customWidth="true" hidden="false" outlineLevel="0" max="6" min="6" style="3" width="18.85"/>
    <col collapsed="false" customWidth="true" hidden="false" outlineLevel="0" max="7" min="7" style="3" width="17.29"/>
    <col collapsed="false" customWidth="true" hidden="false" outlineLevel="0" max="8" min="8" style="3" width="16.41"/>
    <col collapsed="false" customWidth="true" hidden="false" outlineLevel="0" max="9" min="9" style="3" width="19.14"/>
    <col collapsed="false" customWidth="true" hidden="false" outlineLevel="0" max="10" min="10" style="3" width="17.13"/>
    <col collapsed="false" customWidth="true" hidden="false" outlineLevel="0" max="11" min="11" style="3" width="15.42"/>
    <col collapsed="false" customWidth="true" hidden="false" outlineLevel="0" max="12" min="12" style="3" width="17.29"/>
    <col collapsed="false" customWidth="true" hidden="false" outlineLevel="0" max="13" min="13" style="3" width="14.57"/>
    <col collapsed="false" customWidth="true" hidden="false" outlineLevel="0" max="14" min="14" style="3" width="16.87"/>
    <col collapsed="false" customWidth="true" hidden="false" outlineLevel="0" max="15" min="15" style="3" width="14.15"/>
    <col collapsed="false" customWidth="true" hidden="false" outlineLevel="0" max="16" min="16" style="3" width="16.29"/>
    <col collapsed="false" customWidth="true" hidden="false" outlineLevel="0" max="17" min="17" style="3" width="16.41"/>
    <col collapsed="false" customWidth="true" hidden="false" outlineLevel="0" max="18" min="18" style="3" width="14.15"/>
    <col collapsed="false" customWidth="true" hidden="false" outlineLevel="0" max="19" min="19" style="3" width="17.71"/>
    <col collapsed="false" customWidth="true" hidden="false" outlineLevel="0" max="21" min="21" style="0" width="23.28"/>
    <col collapsed="false" customWidth="true" hidden="false" outlineLevel="0" max="22" min="22" style="0" width="22.57"/>
    <col collapsed="false" customWidth="true" hidden="false" outlineLevel="0" max="23" min="23" style="0" width="14.28"/>
    <col collapsed="false" customWidth="true" hidden="false" outlineLevel="0" max="25" min="25" style="0" width="19.55"/>
  </cols>
  <sheetData>
    <row r="1" customFormat="false" ht="31.5" hidden="false" customHeight="true" outlineLevel="0" collapsed="false">
      <c r="A1" s="5" t="s">
        <v>1</v>
      </c>
      <c r="B1" s="4" t="s">
        <v>4</v>
      </c>
      <c r="C1" s="7" t="s">
        <v>7</v>
      </c>
      <c r="D1" s="4" t="s">
        <v>8</v>
      </c>
      <c r="F1" s="8" t="s">
        <v>10</v>
      </c>
      <c r="G1" s="8" t="s">
        <v>11</v>
      </c>
      <c r="H1" s="9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U1" s="8" t="s">
        <v>404</v>
      </c>
      <c r="V1" s="8" t="s">
        <v>405</v>
      </c>
      <c r="X1" s="0" t="s">
        <v>406</v>
      </c>
      <c r="Y1" s="1" t="s">
        <v>407</v>
      </c>
      <c r="Z1" s="0" t="s">
        <v>408</v>
      </c>
    </row>
    <row r="2" customFormat="false" ht="25.4" hidden="false" customHeight="false" outlineLevel="0" collapsed="false">
      <c r="A2" s="11" t="n">
        <v>2011</v>
      </c>
      <c r="B2" s="13" t="s">
        <v>37</v>
      </c>
      <c r="C2" s="12" t="n">
        <v>26000000</v>
      </c>
      <c r="D2" s="11" t="s">
        <v>39</v>
      </c>
      <c r="G2" s="3" t="n">
        <f aca="false">C2</f>
        <v>26000000</v>
      </c>
      <c r="U2" s="0" t="s">
        <v>10</v>
      </c>
      <c r="V2" s="1" t="n">
        <f aca="false">SUM(F2:F127,S2:S127)</f>
        <v>25410575184</v>
      </c>
      <c r="W2" s="1"/>
      <c r="X2" s="0" t="s">
        <v>409</v>
      </c>
      <c r="Y2" s="1" t="n">
        <f aca="false">'11-18 PAÍS- FONTE FINANCIAMENTO'!I2</f>
        <v>3896508384</v>
      </c>
      <c r="Z2" s="0" t="n">
        <v>26</v>
      </c>
    </row>
    <row r="3" customFormat="false" ht="14.05" hidden="false" customHeight="false" outlineLevel="0" collapsed="false">
      <c r="A3" s="11" t="n">
        <v>2011</v>
      </c>
      <c r="B3" s="13" t="s">
        <v>67</v>
      </c>
      <c r="C3" s="12" t="n">
        <v>273650767</v>
      </c>
      <c r="D3" s="11" t="s">
        <v>68</v>
      </c>
      <c r="F3" s="3" t="n">
        <v>69850767</v>
      </c>
      <c r="H3" s="3" t="n">
        <v>15000000</v>
      </c>
      <c r="L3" s="3" t="n">
        <v>188800000</v>
      </c>
      <c r="U3" s="0" t="s">
        <v>11</v>
      </c>
      <c r="V3" s="1" t="n">
        <f aca="false">SUM(G2:G127)</f>
        <v>17408800000</v>
      </c>
      <c r="X3" s="0" t="s">
        <v>410</v>
      </c>
      <c r="Y3" s="1" t="n">
        <f aca="false">'11-18 PAÍS- FONTE FINANCIAMENTO'!I3</f>
        <v>970087651</v>
      </c>
      <c r="Z3" s="0" t="n">
        <v>6</v>
      </c>
    </row>
    <row r="4" customFormat="false" ht="14.05" hidden="false" customHeight="false" outlineLevel="0" collapsed="false">
      <c r="A4" s="11" t="n">
        <v>2011</v>
      </c>
      <c r="B4" s="13" t="s">
        <v>76</v>
      </c>
      <c r="C4" s="12" t="n">
        <v>29517944</v>
      </c>
      <c r="D4" s="11" t="s">
        <v>68</v>
      </c>
      <c r="F4" s="3" t="n">
        <v>11807178</v>
      </c>
      <c r="H4" s="3" t="n">
        <v>17710766</v>
      </c>
      <c r="U4" s="0" t="s">
        <v>12</v>
      </c>
      <c r="V4" s="1" t="n">
        <f aca="false">SUM(H2:H127)</f>
        <v>1270951766</v>
      </c>
      <c r="X4" s="0" t="s">
        <v>411</v>
      </c>
      <c r="Y4" s="1" t="n">
        <f aca="false">'11-18 PAÍS- FONTE FINANCIAMENTO'!I4</f>
        <v>28985144214</v>
      </c>
      <c r="Z4" s="0" t="n">
        <v>14</v>
      </c>
    </row>
    <row r="5" customFormat="false" ht="21.75" hidden="false" customHeight="true" outlineLevel="0" collapsed="false">
      <c r="A5" s="11" t="n">
        <v>2011</v>
      </c>
      <c r="B5" s="13" t="s">
        <v>86</v>
      </c>
      <c r="C5" s="12" t="n">
        <v>740000000</v>
      </c>
      <c r="D5" s="11" t="s">
        <v>34</v>
      </c>
      <c r="F5" s="3" t="n">
        <f aca="false">C5</f>
        <v>740000000</v>
      </c>
      <c r="U5" s="0" t="s">
        <v>13</v>
      </c>
      <c r="V5" s="1" t="n">
        <f aca="false">SUM(I2:I127)</f>
        <v>1409287411</v>
      </c>
      <c r="X5" s="0" t="s">
        <v>412</v>
      </c>
      <c r="Y5" s="1" t="n">
        <f aca="false">'11-18 PAÍS- FONTE FINANCIAMENTO'!I5</f>
        <v>2161860000</v>
      </c>
      <c r="Z5" s="0" t="n">
        <v>21</v>
      </c>
    </row>
    <row r="6" customFormat="false" ht="25.5" hidden="false" customHeight="true" outlineLevel="0" collapsed="false">
      <c r="A6" s="11" t="n">
        <v>2011</v>
      </c>
      <c r="B6" s="13" t="s">
        <v>94</v>
      </c>
      <c r="C6" s="12" t="n">
        <v>15871670</v>
      </c>
      <c r="D6" s="11" t="s">
        <v>73</v>
      </c>
      <c r="F6" s="3" t="n">
        <v>9523002</v>
      </c>
      <c r="O6" s="3" t="n">
        <v>6348668</v>
      </c>
      <c r="U6" s="0" t="s">
        <v>14</v>
      </c>
      <c r="V6" s="1" t="n">
        <f aca="false">SUM(J2:J127)</f>
        <v>503477</v>
      </c>
      <c r="X6" s="0" t="s">
        <v>413</v>
      </c>
      <c r="Y6" s="1" t="n">
        <f aca="false">'11-18 PAÍS- FONTE FINANCIAMENTO'!I6</f>
        <v>961713058</v>
      </c>
      <c r="Z6" s="0" t="n">
        <v>9</v>
      </c>
    </row>
    <row r="7" customFormat="false" ht="14.05" hidden="false" customHeight="false" outlineLevel="0" collapsed="false">
      <c r="A7" s="11" t="n">
        <v>2011</v>
      </c>
      <c r="B7" s="13" t="s">
        <v>112</v>
      </c>
      <c r="C7" s="12" t="n">
        <v>80000000</v>
      </c>
      <c r="D7" s="11" t="s">
        <v>48</v>
      </c>
      <c r="L7" s="3" t="n">
        <f aca="false">C7</f>
        <v>80000000</v>
      </c>
      <c r="U7" s="0" t="s">
        <v>15</v>
      </c>
      <c r="V7" s="1" t="n">
        <f aca="false">SUM(K2:K127)</f>
        <v>419300000</v>
      </c>
      <c r="X7" s="0" t="s">
        <v>414</v>
      </c>
      <c r="Y7" s="1" t="n">
        <f aca="false">'11-18 PAÍS- FONTE FINANCIAMENTO'!I7</f>
        <v>586442184</v>
      </c>
      <c r="Z7" s="0" t="n">
        <v>7</v>
      </c>
    </row>
    <row r="8" customFormat="false" ht="25.5" hidden="false" customHeight="true" outlineLevel="0" collapsed="false">
      <c r="A8" s="11" t="n">
        <v>2011</v>
      </c>
      <c r="B8" s="13" t="s">
        <v>210</v>
      </c>
      <c r="C8" s="12" t="n">
        <v>0</v>
      </c>
      <c r="D8" s="11" t="s">
        <v>211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0" t="s">
        <v>16</v>
      </c>
      <c r="V8" s="1" t="n">
        <f aca="false">SUM(L2:L127)</f>
        <v>9630605497</v>
      </c>
      <c r="X8" s="0" t="s">
        <v>415</v>
      </c>
      <c r="Y8" s="1" t="n">
        <f aca="false">'11-18 PAÍS- FONTE FINANCIAMENTO'!I8</f>
        <v>747800000</v>
      </c>
      <c r="Z8" s="0" t="n">
        <v>7</v>
      </c>
    </row>
    <row r="9" customFormat="false" ht="15" hidden="false" customHeight="false" outlineLevel="0" collapsed="false">
      <c r="A9" s="19" t="n">
        <v>2011</v>
      </c>
      <c r="B9" s="62" t="s">
        <v>306</v>
      </c>
      <c r="C9" s="1" t="n">
        <v>60000000</v>
      </c>
      <c r="D9" s="0" t="s">
        <v>105</v>
      </c>
      <c r="G9" s="3" t="n">
        <f aca="false">C9</f>
        <v>60000000</v>
      </c>
      <c r="U9" s="0" t="s">
        <v>17</v>
      </c>
      <c r="V9" s="1" t="n">
        <f aca="false">SUM(M2:M127)</f>
        <v>180000000</v>
      </c>
      <c r="X9" s="0" t="s">
        <v>416</v>
      </c>
      <c r="Y9" s="1" t="n">
        <f aca="false">'11-18 PAÍS- FONTE FINANCIAMENTO'!I9</f>
        <v>1497483208</v>
      </c>
      <c r="Z9" s="0" t="n">
        <v>10</v>
      </c>
    </row>
    <row r="10" customFormat="false" ht="15" hidden="false" customHeight="false" outlineLevel="0" collapsed="false">
      <c r="A10" s="19" t="n">
        <v>2011</v>
      </c>
      <c r="B10" s="62" t="s">
        <v>318</v>
      </c>
      <c r="C10" s="1" t="n">
        <v>11800000</v>
      </c>
      <c r="D10" s="0" t="s">
        <v>39</v>
      </c>
      <c r="G10" s="3" t="n">
        <f aca="false">C10</f>
        <v>11800000</v>
      </c>
      <c r="U10" s="0" t="s">
        <v>18</v>
      </c>
      <c r="V10" s="1" t="n">
        <f aca="false">SUM(N2:N127)</f>
        <v>56000000</v>
      </c>
      <c r="X10" s="0" t="s">
        <v>417</v>
      </c>
      <c r="Y10" s="1" t="n">
        <f aca="false">'11-18 PAÍS- FONTE FINANCIAMENTO'!I10</f>
        <v>509585000</v>
      </c>
      <c r="Z10" s="0" t="n">
        <v>8</v>
      </c>
    </row>
    <row r="11" customFormat="false" ht="14.05" hidden="false" customHeight="false" outlineLevel="0" collapsed="false">
      <c r="A11" s="11" t="n">
        <v>2011</v>
      </c>
      <c r="B11" s="62" t="s">
        <v>352</v>
      </c>
      <c r="C11" s="1" t="n">
        <v>1200000000</v>
      </c>
      <c r="D11" s="0" t="s">
        <v>174</v>
      </c>
      <c r="G11" s="3" t="n">
        <f aca="false">C11</f>
        <v>1200000000</v>
      </c>
      <c r="U11" s="0" t="s">
        <v>19</v>
      </c>
      <c r="V11" s="1" t="n">
        <f aca="false">SUM(O2:O127)</f>
        <v>86348668</v>
      </c>
    </row>
    <row r="12" customFormat="false" ht="25.4" hidden="false" customHeight="false" outlineLevel="0" collapsed="false">
      <c r="A12" s="11" t="n">
        <v>2012</v>
      </c>
      <c r="B12" s="13" t="s">
        <v>176</v>
      </c>
      <c r="C12" s="12" t="n">
        <v>14000000</v>
      </c>
      <c r="D12" s="15" t="s">
        <v>44</v>
      </c>
      <c r="F12" s="3" t="n">
        <f aca="false">C12</f>
        <v>14000000</v>
      </c>
      <c r="U12" s="0" t="s">
        <v>389</v>
      </c>
      <c r="V12" s="1" t="n">
        <f aca="false">SUM(P2:P127)</f>
        <v>1731158974</v>
      </c>
    </row>
    <row r="13" customFormat="false" ht="25.4" hidden="false" customHeight="false" outlineLevel="0" collapsed="false">
      <c r="A13" s="11" t="n">
        <v>2012</v>
      </c>
      <c r="B13" s="13" t="s">
        <v>213</v>
      </c>
      <c r="C13" s="12" t="n">
        <v>10000000</v>
      </c>
      <c r="D13" s="15" t="s">
        <v>44</v>
      </c>
      <c r="M13" s="3" t="n">
        <f aca="false">C13</f>
        <v>10000000</v>
      </c>
      <c r="U13" s="0" t="s">
        <v>21</v>
      </c>
      <c r="V13" s="1" t="n">
        <f aca="false">SUM(Q2:Q127)</f>
        <v>300000000</v>
      </c>
    </row>
    <row r="14" customFormat="false" ht="25.4" hidden="false" customHeight="false" outlineLevel="0" collapsed="false">
      <c r="A14" s="11" t="n">
        <v>2012</v>
      </c>
      <c r="B14" s="13" t="s">
        <v>221</v>
      </c>
      <c r="C14" s="12" t="n">
        <v>140000000</v>
      </c>
      <c r="D14" s="11" t="s">
        <v>139</v>
      </c>
      <c r="F14" s="3" t="n">
        <f aca="false">C14</f>
        <v>140000000</v>
      </c>
      <c r="U14" s="0" t="s">
        <v>22</v>
      </c>
      <c r="V14" s="1" t="n">
        <f aca="false">SUM(R2:R127)</f>
        <v>157100000</v>
      </c>
    </row>
    <row r="15" customFormat="false" ht="15" hidden="false" customHeight="false" outlineLevel="0" collapsed="false">
      <c r="A15" s="11" t="n">
        <v>2012</v>
      </c>
      <c r="B15" s="62" t="s">
        <v>274</v>
      </c>
      <c r="C15" s="1" t="n">
        <v>66500000</v>
      </c>
      <c r="D15" s="0" t="s">
        <v>39</v>
      </c>
      <c r="F15" s="3" t="n">
        <v>33500000</v>
      </c>
      <c r="H15" s="3" t="n">
        <v>33000000</v>
      </c>
      <c r="U15" s="0" t="s">
        <v>418</v>
      </c>
      <c r="V15" s="1" t="n">
        <f aca="false">SUM(S2:S127)</f>
        <v>20999144214</v>
      </c>
    </row>
    <row r="16" customFormat="false" ht="15.75" hidden="false" customHeight="false" outlineLevel="0" collapsed="false">
      <c r="A16" s="19" t="n">
        <v>2012</v>
      </c>
      <c r="B16" s="62" t="s">
        <v>286</v>
      </c>
      <c r="C16" s="1" t="n">
        <v>13000000</v>
      </c>
      <c r="D16" s="0" t="s">
        <v>105</v>
      </c>
      <c r="S16" s="3" t="n">
        <f aca="false">C16</f>
        <v>13000000</v>
      </c>
      <c r="U16" s="0" t="s">
        <v>419</v>
      </c>
      <c r="V16" s="1" t="n">
        <f aca="false">V2-V15</f>
        <v>4411430970</v>
      </c>
    </row>
    <row r="17" customFormat="false" ht="13.8" hidden="false" customHeight="false" outlineLevel="0" collapsed="false">
      <c r="A17" s="11" t="n">
        <v>2012</v>
      </c>
      <c r="B17" s="62" t="s">
        <v>326</v>
      </c>
      <c r="C17" s="1" t="n">
        <v>5000000</v>
      </c>
      <c r="D17" s="0" t="s">
        <v>64</v>
      </c>
      <c r="L17" s="3" t="n">
        <f aca="false">C17</f>
        <v>5000000</v>
      </c>
      <c r="V17" s="1"/>
    </row>
    <row r="18" customFormat="false" ht="15" hidden="false" customHeight="false" outlineLevel="0" collapsed="false">
      <c r="A18" s="11" t="n">
        <v>2012</v>
      </c>
      <c r="B18" s="62" t="s">
        <v>328</v>
      </c>
      <c r="C18" s="1" t="n">
        <v>6000000</v>
      </c>
      <c r="D18" s="0" t="s">
        <v>44</v>
      </c>
      <c r="F18" s="3" t="n">
        <f aca="false">C18</f>
        <v>6000000</v>
      </c>
    </row>
    <row r="19" customFormat="false" ht="15" hidden="false" customHeight="false" outlineLevel="0" collapsed="false">
      <c r="A19" s="11" t="n">
        <v>2012</v>
      </c>
      <c r="B19" s="62" t="s">
        <v>346</v>
      </c>
      <c r="C19" s="1" t="n">
        <v>60000000</v>
      </c>
      <c r="D19" s="0" t="s">
        <v>48</v>
      </c>
      <c r="F19" s="3" t="n">
        <f aca="false">C19</f>
        <v>60000000</v>
      </c>
    </row>
    <row r="20" customFormat="false" ht="15.75" hidden="false" customHeight="false" outlineLevel="0" collapsed="false">
      <c r="A20" s="19" t="n">
        <v>2012</v>
      </c>
      <c r="B20" s="62" t="s">
        <v>375</v>
      </c>
      <c r="C20" s="1" t="n">
        <v>145418497</v>
      </c>
      <c r="D20" s="0" t="s">
        <v>68</v>
      </c>
      <c r="L20" s="3" t="n">
        <f aca="false">C20</f>
        <v>145418497</v>
      </c>
    </row>
    <row r="21" customFormat="false" ht="30" hidden="false" customHeight="false" outlineLevel="0" collapsed="false">
      <c r="A21" s="11" t="n">
        <v>2013</v>
      </c>
      <c r="B21" s="13" t="s">
        <v>51</v>
      </c>
      <c r="C21" s="12" t="n">
        <v>12000000</v>
      </c>
      <c r="D21" s="11" t="s">
        <v>39</v>
      </c>
      <c r="G21" s="3" t="n">
        <f aca="false">C21</f>
        <v>12000000</v>
      </c>
    </row>
    <row r="22" customFormat="false" ht="22.5" hidden="false" customHeight="true" outlineLevel="0" collapsed="false">
      <c r="A22" s="11" t="n">
        <v>2013</v>
      </c>
      <c r="B22" s="13" t="s">
        <v>63</v>
      </c>
      <c r="C22" s="12" t="n">
        <v>0</v>
      </c>
      <c r="D22" s="15" t="s">
        <v>64</v>
      </c>
      <c r="M22" s="3" t="n">
        <f aca="false">C22</f>
        <v>0</v>
      </c>
    </row>
    <row r="23" customFormat="false" ht="60" hidden="false" customHeight="false" outlineLevel="0" collapsed="false">
      <c r="A23" s="11" t="n">
        <v>2013</v>
      </c>
      <c r="B23" s="13" t="s">
        <v>96</v>
      </c>
      <c r="C23" s="12" t="n">
        <v>0</v>
      </c>
      <c r="D23" s="11" t="s">
        <v>98</v>
      </c>
      <c r="H23" s="3" t="n">
        <f aca="false">C23</f>
        <v>0</v>
      </c>
    </row>
    <row r="24" customFormat="false" ht="30" hidden="false" customHeight="false" outlineLevel="0" collapsed="false">
      <c r="A24" s="11" t="n">
        <v>2013</v>
      </c>
      <c r="B24" s="13" t="s">
        <v>138</v>
      </c>
      <c r="C24" s="12" t="n">
        <v>54599943</v>
      </c>
      <c r="D24" s="11" t="s">
        <v>139</v>
      </c>
      <c r="F24" s="3" t="n">
        <f aca="false">C24</f>
        <v>54599943</v>
      </c>
    </row>
    <row r="25" customFormat="false" ht="60" hidden="false" customHeight="false" outlineLevel="0" collapsed="false">
      <c r="A25" s="11" t="n">
        <v>2013</v>
      </c>
      <c r="B25" s="13" t="s">
        <v>141</v>
      </c>
      <c r="C25" s="12" t="n">
        <v>4100000</v>
      </c>
      <c r="D25" s="11" t="s">
        <v>98</v>
      </c>
      <c r="F25" s="3" t="n">
        <f aca="false">C25</f>
        <v>4100000</v>
      </c>
    </row>
    <row r="26" customFormat="false" ht="30" hidden="false" customHeight="false" outlineLevel="0" collapsed="false">
      <c r="A26" s="11" t="n">
        <v>2013</v>
      </c>
      <c r="B26" s="13" t="s">
        <v>197</v>
      </c>
      <c r="C26" s="12" t="n">
        <v>555000000</v>
      </c>
      <c r="D26" s="11" t="s">
        <v>39</v>
      </c>
      <c r="F26" s="3" t="n">
        <v>155000000</v>
      </c>
      <c r="K26" s="3" t="n">
        <v>400000000</v>
      </c>
    </row>
    <row r="27" customFormat="false" ht="30" hidden="false" customHeight="false" outlineLevel="0" collapsed="false">
      <c r="A27" s="11" t="n">
        <v>2013</v>
      </c>
      <c r="B27" s="13" t="s">
        <v>200</v>
      </c>
      <c r="C27" s="12" t="n">
        <v>1320000000</v>
      </c>
      <c r="D27" s="11" t="s">
        <v>105</v>
      </c>
      <c r="P27" s="3" t="n">
        <f aca="false">C27</f>
        <v>1320000000</v>
      </c>
    </row>
    <row r="28" customFormat="false" ht="30" hidden="false" customHeight="false" outlineLevel="0" collapsed="false">
      <c r="A28" s="11" t="n">
        <v>2013</v>
      </c>
      <c r="B28" s="13" t="s">
        <v>204</v>
      </c>
      <c r="C28" s="12" t="n">
        <v>149144214</v>
      </c>
      <c r="D28" s="11" t="s">
        <v>105</v>
      </c>
      <c r="S28" s="3" t="n">
        <f aca="false">C28</f>
        <v>149144214</v>
      </c>
    </row>
    <row r="29" customFormat="false" ht="15" hidden="false" customHeight="false" outlineLevel="0" collapsed="false">
      <c r="A29" s="11" t="n">
        <v>2013</v>
      </c>
      <c r="B29" s="62" t="s">
        <v>280</v>
      </c>
      <c r="C29" s="1" t="n">
        <v>60000000</v>
      </c>
      <c r="D29" s="0" t="s">
        <v>48</v>
      </c>
      <c r="F29" s="3" t="n">
        <f aca="false">C29</f>
        <v>60000000</v>
      </c>
    </row>
    <row r="30" customFormat="false" ht="29.25" hidden="false" customHeight="false" outlineLevel="0" collapsed="false">
      <c r="A30" s="11" t="n">
        <v>2014</v>
      </c>
      <c r="B30" s="13" t="s">
        <v>42</v>
      </c>
      <c r="C30" s="12" t="n">
        <v>276185000</v>
      </c>
      <c r="D30" s="15" t="s">
        <v>44</v>
      </c>
      <c r="F30" s="3" t="n">
        <f aca="false">119185000</f>
        <v>119185000</v>
      </c>
      <c r="H30" s="3" t="n">
        <v>70000000</v>
      </c>
      <c r="I30" s="3" t="n">
        <v>17300000</v>
      </c>
      <c r="K30" s="3" t="n">
        <v>4300000</v>
      </c>
      <c r="L30" s="3" t="n">
        <v>9400000</v>
      </c>
      <c r="N30" s="3" t="n">
        <v>56000000</v>
      </c>
    </row>
    <row r="31" customFormat="false" ht="15" hidden="false" customHeight="false" outlineLevel="0" collapsed="false">
      <c r="A31" s="11" t="n">
        <v>2014</v>
      </c>
      <c r="B31" s="13" t="s">
        <v>54</v>
      </c>
      <c r="C31" s="12" t="n">
        <v>16600000</v>
      </c>
      <c r="D31" s="11" t="s">
        <v>48</v>
      </c>
      <c r="L31" s="3" t="n">
        <f aca="false">C31</f>
        <v>16600000</v>
      </c>
    </row>
    <row r="32" customFormat="false" ht="15" hidden="false" customHeight="false" outlineLevel="0" collapsed="false">
      <c r="A32" s="11" t="n">
        <v>2014</v>
      </c>
      <c r="B32" s="13" t="s">
        <v>114</v>
      </c>
      <c r="C32" s="12" t="n">
        <v>370000000</v>
      </c>
      <c r="D32" s="11" t="s">
        <v>48</v>
      </c>
      <c r="L32" s="3" t="n">
        <f aca="false">C32</f>
        <v>370000000</v>
      </c>
    </row>
    <row r="33" customFormat="false" ht="30" hidden="false" customHeight="false" outlineLevel="0" collapsed="false">
      <c r="A33" s="11" t="n">
        <v>2014</v>
      </c>
      <c r="B33" s="13" t="s">
        <v>118</v>
      </c>
      <c r="C33" s="12" t="n">
        <v>573000000</v>
      </c>
      <c r="D33" s="11" t="s">
        <v>105</v>
      </c>
      <c r="S33" s="3" t="n">
        <f aca="false">C33</f>
        <v>573000000</v>
      </c>
    </row>
    <row r="34" customFormat="false" ht="45" hidden="false" customHeight="false" outlineLevel="0" collapsed="false">
      <c r="A34" s="11" t="n">
        <v>2014</v>
      </c>
      <c r="B34" s="13" t="s">
        <v>147</v>
      </c>
      <c r="C34" s="12" t="n">
        <v>10000000</v>
      </c>
      <c r="D34" s="11" t="s">
        <v>34</v>
      </c>
      <c r="F34" s="3" t="n">
        <f aca="false">C34</f>
        <v>10000000</v>
      </c>
    </row>
    <row r="35" customFormat="false" ht="30" hidden="false" customHeight="false" outlineLevel="0" collapsed="false">
      <c r="A35" s="11" t="n">
        <v>2014</v>
      </c>
      <c r="B35" s="13" t="s">
        <v>181</v>
      </c>
      <c r="C35" s="12" t="n">
        <v>600000000</v>
      </c>
      <c r="D35" s="11" t="s">
        <v>105</v>
      </c>
      <c r="S35" s="3" t="n">
        <f aca="false">C35</f>
        <v>600000000</v>
      </c>
    </row>
    <row r="36" customFormat="false" ht="45" hidden="false" customHeight="false" outlineLevel="0" collapsed="false">
      <c r="A36" s="11" t="n">
        <v>2014</v>
      </c>
      <c r="B36" s="13" t="s">
        <v>191</v>
      </c>
      <c r="C36" s="12" t="n">
        <v>725000000</v>
      </c>
      <c r="D36" s="11" t="s">
        <v>34</v>
      </c>
      <c r="F36" s="3" t="n">
        <v>145000000</v>
      </c>
      <c r="H36" s="3" t="n">
        <v>580000000</v>
      </c>
    </row>
    <row r="37" customFormat="false" ht="45" hidden="false" customHeight="false" outlineLevel="0" collapsed="false">
      <c r="A37" s="11" t="n">
        <v>2014</v>
      </c>
      <c r="B37" s="13" t="s">
        <v>193</v>
      </c>
      <c r="C37" s="12" t="n">
        <v>25000000</v>
      </c>
      <c r="D37" s="11" t="s">
        <v>34</v>
      </c>
      <c r="F37" s="3" t="n">
        <f aca="false">C37</f>
        <v>25000000</v>
      </c>
    </row>
    <row r="38" customFormat="false" ht="30" hidden="false" customHeight="false" outlineLevel="0" collapsed="false">
      <c r="A38" s="11" t="n">
        <v>2014</v>
      </c>
      <c r="B38" s="13" t="s">
        <v>202</v>
      </c>
      <c r="C38" s="12" t="n">
        <v>3823000000</v>
      </c>
      <c r="D38" s="11" t="s">
        <v>105</v>
      </c>
      <c r="L38" s="3" t="n">
        <v>1147000000</v>
      </c>
      <c r="S38" s="3" t="n">
        <v>2676000000</v>
      </c>
    </row>
    <row r="39" customFormat="false" ht="15" hidden="false" customHeight="false" outlineLevel="0" collapsed="false">
      <c r="A39" s="11" t="n">
        <v>2014</v>
      </c>
      <c r="B39" s="13" t="s">
        <v>230</v>
      </c>
      <c r="C39" s="12" t="n">
        <v>51509000</v>
      </c>
      <c r="D39" s="11" t="s">
        <v>68</v>
      </c>
    </row>
    <row r="40" customFormat="false" ht="15" hidden="false" customHeight="false" outlineLevel="0" collapsed="false">
      <c r="A40" s="11" t="n">
        <v>2014</v>
      </c>
      <c r="B40" s="13" t="s">
        <v>234</v>
      </c>
      <c r="C40" s="12" t="n">
        <v>37000000</v>
      </c>
      <c r="D40" s="11" t="s">
        <v>68</v>
      </c>
    </row>
    <row r="41" customFormat="false" ht="30" hidden="false" customHeight="false" outlineLevel="0" collapsed="false">
      <c r="A41" s="11" t="n">
        <v>2014</v>
      </c>
      <c r="B41" s="13" t="s">
        <v>236</v>
      </c>
      <c r="C41" s="12" t="n">
        <v>12500000</v>
      </c>
      <c r="D41" s="11" t="s">
        <v>39</v>
      </c>
    </row>
    <row r="42" customFormat="false" ht="30" hidden="false" customHeight="false" outlineLevel="0" collapsed="false">
      <c r="A42" s="11" t="n">
        <v>2014</v>
      </c>
      <c r="B42" s="13" t="s">
        <v>241</v>
      </c>
      <c r="C42" s="12" t="n">
        <v>23202179</v>
      </c>
      <c r="D42" s="11" t="s">
        <v>139</v>
      </c>
    </row>
    <row r="43" customFormat="false" ht="15.75" hidden="false" customHeight="false" outlineLevel="0" collapsed="false">
      <c r="A43" s="19" t="n">
        <v>2014</v>
      </c>
      <c r="B43" s="62" t="s">
        <v>304</v>
      </c>
      <c r="C43" s="1" t="n">
        <v>335000000</v>
      </c>
      <c r="D43" s="0" t="s">
        <v>29</v>
      </c>
      <c r="F43" s="3" t="n">
        <f aca="false">C43</f>
        <v>335000000</v>
      </c>
    </row>
    <row r="44" customFormat="false" ht="15.75" hidden="false" customHeight="false" outlineLevel="0" collapsed="false">
      <c r="A44" s="19" t="n">
        <v>2014</v>
      </c>
      <c r="B44" s="62" t="s">
        <v>320</v>
      </c>
      <c r="C44" s="1" t="n">
        <v>176662000</v>
      </c>
      <c r="D44" s="0" t="s">
        <v>68</v>
      </c>
      <c r="L44" s="3" t="n">
        <f aca="false">C44</f>
        <v>176662000</v>
      </c>
    </row>
    <row r="45" customFormat="false" ht="15" hidden="false" customHeight="false" outlineLevel="0" collapsed="false">
      <c r="A45" s="11" t="n">
        <v>2014</v>
      </c>
      <c r="B45" s="62" t="s">
        <v>348</v>
      </c>
      <c r="C45" s="1" t="n">
        <v>75970269</v>
      </c>
      <c r="D45" s="0" t="s">
        <v>139</v>
      </c>
      <c r="F45" s="3" t="n">
        <f aca="false">C45</f>
        <v>75970269</v>
      </c>
    </row>
    <row r="46" customFormat="false" ht="15.75" hidden="false" customHeight="false" outlineLevel="0" collapsed="false">
      <c r="A46" s="19" t="n">
        <v>2014</v>
      </c>
      <c r="B46" s="62" t="s">
        <v>371</v>
      </c>
      <c r="C46" s="1" t="n">
        <v>113205000</v>
      </c>
      <c r="D46" s="0" t="s">
        <v>68</v>
      </c>
      <c r="L46" s="3" t="n">
        <f aca="false">C46</f>
        <v>113205000</v>
      </c>
    </row>
    <row r="47" customFormat="false" ht="15.75" hidden="false" customHeight="false" outlineLevel="0" collapsed="false">
      <c r="A47" s="19" t="n">
        <v>2014</v>
      </c>
      <c r="B47" s="62" t="s">
        <v>377</v>
      </c>
      <c r="C47" s="1" t="n">
        <v>26000000</v>
      </c>
      <c r="D47" s="0" t="s">
        <v>29</v>
      </c>
      <c r="F47" s="3" t="n">
        <f aca="false">C47</f>
        <v>26000000</v>
      </c>
    </row>
    <row r="48" customFormat="false" ht="30" hidden="false" customHeight="false" outlineLevel="0" collapsed="false">
      <c r="A48" s="11" t="n">
        <v>2015</v>
      </c>
      <c r="B48" s="13" t="s">
        <v>26</v>
      </c>
      <c r="C48" s="12" t="n">
        <v>3000000</v>
      </c>
      <c r="D48" s="11" t="s">
        <v>29</v>
      </c>
    </row>
    <row r="49" customFormat="false" ht="60" hidden="false" customHeight="false" outlineLevel="0" collapsed="false">
      <c r="A49" s="11" t="n">
        <v>2015</v>
      </c>
      <c r="B49" s="13" t="s">
        <v>59</v>
      </c>
      <c r="C49" s="12" t="n">
        <v>2000000</v>
      </c>
      <c r="D49" s="11" t="s">
        <v>61</v>
      </c>
      <c r="S49" s="3" t="n">
        <f aca="false">C49</f>
        <v>2000000</v>
      </c>
    </row>
    <row r="50" customFormat="false" ht="30" hidden="false" customHeight="false" outlineLevel="0" collapsed="false">
      <c r="A50" s="11" t="n">
        <v>2015</v>
      </c>
      <c r="B50" s="13" t="s">
        <v>130</v>
      </c>
      <c r="C50" s="12" t="n">
        <v>0</v>
      </c>
      <c r="D50" s="11" t="s">
        <v>83</v>
      </c>
      <c r="M50" s="3" t="n">
        <f aca="false">C50</f>
        <v>0</v>
      </c>
    </row>
    <row r="51" customFormat="false" ht="30" hidden="false" customHeight="false" outlineLevel="0" collapsed="false">
      <c r="A51" s="11" t="n">
        <v>2015</v>
      </c>
      <c r="B51" s="13" t="s">
        <v>156</v>
      </c>
      <c r="C51" s="12" t="n">
        <v>411158974</v>
      </c>
      <c r="D51" s="11" t="s">
        <v>29</v>
      </c>
      <c r="P51" s="3" t="n">
        <f aca="false">C51</f>
        <v>411158974</v>
      </c>
    </row>
    <row r="52" customFormat="false" ht="45" hidden="false" customHeight="true" outlineLevel="0" collapsed="false">
      <c r="A52" s="11" t="n">
        <v>2015</v>
      </c>
      <c r="B52" s="13" t="s">
        <v>158</v>
      </c>
      <c r="C52" s="12" t="n">
        <v>10548000</v>
      </c>
      <c r="D52" s="11" t="s">
        <v>29</v>
      </c>
      <c r="F52" s="3" t="n">
        <f aca="false">C52</f>
        <v>10548000</v>
      </c>
    </row>
    <row r="53" customFormat="false" ht="30" hidden="false" customHeight="false" outlineLevel="0" collapsed="false">
      <c r="A53" s="11" t="n">
        <v>2015</v>
      </c>
      <c r="B53" s="13" t="s">
        <v>160</v>
      </c>
      <c r="C53" s="12" t="n">
        <v>3634264</v>
      </c>
      <c r="D53" s="11" t="s">
        <v>29</v>
      </c>
      <c r="F53" s="3" t="n">
        <f aca="false">C53</f>
        <v>3634264</v>
      </c>
    </row>
    <row r="54" customFormat="false" ht="45" hidden="false" customHeight="false" outlineLevel="0" collapsed="false">
      <c r="A54" s="11" t="n">
        <v>2015</v>
      </c>
      <c r="B54" s="13" t="s">
        <v>195</v>
      </c>
      <c r="C54" s="12" t="n">
        <v>15000000</v>
      </c>
      <c r="D54" s="11" t="s">
        <v>34</v>
      </c>
      <c r="K54" s="3" t="n">
        <f aca="false">C54</f>
        <v>15000000</v>
      </c>
    </row>
    <row r="55" customFormat="false" ht="30" hidden="false" customHeight="false" outlineLevel="0" collapsed="false">
      <c r="A55" s="11" t="n">
        <v>2015</v>
      </c>
      <c r="B55" s="13" t="s">
        <v>249</v>
      </c>
      <c r="C55" s="12" t="n">
        <v>3340981</v>
      </c>
      <c r="D55" s="11" t="s">
        <v>29</v>
      </c>
      <c r="F55" s="3" t="n">
        <f aca="false">C55</f>
        <v>3340981</v>
      </c>
    </row>
    <row r="56" customFormat="false" ht="15.75" hidden="false" customHeight="false" outlineLevel="0" collapsed="false">
      <c r="A56" s="19" t="n">
        <v>2015</v>
      </c>
      <c r="B56" s="62" t="s">
        <v>322</v>
      </c>
      <c r="C56" s="1" t="n">
        <v>25000000</v>
      </c>
      <c r="D56" s="0" t="s">
        <v>139</v>
      </c>
      <c r="F56" s="3" t="n">
        <f aca="false">C56</f>
        <v>25000000</v>
      </c>
    </row>
    <row r="57" customFormat="false" ht="15" hidden="false" customHeight="false" outlineLevel="0" collapsed="false">
      <c r="A57" s="11" t="n">
        <v>2016</v>
      </c>
      <c r="B57" s="13" t="s">
        <v>107</v>
      </c>
      <c r="C57" s="12" t="n">
        <v>1160000</v>
      </c>
      <c r="D57" s="11" t="s">
        <v>48</v>
      </c>
      <c r="F57" s="3" t="n">
        <f aca="false">C57</f>
        <v>1160000</v>
      </c>
    </row>
    <row r="58" customFormat="false" ht="15" hidden="false" customHeight="false" outlineLevel="0" collapsed="false">
      <c r="A58" s="11" t="n">
        <v>2016</v>
      </c>
      <c r="B58" s="13" t="s">
        <v>120</v>
      </c>
      <c r="C58" s="12" t="n">
        <v>37000000</v>
      </c>
      <c r="D58" s="11" t="s">
        <v>48</v>
      </c>
      <c r="F58" s="3" t="n">
        <f aca="false">C58</f>
        <v>37000000</v>
      </c>
    </row>
    <row r="59" customFormat="false" ht="15" hidden="false" customHeight="false" outlineLevel="0" collapsed="false">
      <c r="A59" s="11" t="n">
        <v>2016</v>
      </c>
      <c r="B59" s="13" t="s">
        <v>143</v>
      </c>
      <c r="C59" s="12" t="n">
        <v>50320000</v>
      </c>
      <c r="D59" s="11" t="s">
        <v>68</v>
      </c>
      <c r="L59" s="3" t="n">
        <f aca="false">C59</f>
        <v>50320000</v>
      </c>
    </row>
    <row r="60" customFormat="false" ht="15" hidden="false" customHeight="false" outlineLevel="0" collapsed="false">
      <c r="A60" s="11" t="n">
        <v>2016</v>
      </c>
      <c r="B60" s="13" t="s">
        <v>167</v>
      </c>
      <c r="C60" s="12" t="n">
        <v>388000000</v>
      </c>
      <c r="D60" s="11" t="s">
        <v>48</v>
      </c>
      <c r="L60" s="3" t="n">
        <f aca="false">C60</f>
        <v>388000000</v>
      </c>
    </row>
    <row r="61" customFormat="false" ht="75" hidden="false" customHeight="false" outlineLevel="0" collapsed="false">
      <c r="A61" s="11" t="n">
        <v>2016</v>
      </c>
      <c r="B61" s="13" t="s">
        <v>185</v>
      </c>
      <c r="C61" s="12" t="n">
        <v>125200000</v>
      </c>
      <c r="D61" s="11" t="s">
        <v>186</v>
      </c>
      <c r="F61" s="3" t="n">
        <f aca="false">C61</f>
        <v>125200000</v>
      </c>
    </row>
    <row r="62" customFormat="false" ht="15" hidden="false" customHeight="false" outlineLevel="0" collapsed="false">
      <c r="A62" s="11" t="n">
        <v>2016</v>
      </c>
      <c r="B62" s="62" t="s">
        <v>344</v>
      </c>
      <c r="C62" s="1" t="n">
        <v>164030839</v>
      </c>
      <c r="D62" s="0" t="s">
        <v>29</v>
      </c>
      <c r="F62" s="3" t="n">
        <f aca="false">C62</f>
        <v>164030839</v>
      </c>
    </row>
    <row r="63" customFormat="false" ht="15.75" hidden="false" customHeight="false" outlineLevel="0" collapsed="false">
      <c r="A63" s="19" t="n">
        <v>2016</v>
      </c>
      <c r="B63" s="62" t="s">
        <v>369</v>
      </c>
      <c r="C63" s="1" t="n">
        <v>230000000</v>
      </c>
      <c r="D63" s="0" t="s">
        <v>68</v>
      </c>
      <c r="L63" s="3" t="n">
        <f aca="false">C63</f>
        <v>230000000</v>
      </c>
    </row>
    <row r="64" customFormat="false" ht="15.75" hidden="false" customHeight="false" outlineLevel="0" collapsed="false">
      <c r="A64" s="19" t="n">
        <v>2016</v>
      </c>
      <c r="B64" s="62" t="s">
        <v>373</v>
      </c>
      <c r="C64" s="1" t="n">
        <v>390200000</v>
      </c>
      <c r="D64" s="0" t="s">
        <v>68</v>
      </c>
      <c r="L64" s="3" t="n">
        <f aca="false">C64</f>
        <v>390200000</v>
      </c>
    </row>
    <row r="65" customFormat="false" ht="15" hidden="false" customHeight="false" outlineLevel="0" collapsed="false">
      <c r="A65" s="13" t="n">
        <v>2017</v>
      </c>
      <c r="B65" s="13" t="s">
        <v>82</v>
      </c>
      <c r="C65" s="14" t="n">
        <v>130500000</v>
      </c>
      <c r="D65" s="13" t="s">
        <v>83</v>
      </c>
      <c r="F65" s="3" t="n">
        <v>12000000</v>
      </c>
      <c r="I65" s="3" t="n">
        <v>118500000</v>
      </c>
    </row>
    <row r="66" customFormat="false" ht="15" hidden="false" customHeight="false" outlineLevel="0" collapsed="false">
      <c r="A66" s="13" t="n">
        <v>2017</v>
      </c>
      <c r="B66" s="13" t="s">
        <v>127</v>
      </c>
      <c r="C66" s="14" t="n">
        <v>409000000</v>
      </c>
      <c r="D66" s="13" t="s">
        <v>83</v>
      </c>
      <c r="H66" s="3" t="n">
        <v>105000000</v>
      </c>
      <c r="I66" s="3" t="n">
        <v>194000000</v>
      </c>
      <c r="L66" s="3" t="n">
        <v>30000000</v>
      </c>
      <c r="O66" s="3" t="n">
        <v>80000000</v>
      </c>
    </row>
    <row r="67" customFormat="false" ht="15" hidden="false" customHeight="false" outlineLevel="0" collapsed="false">
      <c r="A67" s="13" t="n">
        <v>2017</v>
      </c>
      <c r="B67" s="13" t="s">
        <v>131</v>
      </c>
      <c r="C67" s="14" t="n">
        <v>25000000</v>
      </c>
      <c r="D67" s="13" t="s">
        <v>44</v>
      </c>
      <c r="F67" s="3" t="n">
        <f aca="false">C67</f>
        <v>25000000</v>
      </c>
    </row>
    <row r="68" customFormat="false" ht="15" hidden="false" customHeight="false" outlineLevel="0" collapsed="false">
      <c r="A68" s="13" t="n">
        <v>2017</v>
      </c>
      <c r="B68" s="13" t="s">
        <v>161</v>
      </c>
      <c r="C68" s="14" t="n">
        <v>238200000</v>
      </c>
      <c r="D68" s="13" t="s">
        <v>83</v>
      </c>
      <c r="F68" s="3" t="n">
        <v>15600000</v>
      </c>
      <c r="I68" s="3" t="n">
        <v>132700000</v>
      </c>
      <c r="R68" s="3" t="n">
        <v>89900000</v>
      </c>
    </row>
    <row r="69" s="26" customFormat="true" ht="15" hidden="false" customHeight="false" outlineLevel="0" collapsed="false">
      <c r="A69" s="13" t="n">
        <v>2017</v>
      </c>
      <c r="B69" s="13" t="s">
        <v>165</v>
      </c>
      <c r="C69" s="14" t="n">
        <v>7400000</v>
      </c>
      <c r="D69" s="13" t="s">
        <v>44</v>
      </c>
      <c r="E69" s="2"/>
      <c r="F69" s="3" t="n">
        <f aca="false">C69</f>
        <v>7400000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="26" customFormat="true" ht="15" hidden="false" customHeight="false" outlineLevel="0" collapsed="false">
      <c r="A70" s="13" t="n">
        <v>2017</v>
      </c>
      <c r="B70" s="13" t="s">
        <v>173</v>
      </c>
      <c r="C70" s="14" t="n">
        <v>503477</v>
      </c>
      <c r="D70" s="13" t="s">
        <v>174</v>
      </c>
      <c r="E70" s="2"/>
      <c r="F70" s="3"/>
      <c r="G70" s="3"/>
      <c r="H70" s="3"/>
      <c r="I70" s="3"/>
      <c r="J70" s="3" t="n">
        <f aca="false">C70</f>
        <v>503477</v>
      </c>
      <c r="K70" s="3"/>
      <c r="L70" s="3"/>
      <c r="M70" s="3"/>
      <c r="N70" s="3"/>
      <c r="O70" s="3"/>
      <c r="P70" s="3"/>
      <c r="Q70" s="3"/>
      <c r="R70" s="3"/>
      <c r="S70" s="3"/>
    </row>
    <row r="71" customFormat="false" ht="15" hidden="false" customHeight="false" outlineLevel="0" collapsed="false">
      <c r="A71" s="13" t="n">
        <v>2017</v>
      </c>
      <c r="B71" s="13" t="s">
        <v>189</v>
      </c>
      <c r="C71" s="14" t="n">
        <v>11987651</v>
      </c>
      <c r="D71" s="13" t="s">
        <v>83</v>
      </c>
      <c r="F71" s="3" t="n">
        <f aca="false">C71</f>
        <v>11987651</v>
      </c>
    </row>
    <row r="72" s="26" customFormat="true" ht="15" hidden="false" customHeight="false" outlineLevel="0" collapsed="false">
      <c r="A72" s="13" t="n">
        <v>2017</v>
      </c>
      <c r="B72" s="13" t="s">
        <v>214</v>
      </c>
      <c r="C72" s="14" t="n">
        <v>1000000</v>
      </c>
      <c r="D72" s="13" t="s">
        <v>44</v>
      </c>
      <c r="E72" s="2"/>
      <c r="F72" s="3" t="n">
        <f aca="false">C72</f>
        <v>1000000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customFormat="false" ht="45" hidden="false" customHeight="false" outlineLevel="0" collapsed="false">
      <c r="A73" s="11" t="n">
        <v>2017</v>
      </c>
      <c r="B73" s="13" t="s">
        <v>217</v>
      </c>
      <c r="C73" s="12" t="n">
        <v>5241000</v>
      </c>
      <c r="D73" s="11" t="s">
        <v>73</v>
      </c>
      <c r="H73" s="3" t="n">
        <f aca="false">C73</f>
        <v>5241000</v>
      </c>
    </row>
    <row r="74" customFormat="false" ht="22.5" hidden="false" customHeight="true" outlineLevel="0" collapsed="false">
      <c r="A74" s="11" t="n">
        <v>2017</v>
      </c>
      <c r="B74" s="13" t="s">
        <v>247</v>
      </c>
      <c r="C74" s="12" t="n">
        <v>370000000</v>
      </c>
      <c r="D74" s="11" t="s">
        <v>48</v>
      </c>
    </row>
    <row r="75" customFormat="false" ht="15" hidden="false" customHeight="false" outlineLevel="0" collapsed="false">
      <c r="A75" s="13" t="n">
        <v>2017</v>
      </c>
      <c r="B75" s="13" t="s">
        <v>253</v>
      </c>
      <c r="C75" s="14" t="n">
        <v>1900000</v>
      </c>
      <c r="D75" s="13" t="s">
        <v>254</v>
      </c>
      <c r="F75" s="3" t="n">
        <f aca="false">C75</f>
        <v>1900000</v>
      </c>
    </row>
    <row r="76" customFormat="false" ht="15" hidden="false" customHeight="false" outlineLevel="0" collapsed="false">
      <c r="A76" s="13" t="n">
        <v>2017</v>
      </c>
      <c r="B76" s="13" t="s">
        <v>268</v>
      </c>
      <c r="C76" s="14" t="n">
        <v>24305347</v>
      </c>
      <c r="D76" s="13" t="s">
        <v>34</v>
      </c>
      <c r="F76" s="3" t="n">
        <f aca="false">C76</f>
        <v>24305347</v>
      </c>
    </row>
    <row r="77" customFormat="false" ht="15" hidden="false" customHeight="false" outlineLevel="0" collapsed="false">
      <c r="A77" s="13" t="n">
        <v>2017</v>
      </c>
      <c r="B77" s="13" t="s">
        <v>269</v>
      </c>
      <c r="C77" s="14" t="n">
        <v>24305347</v>
      </c>
      <c r="D77" s="13" t="s">
        <v>34</v>
      </c>
      <c r="F77" s="3" t="n">
        <f aca="false">C77</f>
        <v>24305347</v>
      </c>
    </row>
    <row r="78" customFormat="false" ht="15" hidden="false" customHeight="false" outlineLevel="0" collapsed="false">
      <c r="A78" s="13" t="n">
        <v>2017</v>
      </c>
      <c r="B78" s="13" t="s">
        <v>270</v>
      </c>
      <c r="C78" s="14" t="n">
        <v>90000000</v>
      </c>
      <c r="D78" s="13" t="s">
        <v>34</v>
      </c>
      <c r="F78" s="3" t="n">
        <f aca="false">C78</f>
        <v>90000000</v>
      </c>
    </row>
    <row r="79" customFormat="false" ht="15" hidden="false" customHeight="false" outlineLevel="0" collapsed="false">
      <c r="A79" s="13" t="n">
        <v>2017</v>
      </c>
      <c r="B79" s="13" t="s">
        <v>272</v>
      </c>
      <c r="C79" s="14" t="n">
        <v>60000000</v>
      </c>
      <c r="D79" s="13" t="s">
        <v>34</v>
      </c>
      <c r="H79" s="3" t="n">
        <f aca="false">C79</f>
        <v>60000000</v>
      </c>
    </row>
    <row r="80" customFormat="false" ht="16.5" hidden="false" customHeight="false" outlineLevel="0" collapsed="false">
      <c r="A80" s="31" t="n">
        <v>2017</v>
      </c>
      <c r="B80" s="62" t="s">
        <v>288</v>
      </c>
      <c r="C80" s="1" t="n">
        <v>180400000</v>
      </c>
      <c r="D80" s="0" t="s">
        <v>83</v>
      </c>
      <c r="I80" s="3" t="n">
        <v>113200000</v>
      </c>
      <c r="R80" s="3" t="n">
        <v>67200000</v>
      </c>
    </row>
    <row r="81" customFormat="false" ht="15" hidden="false" customHeight="false" outlineLevel="0" collapsed="false">
      <c r="A81" s="13" t="n">
        <v>2017</v>
      </c>
      <c r="B81" s="62" t="s">
        <v>334</v>
      </c>
      <c r="C81" s="1" t="n">
        <v>250000000</v>
      </c>
      <c r="D81" s="0" t="s">
        <v>105</v>
      </c>
      <c r="S81" s="3" t="n">
        <f aca="false">C81</f>
        <v>250000000</v>
      </c>
    </row>
    <row r="82" customFormat="false" ht="15" hidden="false" customHeight="false" outlineLevel="0" collapsed="false">
      <c r="A82" s="13" t="n">
        <v>2017</v>
      </c>
      <c r="B82" s="62" t="s">
        <v>338</v>
      </c>
      <c r="C82" s="1" t="n">
        <v>180000000</v>
      </c>
      <c r="D82" s="0" t="s">
        <v>105</v>
      </c>
      <c r="S82" s="3" t="n">
        <f aca="false">C82</f>
        <v>180000000</v>
      </c>
    </row>
    <row r="83" customFormat="false" ht="15" hidden="false" customHeight="false" outlineLevel="0" collapsed="false">
      <c r="A83" s="13" t="n">
        <v>2017</v>
      </c>
      <c r="B83" s="62" t="s">
        <v>340</v>
      </c>
      <c r="C83" s="1" t="n">
        <v>0</v>
      </c>
      <c r="D83" s="0" t="s">
        <v>105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="26" customFormat="true" ht="15" hidden="false" customHeight="false" outlineLevel="0" collapsed="false">
      <c r="A84" s="0" t="n">
        <v>2017</v>
      </c>
      <c r="B84" s="63" t="s">
        <v>357</v>
      </c>
      <c r="C84" s="27" t="n">
        <v>447000000</v>
      </c>
      <c r="D84" s="26" t="s">
        <v>48</v>
      </c>
      <c r="E84" s="2"/>
      <c r="F84" s="28"/>
      <c r="G84" s="28"/>
      <c r="H84" s="28"/>
      <c r="I84" s="28"/>
      <c r="J84" s="28"/>
      <c r="K84" s="28"/>
      <c r="L84" s="28" t="n">
        <f aca="false">C84</f>
        <v>447000000</v>
      </c>
      <c r="M84" s="28"/>
      <c r="N84" s="28"/>
      <c r="O84" s="28"/>
      <c r="P84" s="28"/>
      <c r="Q84" s="28"/>
      <c r="R84" s="28"/>
      <c r="S84" s="28"/>
    </row>
    <row r="85" customFormat="false" ht="15" hidden="false" customHeight="false" outlineLevel="0" collapsed="false">
      <c r="A85" s="0" t="n">
        <v>2018</v>
      </c>
      <c r="B85" s="64" t="s">
        <v>170</v>
      </c>
      <c r="C85" s="23" t="n">
        <v>35000000</v>
      </c>
      <c r="D85" s="24" t="s">
        <v>34</v>
      </c>
      <c r="F85" s="3" t="n">
        <f aca="false">C85</f>
        <v>35000000</v>
      </c>
    </row>
    <row r="86" customFormat="false" ht="15" hidden="false" customHeight="false" outlineLevel="0" collapsed="false">
      <c r="A86" s="13" t="n">
        <v>2018</v>
      </c>
      <c r="B86" s="13" t="s">
        <v>264</v>
      </c>
      <c r="C86" s="14" t="n">
        <v>63000000</v>
      </c>
      <c r="D86" s="13" t="s">
        <v>34</v>
      </c>
      <c r="F86" s="3" t="n">
        <v>35000000</v>
      </c>
      <c r="I86" s="3" t="n">
        <v>28000000</v>
      </c>
    </row>
    <row r="87" customFormat="false" ht="15" hidden="false" customHeight="false" outlineLevel="0" collapsed="false">
      <c r="A87" s="13" t="n">
        <v>2018</v>
      </c>
      <c r="B87" s="62" t="s">
        <v>330</v>
      </c>
      <c r="C87" s="1" t="n">
        <v>100000000</v>
      </c>
      <c r="D87" s="0" t="s">
        <v>34</v>
      </c>
      <c r="I87" s="3" t="n">
        <f aca="false">C87</f>
        <v>100000000</v>
      </c>
    </row>
    <row r="88" customFormat="false" ht="15" hidden="false" customHeight="false" outlineLevel="0" collapsed="false">
      <c r="A88" s="13" t="n">
        <v>2018</v>
      </c>
      <c r="B88" s="62" t="s">
        <v>336</v>
      </c>
      <c r="C88" s="1" t="n">
        <v>42000000</v>
      </c>
      <c r="D88" s="0" t="s">
        <v>34</v>
      </c>
      <c r="F88" s="3" t="n">
        <f aca="false">C88</f>
        <v>42000000</v>
      </c>
    </row>
    <row r="89" customFormat="false" ht="15" hidden="false" customHeight="false" outlineLevel="0" collapsed="false">
      <c r="A89" s="13" t="s">
        <v>31</v>
      </c>
      <c r="B89" s="13" t="s">
        <v>33</v>
      </c>
      <c r="C89" s="14" t="n">
        <v>54000000</v>
      </c>
      <c r="D89" s="13" t="s">
        <v>34</v>
      </c>
      <c r="F89" s="3" t="n">
        <f aca="false">C89</f>
        <v>54000000</v>
      </c>
    </row>
    <row r="90" customFormat="false" ht="15" hidden="false" customHeight="false" outlineLevel="0" collapsed="false">
      <c r="A90" s="11" t="s">
        <v>31</v>
      </c>
      <c r="B90" s="13" t="s">
        <v>47</v>
      </c>
      <c r="C90" s="12" t="n">
        <v>28000000</v>
      </c>
      <c r="D90" s="11" t="s">
        <v>48</v>
      </c>
      <c r="L90" s="3" t="n">
        <f aca="false">C90</f>
        <v>28000000</v>
      </c>
    </row>
    <row r="91" customFormat="false" ht="15" hidden="false" customHeight="false" outlineLevel="0" collapsed="false">
      <c r="A91" s="13" t="s">
        <v>31</v>
      </c>
      <c r="B91" s="13" t="s">
        <v>56</v>
      </c>
      <c r="C91" s="14" t="n">
        <v>120000000</v>
      </c>
      <c r="D91" s="13" t="s">
        <v>48</v>
      </c>
      <c r="F91" s="3" t="n">
        <v>20000000</v>
      </c>
      <c r="L91" s="3" t="n">
        <v>100000000</v>
      </c>
    </row>
    <row r="92" customFormat="false" ht="15" hidden="false" customHeight="false" outlineLevel="0" collapsed="false">
      <c r="A92" s="13" t="s">
        <v>31</v>
      </c>
      <c r="B92" s="13" t="s">
        <v>87</v>
      </c>
      <c r="C92" s="14" t="n">
        <v>170000000</v>
      </c>
      <c r="D92" s="13" t="s">
        <v>44</v>
      </c>
      <c r="M92" s="3" t="n">
        <f aca="false">C92</f>
        <v>170000000</v>
      </c>
    </row>
    <row r="93" customFormat="false" ht="15" hidden="false" customHeight="false" outlineLevel="0" collapsed="false">
      <c r="A93" s="13" t="s">
        <v>31</v>
      </c>
      <c r="B93" s="13" t="s">
        <v>99</v>
      </c>
      <c r="C93" s="14" t="n">
        <v>5000000</v>
      </c>
      <c r="D93" s="13" t="s">
        <v>100</v>
      </c>
      <c r="F93" s="3" t="n">
        <f aca="false">C93</f>
        <v>5000000</v>
      </c>
    </row>
    <row r="94" customFormat="false" ht="15" hidden="false" customHeight="false" outlineLevel="0" collapsed="false">
      <c r="A94" s="13" t="s">
        <v>31</v>
      </c>
      <c r="B94" s="13" t="s">
        <v>101</v>
      </c>
      <c r="C94" s="14" t="n">
        <v>200000000</v>
      </c>
      <c r="D94" s="13" t="s">
        <v>34</v>
      </c>
      <c r="Q94" s="3" t="n">
        <f aca="false">C94</f>
        <v>200000000</v>
      </c>
    </row>
    <row r="95" customFormat="false" ht="15" hidden="false" customHeight="false" outlineLevel="0" collapsed="false">
      <c r="A95" s="13" t="s">
        <v>31</v>
      </c>
      <c r="B95" s="13" t="s">
        <v>109</v>
      </c>
      <c r="C95" s="14" t="n">
        <v>18209000000</v>
      </c>
      <c r="D95" s="13" t="s">
        <v>105</v>
      </c>
      <c r="L95" s="3" t="n">
        <v>5463000000</v>
      </c>
      <c r="S95" s="3" t="n">
        <v>12746000000</v>
      </c>
    </row>
    <row r="96" customFormat="false" ht="30" hidden="false" customHeight="false" outlineLevel="0" collapsed="false">
      <c r="A96" s="11" t="s">
        <v>31</v>
      </c>
      <c r="B96" s="13" t="s">
        <v>116</v>
      </c>
      <c r="C96" s="12" t="n">
        <v>1300000000</v>
      </c>
      <c r="D96" s="11" t="s">
        <v>105</v>
      </c>
      <c r="L96" s="18"/>
      <c r="S96" s="3" t="n">
        <f aca="false">C96</f>
        <v>1300000000</v>
      </c>
    </row>
    <row r="97" customFormat="false" ht="15" hidden="false" customHeight="false" outlineLevel="0" collapsed="false">
      <c r="A97" s="13" t="s">
        <v>31</v>
      </c>
      <c r="B97" s="13" t="s">
        <v>121</v>
      </c>
      <c r="C97" s="14" t="n">
        <v>173000000</v>
      </c>
      <c r="D97" s="13" t="s">
        <v>48</v>
      </c>
      <c r="L97" s="3" t="n">
        <f aca="false">C97</f>
        <v>173000000</v>
      </c>
    </row>
    <row r="98" customFormat="false" ht="15" hidden="false" customHeight="false" outlineLevel="0" collapsed="false">
      <c r="A98" s="13" t="s">
        <v>31</v>
      </c>
      <c r="B98" s="13" t="s">
        <v>124</v>
      </c>
      <c r="C98" s="14" t="n">
        <v>350000000</v>
      </c>
      <c r="D98" s="13" t="s">
        <v>34</v>
      </c>
      <c r="F98" s="3" t="n">
        <v>150000000</v>
      </c>
      <c r="I98" s="3" t="n">
        <v>200000000</v>
      </c>
    </row>
    <row r="99" customFormat="false" ht="15" hidden="false" customHeight="false" outlineLevel="0" collapsed="false">
      <c r="A99" s="13" t="s">
        <v>31</v>
      </c>
      <c r="B99" s="13" t="s">
        <v>132</v>
      </c>
      <c r="C99" s="14" t="n">
        <v>35000000</v>
      </c>
      <c r="D99" s="13" t="s">
        <v>34</v>
      </c>
      <c r="G99" s="3" t="n">
        <f aca="false">C99</f>
        <v>35000000</v>
      </c>
    </row>
    <row r="100" customFormat="false" ht="15" hidden="false" customHeight="false" outlineLevel="0" collapsed="false">
      <c r="A100" s="13" t="s">
        <v>31</v>
      </c>
      <c r="B100" s="13" t="s">
        <v>136</v>
      </c>
      <c r="C100" s="14" t="n">
        <v>7600000</v>
      </c>
      <c r="D100" s="13" t="s">
        <v>48</v>
      </c>
      <c r="F100" s="3" t="n">
        <f aca="false">C100</f>
        <v>7600000</v>
      </c>
    </row>
    <row r="101" customFormat="false" ht="15" hidden="false" customHeight="false" outlineLevel="0" collapsed="false">
      <c r="A101" s="13" t="s">
        <v>31</v>
      </c>
      <c r="B101" s="13" t="s">
        <v>164</v>
      </c>
      <c r="C101" s="14" t="n">
        <v>64000000</v>
      </c>
      <c r="D101" s="13" t="s">
        <v>39</v>
      </c>
      <c r="G101" s="3" t="n">
        <f aca="false">C101</f>
        <v>64000000</v>
      </c>
    </row>
    <row r="102" customFormat="false" ht="15" hidden="false" customHeight="false" outlineLevel="0" collapsed="false">
      <c r="A102" s="13" t="s">
        <v>31</v>
      </c>
      <c r="B102" s="13" t="s">
        <v>168</v>
      </c>
      <c r="C102" s="14" t="n">
        <v>780000000</v>
      </c>
      <c r="D102" s="13" t="s">
        <v>34</v>
      </c>
      <c r="F102" s="3" t="n">
        <v>395000000</v>
      </c>
      <c r="H102" s="3" t="n">
        <v>385000000</v>
      </c>
    </row>
    <row r="103" customFormat="false" ht="45" hidden="false" customHeight="false" outlineLevel="0" collapsed="false">
      <c r="A103" s="11" t="s">
        <v>31</v>
      </c>
      <c r="B103" s="13" t="s">
        <v>178</v>
      </c>
      <c r="C103" s="12" t="n">
        <v>0</v>
      </c>
      <c r="D103" s="11" t="s">
        <v>73</v>
      </c>
      <c r="M103" s="3" t="n">
        <f aca="false">C103</f>
        <v>0</v>
      </c>
    </row>
    <row r="104" customFormat="false" ht="30" hidden="false" customHeight="false" outlineLevel="0" collapsed="false">
      <c r="A104" s="11" t="s">
        <v>31</v>
      </c>
      <c r="B104" s="13" t="s">
        <v>183</v>
      </c>
      <c r="C104" s="12" t="n">
        <v>2500000000</v>
      </c>
      <c r="D104" s="11" t="s">
        <v>105</v>
      </c>
      <c r="S104" s="3" t="n">
        <f aca="false">C104</f>
        <v>2500000000</v>
      </c>
    </row>
    <row r="105" customFormat="false" ht="15" hidden="false" customHeight="false" outlineLevel="0" collapsed="false">
      <c r="A105" s="13" t="s">
        <v>31</v>
      </c>
      <c r="B105" s="13" t="s">
        <v>207</v>
      </c>
      <c r="C105" s="14" t="n">
        <v>600000000</v>
      </c>
      <c r="D105" s="13" t="s">
        <v>34</v>
      </c>
      <c r="F105" s="3" t="n">
        <v>300000000</v>
      </c>
      <c r="I105" s="3" t="n">
        <v>300000000</v>
      </c>
    </row>
    <row r="106" customFormat="false" ht="15" hidden="false" customHeight="false" outlineLevel="0" collapsed="false">
      <c r="A106" s="13" t="s">
        <v>31</v>
      </c>
      <c r="B106" s="13" t="s">
        <v>215</v>
      </c>
      <c r="C106" s="14" t="n">
        <v>1000000</v>
      </c>
      <c r="D106" s="13" t="s">
        <v>48</v>
      </c>
      <c r="F106" s="3" t="n">
        <f aca="false">C106</f>
        <v>1000000</v>
      </c>
    </row>
    <row r="107" customFormat="false" ht="30" hidden="false" customHeight="false" outlineLevel="0" collapsed="false">
      <c r="A107" s="11" t="s">
        <v>31</v>
      </c>
      <c r="B107" s="13" t="s">
        <v>219</v>
      </c>
      <c r="C107" s="12" t="n">
        <v>8000000</v>
      </c>
      <c r="D107" s="11" t="s">
        <v>105</v>
      </c>
      <c r="S107" s="3" t="n">
        <f aca="false">C107</f>
        <v>8000000</v>
      </c>
    </row>
    <row r="108" customFormat="false" ht="30" hidden="false" customHeight="false" outlineLevel="0" collapsed="false">
      <c r="A108" s="11" t="s">
        <v>31</v>
      </c>
      <c r="B108" s="13" t="s">
        <v>224</v>
      </c>
      <c r="C108" s="12" t="n">
        <v>100000000</v>
      </c>
      <c r="D108" s="11" t="s">
        <v>139</v>
      </c>
      <c r="F108" s="3" t="n">
        <f aca="false">C108</f>
        <v>100000000</v>
      </c>
    </row>
    <row r="109" customFormat="false" ht="30" hidden="false" customHeight="false" outlineLevel="0" collapsed="false">
      <c r="A109" s="11" t="s">
        <v>31</v>
      </c>
      <c r="B109" s="13" t="s">
        <v>226</v>
      </c>
      <c r="C109" s="12" t="n">
        <v>167669793</v>
      </c>
      <c r="D109" s="11" t="s">
        <v>139</v>
      </c>
      <c r="F109" s="3" t="n">
        <v>62082382</v>
      </c>
      <c r="I109" s="3" t="n">
        <v>105587411</v>
      </c>
    </row>
    <row r="110" customFormat="false" ht="15" hidden="false" customHeight="false" outlineLevel="0" collapsed="false">
      <c r="A110" s="13" t="s">
        <v>31</v>
      </c>
      <c r="B110" s="13" t="s">
        <v>228</v>
      </c>
      <c r="C110" s="14" t="n">
        <v>10000000</v>
      </c>
      <c r="D110" s="13" t="s">
        <v>48</v>
      </c>
    </row>
    <row r="111" customFormat="false" ht="15" hidden="false" customHeight="false" outlineLevel="0" collapsed="false">
      <c r="A111" s="13" t="s">
        <v>31</v>
      </c>
      <c r="B111" s="13" t="s">
        <v>252</v>
      </c>
      <c r="C111" s="14" t="n">
        <v>18000000</v>
      </c>
      <c r="D111" s="13" t="s">
        <v>48</v>
      </c>
      <c r="L111" s="3" t="n">
        <f aca="false">C111</f>
        <v>18000000</v>
      </c>
    </row>
    <row r="112" customFormat="false" ht="60" hidden="false" customHeight="false" outlineLevel="0" collapsed="false">
      <c r="A112" s="11" t="s">
        <v>31</v>
      </c>
      <c r="B112" s="13" t="s">
        <v>259</v>
      </c>
      <c r="C112" s="12" t="n">
        <v>2000000</v>
      </c>
      <c r="D112" s="11" t="s">
        <v>61</v>
      </c>
      <c r="S112" s="3" t="n">
        <f aca="false">C112</f>
        <v>2000000</v>
      </c>
    </row>
    <row r="113" customFormat="false" ht="15" hidden="false" customHeight="false" outlineLevel="0" collapsed="false">
      <c r="A113" s="0" t="s">
        <v>31</v>
      </c>
      <c r="B113" s="63" t="s">
        <v>261</v>
      </c>
      <c r="C113" s="27" t="n">
        <v>100000000</v>
      </c>
      <c r="D113" s="26" t="s">
        <v>34</v>
      </c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 t="n">
        <f aca="false">C113</f>
        <v>100000000</v>
      </c>
      <c r="R113" s="28"/>
      <c r="S113" s="28"/>
    </row>
    <row r="114" customFormat="false" ht="15" hidden="false" customHeight="false" outlineLevel="0" collapsed="false">
      <c r="A114" s="0" t="s">
        <v>31</v>
      </c>
      <c r="B114" s="63" t="s">
        <v>263</v>
      </c>
      <c r="C114" s="27" t="n">
        <v>91300000</v>
      </c>
      <c r="D114" s="26" t="s">
        <v>34</v>
      </c>
      <c r="F114" s="28" t="n">
        <f aca="false">C114</f>
        <v>91300000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</row>
    <row r="115" customFormat="false" ht="15" hidden="false" customHeight="false" outlineLevel="0" collapsed="false">
      <c r="A115" s="0" t="s">
        <v>31</v>
      </c>
      <c r="B115" s="63" t="s">
        <v>266</v>
      </c>
      <c r="C115" s="27" t="n">
        <v>55597690</v>
      </c>
      <c r="D115" s="26" t="s">
        <v>34</v>
      </c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</row>
    <row r="116" customFormat="false" ht="15" hidden="false" customHeight="false" outlineLevel="0" collapsed="false">
      <c r="A116" s="13" t="s">
        <v>31</v>
      </c>
      <c r="B116" s="13" t="s">
        <v>267</v>
      </c>
      <c r="C116" s="14" t="n">
        <v>210000000</v>
      </c>
      <c r="D116" s="13" t="s">
        <v>34</v>
      </c>
      <c r="F116" s="3" t="n">
        <f aca="false">C116</f>
        <v>210000000</v>
      </c>
    </row>
    <row r="117" customFormat="false" ht="15" hidden="false" customHeight="false" outlineLevel="0" collapsed="false">
      <c r="A117" s="13" t="s">
        <v>31</v>
      </c>
      <c r="B117" s="13" t="s">
        <v>271</v>
      </c>
      <c r="C117" s="14" t="n">
        <v>37000000</v>
      </c>
      <c r="D117" s="13" t="s">
        <v>34</v>
      </c>
      <c r="F117" s="3" t="n">
        <f aca="false">C117</f>
        <v>37000000</v>
      </c>
    </row>
    <row r="118" s="26" customFormat="true" ht="15" hidden="false" customHeight="false" outlineLevel="0" collapsed="false">
      <c r="A118" s="0" t="s">
        <v>31</v>
      </c>
      <c r="B118" s="63" t="s">
        <v>284</v>
      </c>
      <c r="C118" s="27" t="n">
        <v>70000000</v>
      </c>
      <c r="D118" s="26" t="s">
        <v>48</v>
      </c>
      <c r="E118" s="2"/>
      <c r="F118" s="28" t="n">
        <f aca="false">C118</f>
        <v>70000000</v>
      </c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</row>
    <row r="119" customFormat="false" ht="16.5" hidden="false" customHeight="false" outlineLevel="0" collapsed="false">
      <c r="A119" s="31" t="s">
        <v>31</v>
      </c>
      <c r="B119" s="62" t="s">
        <v>291</v>
      </c>
      <c r="C119" s="1" t="n">
        <v>1500000</v>
      </c>
      <c r="D119" s="0" t="s">
        <v>48</v>
      </c>
      <c r="F119" s="3" t="n">
        <f aca="false">C119</f>
        <v>1500000</v>
      </c>
    </row>
    <row r="120" customFormat="false" ht="15.75" hidden="false" customHeight="false" outlineLevel="0" collapsed="false">
      <c r="A120" s="19" t="s">
        <v>31</v>
      </c>
      <c r="B120" s="62" t="s">
        <v>293</v>
      </c>
      <c r="C120" s="1" t="n">
        <v>42000000</v>
      </c>
      <c r="D120" s="0" t="s">
        <v>48</v>
      </c>
      <c r="F120" s="3" t="n">
        <f aca="false">C120</f>
        <v>42000000</v>
      </c>
    </row>
    <row r="121" customFormat="false" ht="16.5" hidden="false" customHeight="false" outlineLevel="0" collapsed="false">
      <c r="A121" s="31" t="s">
        <v>31</v>
      </c>
      <c r="B121" s="62" t="s">
        <v>297</v>
      </c>
      <c r="C121" s="1" t="n">
        <v>0</v>
      </c>
      <c r="D121" s="0" t="s">
        <v>298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</row>
    <row r="122" customFormat="false" ht="15.75" hidden="false" customHeight="false" outlineLevel="0" collapsed="false">
      <c r="A122" s="19" t="s">
        <v>31</v>
      </c>
      <c r="B122" s="62" t="s">
        <v>302</v>
      </c>
      <c r="C122" s="1" t="n">
        <v>5000000</v>
      </c>
      <c r="D122" s="0" t="s">
        <v>29</v>
      </c>
      <c r="F122" s="3" t="n">
        <f aca="false">C122</f>
        <v>5000000</v>
      </c>
    </row>
    <row r="123" customFormat="false" ht="16.5" hidden="false" customHeight="false" outlineLevel="0" collapsed="false">
      <c r="A123" s="31" t="s">
        <v>31</v>
      </c>
      <c r="B123" s="62" t="s">
        <v>324</v>
      </c>
      <c r="C123" s="1" t="n">
        <v>61000000</v>
      </c>
      <c r="D123" s="0" t="s">
        <v>48</v>
      </c>
      <c r="L123" s="3" t="n">
        <f aca="false">C123</f>
        <v>61000000</v>
      </c>
    </row>
    <row r="124" customFormat="false" ht="15" hidden="false" customHeight="false" outlineLevel="0" collapsed="false">
      <c r="A124" s="13" t="s">
        <v>31</v>
      </c>
      <c r="B124" s="62" t="s">
        <v>332</v>
      </c>
      <c r="C124" s="1" t="n">
        <v>40000000</v>
      </c>
      <c r="D124" s="0" t="s">
        <v>34</v>
      </c>
      <c r="F124" s="3" t="n">
        <f aca="false">C124</f>
        <v>40000000</v>
      </c>
    </row>
    <row r="125" customFormat="false" ht="16.5" hidden="false" customHeight="false" outlineLevel="0" collapsed="false">
      <c r="A125" s="31" t="s">
        <v>31</v>
      </c>
      <c r="B125" s="62" t="s">
        <v>363</v>
      </c>
      <c r="C125" s="1" t="n">
        <v>30000000</v>
      </c>
      <c r="D125" s="0" t="s">
        <v>34</v>
      </c>
      <c r="F125" s="3" t="n">
        <f aca="false">C125</f>
        <v>30000000</v>
      </c>
    </row>
    <row r="126" s="3" customFormat="true" ht="16.5" hidden="false" customHeight="false" outlineLevel="0" collapsed="false">
      <c r="A126" s="31" t="s">
        <v>31</v>
      </c>
      <c r="B126" s="62" t="s">
        <v>365</v>
      </c>
      <c r="C126" s="1" t="n">
        <v>100000000</v>
      </c>
      <c r="D126" s="3" t="s">
        <v>34</v>
      </c>
      <c r="E126" s="2"/>
      <c r="I126" s="3" t="n">
        <f aca="false">C126</f>
        <v>100000000</v>
      </c>
    </row>
    <row r="127" s="3" customFormat="true" ht="16.5" hidden="false" customHeight="false" outlineLevel="0" collapsed="false">
      <c r="A127" s="31" t="s">
        <v>31</v>
      </c>
      <c r="B127" s="62" t="s">
        <v>367</v>
      </c>
      <c r="C127" s="1" t="n">
        <v>16000000000</v>
      </c>
      <c r="D127" s="3" t="s">
        <v>298</v>
      </c>
      <c r="E127" s="2"/>
      <c r="G127" s="3" t="n">
        <f aca="false">C127</f>
        <v>16000000000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7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pane xSplit="0" ySplit="1" topLeftCell="A2" activePane="bottomLeft" state="frozen"/>
      <selection pane="topLeft" activeCell="C1" activeCellId="0" sqref="C1"/>
      <selection pane="bottomLeft" activeCell="F1" activeCellId="0" sqref="F1"/>
    </sheetView>
  </sheetViews>
  <sheetFormatPr defaultColWidth="8.60546875" defaultRowHeight="15" zeroHeight="false" outlineLevelRow="0" outlineLevelCol="0"/>
  <cols>
    <col collapsed="false" customWidth="true" hidden="false" outlineLevel="0" max="1" min="1" style="45" width="27.58"/>
    <col collapsed="false" customWidth="true" hidden="false" outlineLevel="0" max="2" min="2" style="0" width="22.57"/>
    <col collapsed="false" customWidth="true" hidden="false" outlineLevel="0" max="3" min="3" style="65" width="5.14"/>
    <col collapsed="false" customWidth="true" hidden="false" outlineLevel="0" max="4" min="4" style="1" width="28.3"/>
    <col collapsed="false" customWidth="true" hidden="false" outlineLevel="0" max="5" min="5" style="1" width="34.42"/>
  </cols>
  <sheetData>
    <row r="1" customFormat="false" ht="31.5" hidden="false" customHeight="true" outlineLevel="0" collapsed="false">
      <c r="A1" s="8" t="s">
        <v>404</v>
      </c>
      <c r="B1" s="8" t="s">
        <v>405</v>
      </c>
      <c r="D1" s="66" t="s">
        <v>420</v>
      </c>
      <c r="E1" s="66" t="s">
        <v>421</v>
      </c>
    </row>
    <row r="2" customFormat="false" ht="15" hidden="false" customHeight="false" outlineLevel="0" collapsed="false">
      <c r="A2" s="45" t="s">
        <v>10</v>
      </c>
      <c r="B2" s="1" t="n">
        <f aca="false">SUM(D2:E2)</f>
        <v>27045555586</v>
      </c>
      <c r="C2" s="67"/>
      <c r="D2" s="1" t="n">
        <f aca="false">'FONTE FINANCIAMENTO 00-10'!B3</f>
        <v>1634980402</v>
      </c>
      <c r="E2" s="1" t="n">
        <f aca="false">'FONTE FINANCIAMENTO 11-18'!V2</f>
        <v>25410575184</v>
      </c>
    </row>
    <row r="3" customFormat="false" ht="15" hidden="false" customHeight="false" outlineLevel="0" collapsed="false">
      <c r="A3" s="45" t="s">
        <v>11</v>
      </c>
      <c r="B3" s="1" t="n">
        <f aca="false">SUM(D3:E3)</f>
        <v>17408800000</v>
      </c>
      <c r="D3" s="1" t="n">
        <v>0</v>
      </c>
      <c r="E3" s="1" t="n">
        <f aca="false">'FONTE FINANCIAMENTO 11-18'!V3</f>
        <v>17408800000</v>
      </c>
    </row>
    <row r="4" customFormat="false" ht="15" hidden="false" customHeight="false" outlineLevel="0" collapsed="false">
      <c r="A4" s="45" t="s">
        <v>12</v>
      </c>
      <c r="B4" s="1" t="n">
        <f aca="false">SUM(D4:E4)</f>
        <v>1315951766</v>
      </c>
      <c r="D4" s="1" t="n">
        <f aca="false">'FONTE FINANCIAMENTO 00-10'!B6</f>
        <v>45000000</v>
      </c>
      <c r="E4" s="1" t="n">
        <f aca="false">'FONTE FINANCIAMENTO 11-18'!V4</f>
        <v>1270951766</v>
      </c>
    </row>
    <row r="5" customFormat="false" ht="21.75" hidden="false" customHeight="true" outlineLevel="0" collapsed="false">
      <c r="A5" s="45" t="s">
        <v>13</v>
      </c>
      <c r="B5" s="1" t="n">
        <f aca="false">SUM(D5:E5)</f>
        <v>1458287411</v>
      </c>
      <c r="D5" s="1" t="n">
        <f aca="false">'FONTE FINANCIAMENTO 00-10'!B4</f>
        <v>49000000</v>
      </c>
      <c r="E5" s="1" t="n">
        <f aca="false">'FONTE FINANCIAMENTO 11-18'!V5</f>
        <v>1409287411</v>
      </c>
    </row>
    <row r="6" customFormat="false" ht="25.5" hidden="false" customHeight="true" outlineLevel="0" collapsed="false">
      <c r="A6" s="45" t="s">
        <v>14</v>
      </c>
      <c r="B6" s="1" t="n">
        <f aca="false">SUM(D6:E6)</f>
        <v>503477</v>
      </c>
      <c r="D6" s="1" t="n">
        <v>0</v>
      </c>
      <c r="E6" s="1" t="n">
        <f aca="false">'FONTE FINANCIAMENTO 11-18'!V6</f>
        <v>503477</v>
      </c>
    </row>
    <row r="7" customFormat="false" ht="15" hidden="false" customHeight="false" outlineLevel="0" collapsed="false">
      <c r="A7" s="45" t="s">
        <v>15</v>
      </c>
      <c r="B7" s="1" t="n">
        <f aca="false">SUM(D7:E7)</f>
        <v>419300000</v>
      </c>
      <c r="D7" s="1" t="n">
        <v>0</v>
      </c>
      <c r="E7" s="1" t="n">
        <f aca="false">'FONTE FINANCIAMENTO 11-18'!V7</f>
        <v>419300000</v>
      </c>
    </row>
    <row r="8" customFormat="false" ht="25.5" hidden="false" customHeight="true" outlineLevel="0" collapsed="false">
      <c r="A8" s="45" t="s">
        <v>16</v>
      </c>
      <c r="B8" s="1" t="n">
        <f aca="false">SUM(D8:E8)</f>
        <v>11855695297</v>
      </c>
      <c r="D8" s="1" t="n">
        <f aca="false">'FONTE FINANCIAMENTO 00-10'!B7</f>
        <v>2225089800</v>
      </c>
      <c r="E8" s="1" t="n">
        <f aca="false">'FONTE FINANCIAMENTO 11-18'!V8</f>
        <v>9630605497</v>
      </c>
    </row>
    <row r="9" customFormat="false" ht="15" hidden="false" customHeight="false" outlineLevel="0" collapsed="false">
      <c r="A9" s="45" t="s">
        <v>17</v>
      </c>
      <c r="B9" s="1" t="n">
        <f aca="false">SUM(D9:E9)</f>
        <v>180000000</v>
      </c>
      <c r="D9" s="1" t="n">
        <f aca="false">0</f>
        <v>0</v>
      </c>
      <c r="E9" s="1" t="n">
        <f aca="false">'FONTE FINANCIAMENTO 11-18'!V9</f>
        <v>180000000</v>
      </c>
    </row>
    <row r="10" customFormat="false" ht="15" hidden="false" customHeight="false" outlineLevel="0" collapsed="false">
      <c r="A10" s="45" t="s">
        <v>18</v>
      </c>
      <c r="B10" s="1" t="n">
        <f aca="false">SUM(D10:E10)</f>
        <v>56000000</v>
      </c>
      <c r="D10" s="1" t="n">
        <v>0</v>
      </c>
      <c r="E10" s="1" t="n">
        <f aca="false">'FONTE FINANCIAMENTO 11-18'!V10</f>
        <v>56000000</v>
      </c>
    </row>
    <row r="11" customFormat="false" ht="15" hidden="false" customHeight="false" outlineLevel="0" collapsed="false">
      <c r="A11" s="45" t="s">
        <v>19</v>
      </c>
      <c r="B11" s="1" t="n">
        <f aca="false">SUM(D11:E11)</f>
        <v>155311356</v>
      </c>
      <c r="D11" s="1" t="n">
        <f aca="false">'FONTE FINANCIAMENTO 00-10'!B5</f>
        <v>68962688</v>
      </c>
      <c r="E11" s="1" t="n">
        <f aca="false">'FONTE FINANCIAMENTO 11-18'!V11</f>
        <v>86348668</v>
      </c>
    </row>
    <row r="12" customFormat="false" ht="15" hidden="false" customHeight="false" outlineLevel="0" collapsed="false">
      <c r="A12" s="45" t="s">
        <v>389</v>
      </c>
      <c r="B12" s="1" t="n">
        <f aca="false">SUM(D12:E12)</f>
        <v>3137158974</v>
      </c>
      <c r="D12" s="1" t="n">
        <f aca="false">'FONTE FINANCIAMENTO 00-10'!B8</f>
        <v>1406000000</v>
      </c>
      <c r="E12" s="1" t="n">
        <f aca="false">'FONTE FINANCIAMENTO 11-18'!V12</f>
        <v>1731158974</v>
      </c>
    </row>
    <row r="13" customFormat="false" ht="15" hidden="false" customHeight="false" outlineLevel="0" collapsed="false">
      <c r="A13" s="45" t="s">
        <v>21</v>
      </c>
      <c r="B13" s="1" t="n">
        <f aca="false">SUM(D13:E13)</f>
        <v>2400000000</v>
      </c>
      <c r="D13" s="1" t="n">
        <f aca="false">'FONTE FINANCIAMENTO 00-10'!B9</f>
        <v>2100000000</v>
      </c>
      <c r="E13" s="1" t="n">
        <f aca="false">'FONTE FINANCIAMENTO 11-18'!V13</f>
        <v>300000000</v>
      </c>
    </row>
    <row r="14" customFormat="false" ht="15" hidden="false" customHeight="false" outlineLevel="0" collapsed="false">
      <c r="A14" s="45" t="s">
        <v>22</v>
      </c>
      <c r="B14" s="1" t="n">
        <f aca="false">SUM(D14:E14)</f>
        <v>157100000</v>
      </c>
      <c r="D14" s="1" t="n">
        <f aca="false">0</f>
        <v>0</v>
      </c>
      <c r="E14" s="1" t="n">
        <f aca="false">'FONTE FINANCIAMENTO 11-18'!V14</f>
        <v>157100000</v>
      </c>
    </row>
    <row r="15" customFormat="false" ht="15" hidden="false" customHeight="false" outlineLevel="0" collapsed="false">
      <c r="A15" s="45" t="s">
        <v>418</v>
      </c>
      <c r="B15" s="1"/>
      <c r="D15" s="1" t="n">
        <f aca="false">'FONTE FINANCIAMENTO 00-10'!B10</f>
        <v>819500000</v>
      </c>
      <c r="E15" s="1" t="n">
        <f aca="false">'FONTE FINANCIAMENTO 11-18'!V15</f>
        <v>20999144214</v>
      </c>
    </row>
    <row r="20" customFormat="false" ht="15" hidden="false" customHeight="false" outlineLevel="0" collapsed="false">
      <c r="A20" s="60"/>
    </row>
    <row r="22" customFormat="false" ht="22.5" hidden="false" customHeight="true" outlineLevel="0" collapsed="false"/>
    <row r="52" customFormat="false" ht="45" hidden="false" customHeight="true" outlineLevel="0" collapsed="false"/>
    <row r="69" s="26" customFormat="true" ht="15" hidden="false" customHeight="false" outlineLevel="0" collapsed="false">
      <c r="A69" s="68"/>
      <c r="C69" s="65"/>
      <c r="D69" s="27"/>
      <c r="E69" s="27"/>
    </row>
    <row r="70" s="26" customFormat="true" ht="15" hidden="false" customHeight="false" outlineLevel="0" collapsed="false">
      <c r="A70" s="68"/>
      <c r="C70" s="65"/>
      <c r="D70" s="27"/>
      <c r="E70" s="27"/>
    </row>
    <row r="72" s="26" customFormat="true" ht="15" hidden="false" customHeight="false" outlineLevel="0" collapsed="false">
      <c r="A72" s="68"/>
      <c r="C72" s="65"/>
      <c r="D72" s="27"/>
      <c r="E72" s="27"/>
    </row>
    <row r="73" customFormat="false" ht="15" hidden="false" customHeight="false" outlineLevel="0" collapsed="false">
      <c r="A73" s="60"/>
    </row>
    <row r="74" customFormat="false" ht="22.5" hidden="false" customHeight="true" outlineLevel="0" collapsed="false"/>
    <row r="84" s="26" customFormat="true" ht="15" hidden="false" customHeight="false" outlineLevel="0" collapsed="false">
      <c r="A84" s="68"/>
      <c r="C84" s="65"/>
      <c r="D84" s="27"/>
      <c r="E84" s="27"/>
    </row>
    <row r="118" s="26" customFormat="true" ht="15" hidden="false" customHeight="false" outlineLevel="0" collapsed="false">
      <c r="A118" s="68"/>
      <c r="C118" s="65"/>
      <c r="D118" s="27"/>
      <c r="E118" s="27"/>
    </row>
    <row r="126" s="3" customFormat="true" ht="15" hidden="false" customHeight="false" outlineLevel="0" collapsed="false">
      <c r="A126" s="45"/>
      <c r="C126" s="69"/>
    </row>
    <row r="127" s="3" customFormat="true" ht="15" hidden="false" customHeight="false" outlineLevel="0" collapsed="false">
      <c r="A127" s="45"/>
      <c r="C127" s="69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2018-07-30T19:38:23Z</dcterms:created>
  <dc:creator>User</dc:creator>
  <dc:description/>
  <dc:language>pt-BR</dc:language>
  <cp:lastModifiedBy/>
  <dcterms:modified xsi:type="dcterms:W3CDTF">2021-04-26T12:06:12Z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