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RiscoRJ\documentos\treinamento\Exercicio TI\"/>
    </mc:Choice>
  </mc:AlternateContent>
  <xr:revisionPtr revIDLastSave="0" documentId="8_{CFF90054-2CDB-41D2-AAD9-9F721C83A02E}" xr6:coauthVersionLast="22" xr6:coauthVersionMax="22" xr10:uidLastSave="{00000000-0000-0000-0000-000000000000}"/>
  <bookViews>
    <workbookView xWindow="0" yWindow="0" windowWidth="19200" windowHeight="11595" firstSheet="2" activeTab="2" xr2:uid="{00000000-000D-0000-FFFF-FFFF00000000}"/>
  </bookViews>
  <sheets>
    <sheet name="Cotações" sheetId="1" r:id="rId1"/>
    <sheet name="Quantidades" sheetId="2" r:id="rId2"/>
    <sheet name="Carteira" sheetId="3" r:id="rId3"/>
  </sheets>
  <calcPr calcId="171026" calcOnSave="0"/>
</workbook>
</file>

<file path=xl/calcChain.xml><?xml version="1.0" encoding="utf-8"?>
<calcChain xmlns="http://schemas.openxmlformats.org/spreadsheetml/2006/main">
  <c r="M8" i="3" l="1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L9" i="3"/>
  <c r="L10" i="3"/>
  <c r="L11" i="3"/>
  <c r="L8" i="3"/>
  <c r="C31" i="3"/>
  <c r="D31" i="3"/>
  <c r="E31" i="3"/>
  <c r="F31" i="3"/>
  <c r="G31" i="3"/>
  <c r="H31" i="3"/>
  <c r="B31" i="3"/>
  <c r="C29" i="3"/>
  <c r="D29" i="3"/>
  <c r="E29" i="3"/>
  <c r="F29" i="3"/>
  <c r="G29" i="3"/>
  <c r="H29" i="3"/>
  <c r="B29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B19" i="3"/>
  <c r="B20" i="3"/>
  <c r="B21" i="3"/>
  <c r="B22" i="3"/>
  <c r="B23" i="3"/>
  <c r="B24" i="3"/>
  <c r="B25" i="3"/>
  <c r="B26" i="3"/>
  <c r="B18" i="3"/>
  <c r="L13" i="3"/>
  <c r="L15" i="3"/>
  <c r="M13" i="3"/>
  <c r="M15" i="3"/>
  <c r="N13" i="3"/>
  <c r="N15" i="3"/>
  <c r="O13" i="3"/>
  <c r="O15" i="3"/>
  <c r="P13" i="3"/>
  <c r="P15" i="3"/>
  <c r="Q13" i="3"/>
  <c r="Q15" i="3"/>
  <c r="K15" i="3"/>
  <c r="M3" i="3"/>
  <c r="N3" i="3"/>
  <c r="O3" i="3"/>
  <c r="P3" i="3"/>
  <c r="Q3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L4" i="3"/>
  <c r="L5" i="3"/>
  <c r="L6" i="3"/>
  <c r="L7" i="3"/>
  <c r="L3" i="3"/>
  <c r="K11" i="3"/>
  <c r="K10" i="3"/>
  <c r="K9" i="3"/>
  <c r="K8" i="3"/>
  <c r="K7" i="3"/>
  <c r="K6" i="3"/>
  <c r="K5" i="3"/>
  <c r="K4" i="3"/>
  <c r="K3" i="3"/>
  <c r="B3" i="3"/>
  <c r="B4" i="3"/>
  <c r="B5" i="3"/>
  <c r="B6" i="3"/>
  <c r="B7" i="3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E2" i="1"/>
  <c r="F2" i="1"/>
  <c r="G2" i="1"/>
  <c r="H2" i="1"/>
  <c r="I2" i="1"/>
  <c r="J2" i="1"/>
  <c r="Q4" i="2"/>
  <c r="R5" i="2"/>
  <c r="S3" i="2"/>
  <c r="T4" i="2"/>
  <c r="Q5" i="2"/>
  <c r="U5" i="2"/>
  <c r="R6" i="2"/>
  <c r="V6" i="2"/>
  <c r="S7" i="2"/>
  <c r="T3" i="2"/>
  <c r="V5" i="2"/>
  <c r="T7" i="2"/>
  <c r="Q3" i="2"/>
  <c r="U3" i="2"/>
  <c r="R4" i="2"/>
  <c r="V4" i="2"/>
  <c r="S5" i="2"/>
  <c r="T6" i="2"/>
  <c r="Q7" i="2"/>
  <c r="U7" i="2"/>
  <c r="U4" i="2"/>
  <c r="S6" i="2"/>
  <c r="R3" i="2"/>
  <c r="V3" i="2"/>
  <c r="V7" i="2"/>
  <c r="V8" i="2"/>
  <c r="S4" i="2"/>
  <c r="T5" i="2"/>
  <c r="Q6" i="2"/>
  <c r="U6" i="2"/>
  <c r="R7" i="2"/>
  <c r="R8" i="2"/>
  <c r="T8" i="2"/>
  <c r="Q8" i="2"/>
  <c r="U8" i="2"/>
  <c r="S8" i="2"/>
</calcChain>
</file>

<file path=xl/sharedStrings.xml><?xml version="1.0" encoding="utf-8"?>
<sst xmlns="http://schemas.openxmlformats.org/spreadsheetml/2006/main" count="91" uniqueCount="32">
  <si>
    <t>Nome Ativo</t>
  </si>
  <si>
    <t>Cód. Ativo</t>
  </si>
  <si>
    <t>Tipo</t>
  </si>
  <si>
    <t>Cotações</t>
  </si>
  <si>
    <t>Petrobrás ON</t>
  </si>
  <si>
    <t>PETR3</t>
  </si>
  <si>
    <t>Ação</t>
  </si>
  <si>
    <t>Petrobrás PF</t>
  </si>
  <si>
    <t>PETR4</t>
  </si>
  <si>
    <t>Banco do Brasil</t>
  </si>
  <si>
    <t>BBAS3</t>
  </si>
  <si>
    <t>Vale ON</t>
  </si>
  <si>
    <t>VALE3</t>
  </si>
  <si>
    <t>Vale PF</t>
  </si>
  <si>
    <t>VALE5</t>
  </si>
  <si>
    <t>DI Mai/16</t>
  </si>
  <si>
    <t>ODK6</t>
  </si>
  <si>
    <t>Futuro</t>
  </si>
  <si>
    <t>DI Jul/16</t>
  </si>
  <si>
    <t>ODN6</t>
  </si>
  <si>
    <t>DI Jan/17</t>
  </si>
  <si>
    <t>ODF7</t>
  </si>
  <si>
    <t>DI Jan/18</t>
  </si>
  <si>
    <t>ODF8</t>
  </si>
  <si>
    <t>Conta Corrente</t>
  </si>
  <si>
    <t>CISNE NEGRO</t>
  </si>
  <si>
    <t>Patrimônio</t>
  </si>
  <si>
    <t>ZERO-UM ACOES</t>
  </si>
  <si>
    <t>CISNE NEGRO - CARTEIRA</t>
  </si>
  <si>
    <t>CISNE NEGRO - RESULTADOS</t>
  </si>
  <si>
    <t>Número de cotas</t>
  </si>
  <si>
    <t>Valor da cota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</si>
</sst>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0" fontId="0" fillId="0" borderId="0" xfId="1" applyNumberFormat="1" applyFont="1"/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6"/>
  <sheetViews>
    <sheetView workbookViewId="0" xr3:uid="{AEA406A1-0E4B-5B11-9CD5-51D6E497D94C}">
      <selection activeCell="D3" sqref="D3"/>
    </sheetView>
  </sheetViews>
  <sheetFormatPr defaultRowHeight="15"/>
  <cols>
    <col min="1" max="1" width="14.42578125" bestFit="1" customWidth="1"/>
    <col min="2" max="2" width="15.28515625" bestFit="1" customWidth="1"/>
    <col min="3" max="3" width="14.5703125" bestFit="1" customWidth="1"/>
    <col min="4" max="4" width="10.140625" bestFit="1" customWidth="1"/>
    <col min="5" max="5" width="10.28515625" bestFit="1" customWidth="1"/>
    <col min="6" max="9" width="10.140625" bestFit="1" customWidth="1"/>
    <col min="10" max="10" width="10.85546875" bestFit="1" customWidth="1"/>
    <col min="14" max="14" width="10.85546875" bestFit="1" customWidth="1"/>
  </cols>
  <sheetData>
    <row r="1" spans="1:14">
      <c r="A1" s="4" t="s">
        <v>0</v>
      </c>
      <c r="B1" s="4" t="s">
        <v>1</v>
      </c>
      <c r="C1" s="4" t="s">
        <v>2</v>
      </c>
      <c r="D1" s="5" t="s">
        <v>3</v>
      </c>
      <c r="E1" s="5"/>
      <c r="F1" s="5"/>
      <c r="G1" s="5"/>
      <c r="H1" s="5"/>
      <c r="I1" s="5"/>
      <c r="J1" s="5"/>
    </row>
    <row r="2" spans="1:14">
      <c r="A2" s="4"/>
      <c r="B2" s="4"/>
      <c r="C2" s="4"/>
      <c r="D2" s="1">
        <v>42373</v>
      </c>
      <c r="E2" s="1">
        <f>WORKDAY(D2,1)</f>
        <v>42374</v>
      </c>
      <c r="F2" s="1">
        <f t="shared" ref="F2:J2" si="0">WORKDAY(E2,1)</f>
        <v>42375</v>
      </c>
      <c r="G2" s="1">
        <f t="shared" si="0"/>
        <v>42376</v>
      </c>
      <c r="H2" s="1">
        <f t="shared" si="0"/>
        <v>42377</v>
      </c>
      <c r="I2" s="1">
        <f t="shared" si="0"/>
        <v>42380</v>
      </c>
      <c r="J2" s="1">
        <f t="shared" si="0"/>
        <v>42381</v>
      </c>
    </row>
    <row r="3" spans="1:14">
      <c r="A3" t="s">
        <v>4</v>
      </c>
      <c r="B3" t="s">
        <v>5</v>
      </c>
      <c r="C3" t="s">
        <v>6</v>
      </c>
      <c r="D3">
        <v>8.67</v>
      </c>
      <c r="E3">
        <v>8.4499999999999993</v>
      </c>
      <c r="F3">
        <v>8.06</v>
      </c>
      <c r="G3">
        <v>7.83</v>
      </c>
      <c r="H3">
        <v>7.86</v>
      </c>
      <c r="I3">
        <v>7.58</v>
      </c>
      <c r="J3">
        <v>7</v>
      </c>
      <c r="N3" s="3"/>
    </row>
    <row r="4" spans="1:14">
      <c r="A4" t="s">
        <v>7</v>
      </c>
      <c r="B4" t="s">
        <v>8</v>
      </c>
      <c r="C4" t="s">
        <v>6</v>
      </c>
      <c r="D4">
        <v>6.87</v>
      </c>
      <c r="E4">
        <v>6.68</v>
      </c>
      <c r="F4">
        <v>6.4</v>
      </c>
      <c r="G4">
        <v>6.26</v>
      </c>
      <c r="H4">
        <v>6.27</v>
      </c>
      <c r="I4">
        <v>6.09</v>
      </c>
      <c r="J4">
        <v>5.53</v>
      </c>
    </row>
    <row r="5" spans="1:14">
      <c r="A5" t="s">
        <v>9</v>
      </c>
      <c r="B5" t="s">
        <v>10</v>
      </c>
      <c r="C5" t="s">
        <v>6</v>
      </c>
      <c r="D5">
        <v>14.092000000000001</v>
      </c>
      <c r="E5">
        <v>14.141</v>
      </c>
      <c r="F5">
        <v>14.141</v>
      </c>
      <c r="G5">
        <v>13.805</v>
      </c>
      <c r="H5">
        <v>13.805</v>
      </c>
      <c r="I5">
        <v>13.409000000000001</v>
      </c>
      <c r="J5">
        <v>12.943999999999999</v>
      </c>
    </row>
    <row r="6" spans="1:14">
      <c r="A6" t="s">
        <v>11</v>
      </c>
      <c r="B6" t="s">
        <v>12</v>
      </c>
      <c r="C6" t="s">
        <v>6</v>
      </c>
      <c r="D6">
        <v>12.69</v>
      </c>
      <c r="E6">
        <v>12.52</v>
      </c>
      <c r="F6">
        <v>11.6</v>
      </c>
      <c r="G6">
        <v>10.91</v>
      </c>
      <c r="H6">
        <v>10.54</v>
      </c>
      <c r="I6">
        <v>10.24</v>
      </c>
      <c r="J6">
        <v>9.41</v>
      </c>
    </row>
    <row r="7" spans="1:14">
      <c r="A7" t="s">
        <v>13</v>
      </c>
      <c r="B7" t="s">
        <v>14</v>
      </c>
      <c r="C7" t="s">
        <v>6</v>
      </c>
      <c r="D7">
        <v>10</v>
      </c>
      <c r="E7">
        <v>9.9</v>
      </c>
      <c r="F7">
        <v>9.15</v>
      </c>
      <c r="G7">
        <v>8.61</v>
      </c>
      <c r="H7">
        <v>8.1999999999999993</v>
      </c>
      <c r="I7">
        <v>7.92</v>
      </c>
      <c r="J7">
        <v>7.26</v>
      </c>
    </row>
    <row r="8" spans="1:14">
      <c r="A8" t="s">
        <v>15</v>
      </c>
      <c r="B8" t="s">
        <v>16</v>
      </c>
      <c r="C8" t="s">
        <v>17</v>
      </c>
      <c r="D8" s="2">
        <v>0.1489</v>
      </c>
      <c r="E8" s="2">
        <v>0.1479</v>
      </c>
      <c r="F8" s="2">
        <v>0.1479</v>
      </c>
      <c r="G8" s="2">
        <v>0.14779999999999999</v>
      </c>
      <c r="H8" s="2">
        <v>0.14800000000000002</v>
      </c>
      <c r="I8" s="2">
        <v>0.1482</v>
      </c>
      <c r="J8" s="2">
        <v>0.14800000000000002</v>
      </c>
    </row>
    <row r="9" spans="1:14">
      <c r="A9" t="s">
        <v>18</v>
      </c>
      <c r="B9" t="s">
        <v>19</v>
      </c>
      <c r="C9" t="s">
        <v>17</v>
      </c>
      <c r="D9" s="2">
        <v>0.15215000000000001</v>
      </c>
      <c r="E9" s="2">
        <v>0.151</v>
      </c>
      <c r="F9" s="2">
        <v>0.15054999999999999</v>
      </c>
      <c r="G9" s="2">
        <v>0.15045</v>
      </c>
      <c r="H9" s="2">
        <v>0.15075</v>
      </c>
      <c r="I9" s="2">
        <v>0.1512</v>
      </c>
      <c r="J9" s="2">
        <v>0.15065000000000001</v>
      </c>
    </row>
    <row r="10" spans="1:14">
      <c r="A10" t="s">
        <v>20</v>
      </c>
      <c r="B10" t="s">
        <v>21</v>
      </c>
      <c r="C10" t="s">
        <v>17</v>
      </c>
      <c r="D10" s="2">
        <v>0.15759999999999999</v>
      </c>
      <c r="E10" s="2">
        <v>0.156</v>
      </c>
      <c r="F10" s="2">
        <v>0.1552</v>
      </c>
      <c r="G10" s="2">
        <v>0.15539999999999998</v>
      </c>
      <c r="H10" s="2">
        <v>0.15529999999999999</v>
      </c>
      <c r="I10" s="2">
        <v>0.156</v>
      </c>
      <c r="J10" s="2">
        <v>0.1552</v>
      </c>
    </row>
    <row r="11" spans="1:14">
      <c r="A11" t="s">
        <v>22</v>
      </c>
      <c r="B11" t="s">
        <v>23</v>
      </c>
      <c r="C11" t="s">
        <v>17</v>
      </c>
      <c r="D11" s="2">
        <v>0.16500000000000001</v>
      </c>
      <c r="E11" s="2">
        <v>0.16210000000000002</v>
      </c>
      <c r="F11" s="2">
        <v>0.16070000000000001</v>
      </c>
      <c r="G11" s="2">
        <v>0.16149999999999998</v>
      </c>
      <c r="H11" s="2">
        <v>0.16149999999999998</v>
      </c>
      <c r="I11" s="2">
        <v>0.16200000000000001</v>
      </c>
      <c r="J11" s="2">
        <v>0.16149999999999998</v>
      </c>
    </row>
    <row r="12" spans="1:14">
      <c r="A12" t="s">
        <v>24</v>
      </c>
      <c r="B12" t="s">
        <v>24</v>
      </c>
      <c r="C12" t="s">
        <v>24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</row>
    <row r="13" spans="1:14">
      <c r="D13" s="2"/>
      <c r="E13" s="2"/>
      <c r="F13" s="2"/>
      <c r="G13" s="2"/>
      <c r="H13" s="2"/>
      <c r="I13" s="2"/>
      <c r="J13" s="2"/>
    </row>
    <row r="14" spans="1:14">
      <c r="D14" s="2"/>
      <c r="E14" s="2"/>
      <c r="F14" s="2"/>
      <c r="G14" s="2"/>
      <c r="H14" s="2"/>
      <c r="I14" s="2"/>
      <c r="J14" s="2"/>
    </row>
    <row r="15" spans="1:14">
      <c r="D15" s="2"/>
      <c r="E15" s="2"/>
      <c r="F15" s="2"/>
      <c r="G15" s="2"/>
      <c r="H15" s="2"/>
      <c r="I15" s="2"/>
      <c r="J15" s="2"/>
    </row>
    <row r="16" spans="1:14">
      <c r="D16" s="2"/>
      <c r="E16" s="2"/>
      <c r="F16" s="2"/>
      <c r="G16" s="2"/>
      <c r="H16" s="2"/>
      <c r="I16" s="2"/>
      <c r="J16" s="2"/>
    </row>
  </sheetData>
  <mergeCells count="4">
    <mergeCell ref="A1:A2"/>
    <mergeCell ref="B1:B2"/>
    <mergeCell ref="C1:C2"/>
    <mergeCell ref="D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7"/>
  <sheetViews>
    <sheetView topLeftCell="A15" workbookViewId="0" xr3:uid="{958C4451-9541-5A59-BF78-D2F731DF1C81}">
      <selection activeCell="A16" sqref="A16"/>
    </sheetView>
  </sheetViews>
  <sheetFormatPr defaultRowHeight="15"/>
  <cols>
    <col min="1" max="1" width="14.42578125" bestFit="1" customWidth="1"/>
    <col min="2" max="2" width="11.85546875" bestFit="1" customWidth="1"/>
    <col min="3" max="9" width="11.7109375" bestFit="1" customWidth="1"/>
    <col min="10" max="10" width="12.42578125" bestFit="1" customWidth="1"/>
    <col min="11" max="15" width="11.7109375" bestFit="1" customWidth="1"/>
    <col min="17" max="22" width="12.42578125" bestFit="1" customWidth="1"/>
    <col min="23" max="23" width="10.85546875" bestFit="1" customWidth="1"/>
  </cols>
  <sheetData>
    <row r="1" spans="1:23">
      <c r="A1" s="6" t="s">
        <v>25</v>
      </c>
      <c r="B1" s="6"/>
      <c r="C1" s="6"/>
      <c r="D1" s="6"/>
      <c r="E1" s="6"/>
      <c r="F1" s="6"/>
      <c r="G1" s="6"/>
      <c r="H1" s="6"/>
    </row>
    <row r="2" spans="1:23">
      <c r="B2" s="1">
        <v>42373</v>
      </c>
      <c r="C2" s="1">
        <v>42374</v>
      </c>
      <c r="D2" s="1">
        <v>42375</v>
      </c>
      <c r="E2" s="1">
        <v>42376</v>
      </c>
      <c r="F2" s="1">
        <v>42377</v>
      </c>
      <c r="G2" s="1">
        <v>42380</v>
      </c>
      <c r="H2" s="1">
        <v>42381</v>
      </c>
    </row>
    <row r="3" spans="1:23">
      <c r="A3" t="s">
        <v>4</v>
      </c>
      <c r="B3" s="3">
        <v>-30000</v>
      </c>
      <c r="C3" s="3">
        <v>-30000</v>
      </c>
      <c r="D3" s="3">
        <v>-30000</v>
      </c>
      <c r="E3" s="3">
        <v>-30000</v>
      </c>
      <c r="F3" s="3">
        <v>-30000</v>
      </c>
      <c r="G3" s="3">
        <v>-30000</v>
      </c>
      <c r="H3" s="3">
        <v>-15000</v>
      </c>
      <c r="J3" s="3"/>
      <c r="K3" s="3"/>
      <c r="L3" s="3"/>
      <c r="M3" s="3"/>
      <c r="N3" s="3"/>
      <c r="O3" s="3"/>
      <c r="Q3" s="3">
        <f>-(C3-B3)*Cotações!E3</f>
        <v>0</v>
      </c>
      <c r="R3" s="3">
        <f>-(D3-C3)*Cotações!F3</f>
        <v>0</v>
      </c>
      <c r="S3" s="3">
        <f>-(E3-D3)*Cotações!G3</f>
        <v>0</v>
      </c>
      <c r="T3" s="3">
        <f>-(F3-E3)*Cotações!H3</f>
        <v>0</v>
      </c>
      <c r="U3" s="3">
        <f>-(G3-F3)*Cotações!I3</f>
        <v>0</v>
      </c>
      <c r="V3" s="3">
        <f>-(H3-G3)*Cotações!J3</f>
        <v>-105000</v>
      </c>
      <c r="W3" s="3"/>
    </row>
    <row r="4" spans="1:23">
      <c r="A4" t="s">
        <v>7</v>
      </c>
      <c r="B4" s="3">
        <v>0</v>
      </c>
      <c r="C4" s="3">
        <v>0</v>
      </c>
      <c r="D4" s="3">
        <v>0</v>
      </c>
      <c r="E4" s="3">
        <v>0</v>
      </c>
      <c r="F4" s="3">
        <v>-15000</v>
      </c>
      <c r="G4" s="3">
        <v>-15000</v>
      </c>
      <c r="H4" s="3">
        <v>-15000</v>
      </c>
      <c r="J4" s="3"/>
      <c r="K4" s="3"/>
      <c r="L4" s="3"/>
      <c r="M4" s="3"/>
      <c r="N4" s="3"/>
      <c r="O4" s="3"/>
      <c r="Q4" s="3">
        <f>-(C4-B4)*Cotações!E4</f>
        <v>0</v>
      </c>
      <c r="R4" s="3">
        <f>-(D4-C4)*Cotações!F4</f>
        <v>0</v>
      </c>
      <c r="S4" s="3">
        <f>-(E4-D4)*Cotações!G4</f>
        <v>0</v>
      </c>
      <c r="T4" s="3">
        <f>-(F4-E4)*Cotações!H4</f>
        <v>94050</v>
      </c>
      <c r="U4" s="3">
        <f>-(G4-F4)*Cotações!I4</f>
        <v>0</v>
      </c>
      <c r="V4" s="3">
        <f>-(H4-G4)*Cotações!J4</f>
        <v>0</v>
      </c>
      <c r="W4" s="3"/>
    </row>
    <row r="5" spans="1:23">
      <c r="A5" t="s">
        <v>9</v>
      </c>
      <c r="B5" s="3">
        <v>-15000</v>
      </c>
      <c r="C5" s="3">
        <v>-15000</v>
      </c>
      <c r="D5" s="3">
        <v>-15000</v>
      </c>
      <c r="E5" s="3">
        <v>-15000</v>
      </c>
      <c r="F5" s="3">
        <v>-15000</v>
      </c>
      <c r="G5" s="3">
        <v>-22500</v>
      </c>
      <c r="H5" s="3">
        <v>-22500</v>
      </c>
      <c r="J5" s="3"/>
      <c r="K5" s="3"/>
      <c r="L5" s="3"/>
      <c r="M5" s="3"/>
      <c r="N5" s="3"/>
      <c r="O5" s="3"/>
      <c r="Q5" s="3">
        <f>-(C5-B5)*Cotações!E5</f>
        <v>0</v>
      </c>
      <c r="R5" s="3">
        <f>-(D5-C5)*Cotações!F5</f>
        <v>0</v>
      </c>
      <c r="S5" s="3">
        <f>-(E5-D5)*Cotações!G5</f>
        <v>0</v>
      </c>
      <c r="T5" s="3">
        <f>-(F5-E5)*Cotações!H5</f>
        <v>0</v>
      </c>
      <c r="U5" s="3">
        <f>-(G5-F5)*Cotações!I5</f>
        <v>100567.5</v>
      </c>
      <c r="V5" s="3">
        <f>-(H5-G5)*Cotações!J5</f>
        <v>0</v>
      </c>
      <c r="W5" s="3"/>
    </row>
    <row r="6" spans="1:23">
      <c r="A6" t="s">
        <v>11</v>
      </c>
      <c r="B6" s="3">
        <v>0</v>
      </c>
      <c r="C6" s="3">
        <v>0</v>
      </c>
      <c r="D6" s="3">
        <v>-15000</v>
      </c>
      <c r="E6" s="3">
        <v>-15000</v>
      </c>
      <c r="F6" s="3">
        <v>-15000</v>
      </c>
      <c r="G6" s="3">
        <v>-15000</v>
      </c>
      <c r="H6" s="3">
        <v>-15000</v>
      </c>
      <c r="J6" s="3"/>
      <c r="K6" s="3"/>
      <c r="L6" s="3"/>
      <c r="M6" s="3"/>
      <c r="N6" s="3"/>
      <c r="O6" s="3"/>
      <c r="Q6" s="3">
        <f>-(C6-B6)*Cotações!E6</f>
        <v>0</v>
      </c>
      <c r="R6" s="3">
        <f>-(D6-C6)*Cotações!F6</f>
        <v>174000</v>
      </c>
      <c r="S6" s="3">
        <f>-(E6-D6)*Cotações!G6</f>
        <v>0</v>
      </c>
      <c r="T6" s="3">
        <f>-(F6-E6)*Cotações!H6</f>
        <v>0</v>
      </c>
      <c r="U6" s="3">
        <f>-(G6-F6)*Cotações!I6</f>
        <v>0</v>
      </c>
      <c r="V6" s="3">
        <f>-(H6-G6)*Cotações!J6</f>
        <v>0</v>
      </c>
      <c r="W6" s="3"/>
    </row>
    <row r="7" spans="1:23">
      <c r="A7" t="s">
        <v>13</v>
      </c>
      <c r="B7" s="3">
        <v>0</v>
      </c>
      <c r="C7" s="3">
        <v>0</v>
      </c>
      <c r="D7" s="3">
        <v>15000</v>
      </c>
      <c r="E7" s="3">
        <v>15000</v>
      </c>
      <c r="F7" s="3">
        <v>15000</v>
      </c>
      <c r="G7" s="3">
        <v>15000</v>
      </c>
      <c r="H7" s="3">
        <v>15000</v>
      </c>
      <c r="J7" s="3"/>
      <c r="K7" s="3"/>
      <c r="L7" s="3"/>
      <c r="M7" s="3"/>
      <c r="N7" s="3"/>
      <c r="O7" s="3"/>
      <c r="Q7" s="3">
        <f>-(C7-B7)*Cotações!E7</f>
        <v>0</v>
      </c>
      <c r="R7" s="3">
        <f>-(D7-C7)*Cotações!F7</f>
        <v>-137250</v>
      </c>
      <c r="S7" s="3">
        <f>-(E7-D7)*Cotações!G7</f>
        <v>0</v>
      </c>
      <c r="T7" s="3">
        <f>-(F7-E7)*Cotações!H7</f>
        <v>0</v>
      </c>
      <c r="U7" s="3">
        <f>-(G7-F7)*Cotações!I7</f>
        <v>0</v>
      </c>
      <c r="V7" s="3">
        <f>-(H7-G7)*Cotações!J7</f>
        <v>0</v>
      </c>
      <c r="W7" s="3"/>
    </row>
    <row r="8" spans="1:23">
      <c r="A8" t="s">
        <v>15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J8" s="3"/>
      <c r="K8" s="3"/>
      <c r="L8" s="3"/>
      <c r="M8" s="3"/>
      <c r="N8" s="3"/>
      <c r="O8" s="3"/>
      <c r="Q8" s="3">
        <f>SUM(Q3:Q7)</f>
        <v>0</v>
      </c>
      <c r="R8" s="3">
        <f>SUM(R3:R7)</f>
        <v>36750</v>
      </c>
      <c r="S8" s="3">
        <f t="shared" ref="S8:V8" si="0">SUM(S3:S7)</f>
        <v>0</v>
      </c>
      <c r="T8" s="3">
        <f t="shared" si="0"/>
        <v>94050</v>
      </c>
      <c r="U8" s="3">
        <f t="shared" si="0"/>
        <v>100567.5</v>
      </c>
      <c r="V8" s="3">
        <f t="shared" si="0"/>
        <v>-105000</v>
      </c>
      <c r="W8" s="3"/>
    </row>
    <row r="9" spans="1:23">
      <c r="A9" t="s">
        <v>18</v>
      </c>
      <c r="B9" s="3">
        <v>5</v>
      </c>
      <c r="C9" s="3">
        <v>5</v>
      </c>
      <c r="D9" s="3">
        <v>5</v>
      </c>
      <c r="E9" s="3">
        <v>3</v>
      </c>
      <c r="F9" s="3">
        <v>0</v>
      </c>
      <c r="G9" s="3">
        <v>0</v>
      </c>
      <c r="H9" s="3">
        <v>0</v>
      </c>
      <c r="J9" s="3"/>
      <c r="K9" s="3"/>
      <c r="L9" s="3"/>
      <c r="M9" s="3"/>
      <c r="N9" s="3"/>
      <c r="O9" s="3"/>
      <c r="P9" s="3"/>
    </row>
    <row r="10" spans="1:23">
      <c r="A10" t="s">
        <v>20</v>
      </c>
      <c r="B10" s="3">
        <v>0</v>
      </c>
      <c r="C10" s="3">
        <v>0</v>
      </c>
      <c r="D10" s="3">
        <v>0</v>
      </c>
      <c r="E10" s="3">
        <v>2</v>
      </c>
      <c r="F10" s="3">
        <v>5</v>
      </c>
      <c r="G10" s="3">
        <v>5</v>
      </c>
      <c r="H10" s="3">
        <v>5</v>
      </c>
      <c r="J10" s="3"/>
      <c r="K10" s="3"/>
      <c r="L10" s="3"/>
      <c r="M10" s="3"/>
      <c r="N10" s="3"/>
      <c r="O10" s="3"/>
    </row>
    <row r="11" spans="1:23">
      <c r="A11" t="s">
        <v>22</v>
      </c>
      <c r="B11" s="3">
        <v>-5</v>
      </c>
      <c r="C11" s="3">
        <v>-5</v>
      </c>
      <c r="D11" s="3">
        <v>-5</v>
      </c>
      <c r="E11" s="3">
        <v>-5</v>
      </c>
      <c r="F11" s="3">
        <v>-5</v>
      </c>
      <c r="G11" s="3">
        <v>-5</v>
      </c>
      <c r="H11" s="3">
        <v>-5</v>
      </c>
      <c r="J11" s="3"/>
      <c r="K11" s="3"/>
      <c r="L11" s="3"/>
      <c r="M11" s="3"/>
      <c r="N11" s="3"/>
      <c r="O11" s="3"/>
    </row>
    <row r="12" spans="1:23">
      <c r="A12" t="s">
        <v>24</v>
      </c>
      <c r="B12" s="3">
        <v>1000000</v>
      </c>
      <c r="C12" s="3">
        <v>1000000</v>
      </c>
      <c r="D12" s="3">
        <v>1036750</v>
      </c>
      <c r="E12" s="3">
        <v>1036750</v>
      </c>
      <c r="F12" s="3">
        <v>1130800</v>
      </c>
      <c r="G12" s="3">
        <v>1231367.5</v>
      </c>
      <c r="H12" s="3">
        <v>1126367.5</v>
      </c>
      <c r="J12" s="3"/>
      <c r="K12" s="3"/>
      <c r="L12" s="3"/>
      <c r="M12" s="3"/>
      <c r="N12" s="3"/>
      <c r="O12" s="3"/>
    </row>
    <row r="13" spans="1:23">
      <c r="B13" s="3"/>
      <c r="C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</row>
    <row r="14" spans="1:23">
      <c r="A14" t="s">
        <v>26</v>
      </c>
      <c r="B14" s="3">
        <v>530000</v>
      </c>
      <c r="J14" s="3"/>
      <c r="K14" s="3"/>
      <c r="L14" s="3"/>
      <c r="M14" s="3"/>
      <c r="N14" s="3"/>
      <c r="O14" s="3"/>
    </row>
    <row r="15" spans="1:23">
      <c r="B15" s="3"/>
      <c r="J15" s="3"/>
      <c r="K15" s="3"/>
      <c r="L15" s="3"/>
      <c r="M15" s="3"/>
      <c r="N15" s="3"/>
      <c r="O15" s="3"/>
    </row>
    <row r="16" spans="1:23">
      <c r="A16" s="6" t="s">
        <v>27</v>
      </c>
      <c r="B16" s="6"/>
      <c r="C16" s="6"/>
      <c r="D16" s="6"/>
      <c r="E16" s="6"/>
      <c r="F16" s="6"/>
      <c r="G16" s="6"/>
      <c r="H16" s="6"/>
    </row>
    <row r="17" spans="1:18">
      <c r="B17" s="1">
        <v>42373</v>
      </c>
      <c r="C17" s="1">
        <v>42374</v>
      </c>
      <c r="D17" s="1">
        <v>42375</v>
      </c>
      <c r="E17" s="1">
        <v>42376</v>
      </c>
      <c r="F17" s="1">
        <v>42377</v>
      </c>
      <c r="G17" s="1">
        <v>42380</v>
      </c>
      <c r="H17" s="1">
        <v>42381</v>
      </c>
      <c r="J17" s="3"/>
      <c r="K17" s="3"/>
      <c r="L17" s="3"/>
      <c r="M17" s="3"/>
      <c r="N17" s="3"/>
      <c r="O17" s="3"/>
      <c r="P17" s="3"/>
    </row>
    <row r="18" spans="1:18">
      <c r="A18" t="s">
        <v>4</v>
      </c>
      <c r="B18" s="3">
        <v>50000</v>
      </c>
      <c r="C18" s="3">
        <v>100000</v>
      </c>
      <c r="D18" s="3">
        <v>100000</v>
      </c>
      <c r="E18" s="3">
        <v>100000</v>
      </c>
      <c r="F18" s="3">
        <v>100000</v>
      </c>
      <c r="G18" s="3">
        <v>125000</v>
      </c>
      <c r="H18" s="3">
        <v>125000</v>
      </c>
      <c r="J18" s="3"/>
      <c r="K18" s="3"/>
      <c r="L18" s="3"/>
      <c r="M18" s="3"/>
      <c r="N18" s="3"/>
      <c r="O18" s="3"/>
      <c r="P18" s="3"/>
      <c r="Q18" s="3"/>
      <c r="R18" s="3"/>
    </row>
    <row r="19" spans="1:18">
      <c r="A19" t="s">
        <v>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J19" s="3"/>
      <c r="K19" s="3"/>
      <c r="L19" s="3"/>
      <c r="M19" s="3"/>
      <c r="N19" s="3"/>
      <c r="O19" s="3"/>
      <c r="P19" s="3"/>
      <c r="Q19" s="3"/>
      <c r="R19" s="3"/>
    </row>
    <row r="20" spans="1:18">
      <c r="A20" t="s">
        <v>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J20" s="3"/>
      <c r="K20" s="3"/>
      <c r="L20" s="3"/>
      <c r="M20" s="3"/>
      <c r="N20" s="3"/>
      <c r="O20" s="3"/>
      <c r="P20" s="3"/>
      <c r="Q20" s="3"/>
      <c r="R20" s="3"/>
    </row>
    <row r="21" spans="1:18">
      <c r="A21" t="s">
        <v>11</v>
      </c>
      <c r="B21" s="3">
        <v>100000</v>
      </c>
      <c r="C21" s="3">
        <v>0</v>
      </c>
      <c r="D21" s="3">
        <v>90000</v>
      </c>
      <c r="E21" s="3">
        <v>90000</v>
      </c>
      <c r="F21" s="3">
        <v>75000</v>
      </c>
      <c r="G21" s="3">
        <v>75000</v>
      </c>
      <c r="H21" s="3">
        <v>75000</v>
      </c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t="s">
        <v>13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/>
      <c r="J22" s="3"/>
      <c r="K22" s="3"/>
      <c r="L22" s="3"/>
      <c r="M22" s="3"/>
      <c r="N22" s="3"/>
      <c r="O22" s="3"/>
    </row>
    <row r="23" spans="1:18">
      <c r="A23" t="s">
        <v>15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J23" s="3"/>
      <c r="K23" s="3"/>
      <c r="L23" s="3"/>
      <c r="M23" s="3"/>
      <c r="N23" s="3"/>
      <c r="O23" s="3"/>
    </row>
    <row r="24" spans="1:18">
      <c r="A24" t="s">
        <v>18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18">
      <c r="A25" t="s">
        <v>20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18">
      <c r="A26" t="s">
        <v>22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18">
      <c r="A27" t="s">
        <v>24</v>
      </c>
      <c r="B27" s="3">
        <v>250000</v>
      </c>
      <c r="C27" s="3">
        <v>1079500</v>
      </c>
      <c r="D27" s="3">
        <v>35500</v>
      </c>
      <c r="E27" s="3">
        <v>35500</v>
      </c>
      <c r="F27" s="3">
        <v>193600</v>
      </c>
      <c r="G27" s="3">
        <v>4100</v>
      </c>
      <c r="H27" s="3">
        <v>4100</v>
      </c>
    </row>
  </sheetData>
  <mergeCells count="2">
    <mergeCell ref="A1:H1"/>
    <mergeCell ref="A16:H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C783-A708-46BB-A0B0-32C80AE8B801}">
  <dimension ref="A1:Q31"/>
  <sheetViews>
    <sheetView tabSelected="1" workbookViewId="0" xr3:uid="{7CD6C00C-84FB-5FEA-9C1A-4B3AA6C18988}">
      <selection activeCell="B8" sqref="B8:H11"/>
    </sheetView>
  </sheetViews>
  <sheetFormatPr defaultRowHeight="15"/>
  <cols>
    <col min="1" max="1" width="14.5703125" bestFit="1" customWidth="1"/>
    <col min="2" max="8" width="11.85546875" bestFit="1" customWidth="1"/>
    <col min="10" max="10" width="14.5703125" bestFit="1" customWidth="1"/>
    <col min="11" max="11" width="10.28515625" bestFit="1" customWidth="1"/>
    <col min="12" max="12" width="14.7109375" bestFit="1" customWidth="1"/>
    <col min="13" max="13" width="10.5703125" customWidth="1"/>
    <col min="14" max="15" width="10.42578125" customWidth="1"/>
    <col min="16" max="16" width="10" customWidth="1"/>
    <col min="17" max="17" width="10.42578125" customWidth="1"/>
  </cols>
  <sheetData>
    <row r="1" spans="1:17">
      <c r="A1" s="6" t="s">
        <v>28</v>
      </c>
      <c r="B1" s="6"/>
      <c r="C1" s="6"/>
      <c r="D1" s="6"/>
      <c r="E1" s="6"/>
      <c r="F1" s="6"/>
      <c r="G1" s="6"/>
      <c r="H1" s="6"/>
      <c r="J1" s="6" t="s">
        <v>29</v>
      </c>
      <c r="K1" s="6"/>
      <c r="L1" s="6"/>
      <c r="M1" s="6"/>
      <c r="N1" s="6"/>
      <c r="O1" s="6"/>
      <c r="P1" s="6"/>
      <c r="Q1" s="6"/>
    </row>
    <row r="2" spans="1:17">
      <c r="B2" s="1">
        <v>42373</v>
      </c>
      <c r="C2" s="1">
        <v>42374</v>
      </c>
      <c r="D2" s="1">
        <v>42375</v>
      </c>
      <c r="E2" s="1">
        <v>42376</v>
      </c>
      <c r="F2" s="1">
        <v>42377</v>
      </c>
      <c r="G2" s="1">
        <v>42380</v>
      </c>
      <c r="H2" s="1">
        <v>42381</v>
      </c>
      <c r="K2" s="1">
        <v>42373</v>
      </c>
      <c r="L2" s="1">
        <v>42374</v>
      </c>
      <c r="M2" s="1">
        <v>42375</v>
      </c>
      <c r="N2" s="1">
        <v>42376</v>
      </c>
      <c r="O2" s="1">
        <v>42377</v>
      </c>
      <c r="P2" s="1">
        <v>42380</v>
      </c>
      <c r="Q2" s="1">
        <v>42381</v>
      </c>
    </row>
    <row r="3" spans="1:17">
      <c r="A3" t="s">
        <v>4</v>
      </c>
      <c r="B3" s="3">
        <f>(Quantidades!B3)*(Cotações!D3)</f>
        <v>-260100</v>
      </c>
      <c r="C3" s="3">
        <f>(Quantidades!C3)*(Cotações!E3)</f>
        <v>-253499.99999999997</v>
      </c>
      <c r="D3" s="3">
        <f>(Quantidades!D3)*(Cotações!F3)</f>
        <v>-241800.00000000003</v>
      </c>
      <c r="E3" s="3">
        <f>(Quantidades!E3)*(Cotações!G3)</f>
        <v>-234900</v>
      </c>
      <c r="F3" s="3">
        <f>(Quantidades!F3)*(Cotações!H3)</f>
        <v>-235800</v>
      </c>
      <c r="G3" s="3">
        <f>(Quantidades!G3)*(Cotações!I3)</f>
        <v>-227400</v>
      </c>
      <c r="H3" s="3">
        <f>(Quantidades!H3)*(Cotações!J3)</f>
        <v>-105000</v>
      </c>
      <c r="J3" t="s">
        <v>4</v>
      </c>
      <c r="K3" s="3">
        <f>(Quantidades!K3)*(Cotações!M3)</f>
        <v>0</v>
      </c>
      <c r="L3" s="3">
        <f>Quantidades!B3*(Cotações!E3-Cotações!D3)</f>
        <v>6600.0000000000191</v>
      </c>
      <c r="M3" s="3">
        <f>Quantidades!C3*(Cotações!F3-Cotações!E3)</f>
        <v>11699.999999999964</v>
      </c>
      <c r="N3" s="3">
        <f>Quantidades!D3*(Cotações!G3-Cotações!F3)</f>
        <v>6900.0000000000127</v>
      </c>
      <c r="O3" s="3">
        <f>Quantidades!E3*(Cotações!H3-Cotações!G3)</f>
        <v>-900.0000000000075</v>
      </c>
      <c r="P3" s="3">
        <f>Quantidades!F3*(Cotações!I3-Cotações!H3)</f>
        <v>8400.0000000000073</v>
      </c>
      <c r="Q3" s="3">
        <f>Quantidades!G3*(Cotações!J3-Cotações!I3)</f>
        <v>17400.000000000004</v>
      </c>
    </row>
    <row r="4" spans="1:17">
      <c r="A4" t="s">
        <v>7</v>
      </c>
      <c r="B4" s="3">
        <f>(Quantidades!B4)*(Cotações!D4)</f>
        <v>0</v>
      </c>
      <c r="C4" s="3">
        <f>(Quantidades!C4)*(Cotações!E4)</f>
        <v>0</v>
      </c>
      <c r="D4" s="3">
        <f>(Quantidades!D4)*(Cotações!F4)</f>
        <v>0</v>
      </c>
      <c r="E4" s="3">
        <f>(Quantidades!E4)*(Cotações!G4)</f>
        <v>0</v>
      </c>
      <c r="F4" s="3">
        <f>(Quantidades!F4)*(Cotações!H4)</f>
        <v>-94050</v>
      </c>
      <c r="G4" s="3">
        <f>(Quantidades!G4)*(Cotações!I4)</f>
        <v>-91350</v>
      </c>
      <c r="H4" s="3">
        <f>(Quantidades!H4)*(Cotações!J4)</f>
        <v>-82950</v>
      </c>
      <c r="J4" t="s">
        <v>7</v>
      </c>
      <c r="K4" s="3">
        <f>(Quantidades!K4)*(Cotações!M4)</f>
        <v>0</v>
      </c>
      <c r="L4" s="3">
        <f>Quantidades!B4*(Cotações!E4-Cotações!D4)</f>
        <v>0</v>
      </c>
      <c r="M4" s="3">
        <f>Quantidades!C4*(Cotações!F4-Cotações!E4)</f>
        <v>0</v>
      </c>
      <c r="N4" s="3">
        <f>Quantidades!D4*(Cotações!G4-Cotações!F4)</f>
        <v>0</v>
      </c>
      <c r="O4" s="3">
        <f>Quantidades!E4*(Cotações!H4-Cotações!G4)</f>
        <v>0</v>
      </c>
      <c r="P4" s="3">
        <f>Quantidades!F4*(Cotações!I4-Cotações!H4)</f>
        <v>2699.9999999999959</v>
      </c>
      <c r="Q4" s="3">
        <f>Quantidades!G4*(Cotações!J4-Cotações!I4)</f>
        <v>8399.9999999999945</v>
      </c>
    </row>
    <row r="5" spans="1:17">
      <c r="A5" t="s">
        <v>9</v>
      </c>
      <c r="B5" s="3">
        <f>(Quantidades!B5)*(Cotações!D5)</f>
        <v>-211380</v>
      </c>
      <c r="C5" s="3">
        <f>(Quantidades!C5)*(Cotações!E5)</f>
        <v>-212115</v>
      </c>
      <c r="D5" s="3">
        <f>(Quantidades!D5)*(Cotações!F5)</f>
        <v>-212115</v>
      </c>
      <c r="E5" s="3">
        <f>(Quantidades!E5)*(Cotações!G5)</f>
        <v>-207075</v>
      </c>
      <c r="F5" s="3">
        <f>(Quantidades!F5)*(Cotações!H5)</f>
        <v>-207075</v>
      </c>
      <c r="G5" s="3">
        <f>(Quantidades!G5)*(Cotações!I5)</f>
        <v>-301702.5</v>
      </c>
      <c r="H5" s="3">
        <f>(Quantidades!H5)*(Cotações!J5)</f>
        <v>-291240</v>
      </c>
      <c r="J5" t="s">
        <v>9</v>
      </c>
      <c r="K5" s="3">
        <f>(Quantidades!K5)*(Cotações!M5)</f>
        <v>0</v>
      </c>
      <c r="L5" s="3">
        <f>Quantidades!B5*(Cotações!E5-Cotações!D5)</f>
        <v>-734.99999999999227</v>
      </c>
      <c r="M5" s="3">
        <f>Quantidades!C5*(Cotações!F5-Cotações!E5)</f>
        <v>0</v>
      </c>
      <c r="N5" s="3">
        <f>Quantidades!D5*(Cotações!G5-Cotações!F5)</f>
        <v>5040.0000000000045</v>
      </c>
      <c r="O5" s="3">
        <f>Quantidades!E5*(Cotações!H5-Cotações!G5)</f>
        <v>0</v>
      </c>
      <c r="P5" s="3">
        <f>Quantidades!F5*(Cotações!I5-Cotações!H5)</f>
        <v>5939.9999999999854</v>
      </c>
      <c r="Q5" s="3">
        <f>Quantidades!G5*(Cotações!J5-Cotações!I5)</f>
        <v>10462.500000000036</v>
      </c>
    </row>
    <row r="6" spans="1:17">
      <c r="A6" t="s">
        <v>11</v>
      </c>
      <c r="B6" s="3">
        <f>(Quantidades!B6)*(Cotações!D6)</f>
        <v>0</v>
      </c>
      <c r="C6" s="3">
        <f>(Quantidades!C6)*(Cotações!E6)</f>
        <v>0</v>
      </c>
      <c r="D6" s="3">
        <f>(Quantidades!D6)*(Cotações!F6)</f>
        <v>-174000</v>
      </c>
      <c r="E6" s="3">
        <f>(Quantidades!E6)*(Cotações!G6)</f>
        <v>-163650</v>
      </c>
      <c r="F6" s="3">
        <f>(Quantidades!F6)*(Cotações!H6)</f>
        <v>-158100</v>
      </c>
      <c r="G6" s="3">
        <f>(Quantidades!G6)*(Cotações!I6)</f>
        <v>-153600</v>
      </c>
      <c r="H6" s="3">
        <f>(Quantidades!H6)*(Cotações!J6)</f>
        <v>-141150</v>
      </c>
      <c r="J6" t="s">
        <v>11</v>
      </c>
      <c r="K6" s="3">
        <f>(Quantidades!K6)*(Cotações!M6)</f>
        <v>0</v>
      </c>
      <c r="L6" s="3">
        <f>Quantidades!B6*(Cotações!E6-Cotações!D6)</f>
        <v>0</v>
      </c>
      <c r="M6" s="3">
        <f>Quantidades!C6*(Cotações!F6-Cotações!E6)</f>
        <v>0</v>
      </c>
      <c r="N6" s="3">
        <f>Quantidades!D6*(Cotações!G6-Cotações!F6)</f>
        <v>10349.999999999993</v>
      </c>
      <c r="O6" s="3">
        <f>Quantidades!E6*(Cotações!H6-Cotações!G6)</f>
        <v>5550.0000000000146</v>
      </c>
      <c r="P6" s="3">
        <f>Quantidades!F6*(Cotações!I6-Cotações!H6)</f>
        <v>4499.9999999999836</v>
      </c>
      <c r="Q6" s="3">
        <f>Quantidades!G6*(Cotações!J6-Cotações!I6)</f>
        <v>12450.000000000002</v>
      </c>
    </row>
    <row r="7" spans="1:17">
      <c r="A7" t="s">
        <v>13</v>
      </c>
      <c r="B7" s="3">
        <f>(Quantidades!B7)*(Cotações!D7)</f>
        <v>0</v>
      </c>
      <c r="C7" s="3">
        <f>(Quantidades!C7)*(Cotações!E7)</f>
        <v>0</v>
      </c>
      <c r="D7" s="3">
        <f>(Quantidades!D7)*(Cotações!F7)</f>
        <v>137250</v>
      </c>
      <c r="E7" s="3">
        <f>(Quantidades!E7)*(Cotações!G7)</f>
        <v>129149.99999999999</v>
      </c>
      <c r="F7" s="3">
        <f>(Quantidades!F7)*(Cotações!H7)</f>
        <v>122999.99999999999</v>
      </c>
      <c r="G7" s="3">
        <f>(Quantidades!G7)*(Cotações!I7)</f>
        <v>118800</v>
      </c>
      <c r="H7" s="3">
        <f>(Quantidades!H7)*(Cotações!J7)</f>
        <v>108900</v>
      </c>
      <c r="J7" t="s">
        <v>13</v>
      </c>
      <c r="K7" s="3">
        <f>(Quantidades!K7)*(Cotações!M7)</f>
        <v>0</v>
      </c>
      <c r="L7" s="3">
        <f>Quantidades!B7*(Cotações!E7-Cotações!D7)</f>
        <v>0</v>
      </c>
      <c r="M7" s="3">
        <f>Quantidades!C7*(Cotações!F7-Cotações!E7)</f>
        <v>0</v>
      </c>
      <c r="N7" s="3">
        <f>Quantidades!D7*(Cotações!G7-Cotações!F7)</f>
        <v>-8100.0000000000136</v>
      </c>
      <c r="O7" s="3">
        <f>Quantidades!E7*(Cotações!H7-Cotações!G7)</f>
        <v>-6150.0000000000018</v>
      </c>
      <c r="P7" s="3">
        <f>Quantidades!F7*(Cotações!I7-Cotações!H7)</f>
        <v>-4199.99999999999</v>
      </c>
      <c r="Q7" s="3">
        <f>Quantidades!G7*(Cotações!J7-Cotações!I7)</f>
        <v>-9900.0000000000018</v>
      </c>
    </row>
    <row r="8" spans="1:17">
      <c r="A8" t="s">
        <v>15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J8" s="1">
        <v>42491</v>
      </c>
      <c r="K8" s="3">
        <f>Quantidades!K8*100000*(1-Cotações!M8*NETWORKDAYS(Cotações!M$2, "1/mai/2016")/252)</f>
        <v>0</v>
      </c>
      <c r="L8" s="3">
        <f>Quantidades!B8*(100000/((1+Cotações!E8)^(NETWORKDAYS(Cotações!E$2, $J8)/252)) - 100000/((1+Cotações!D8)^(NETWORKDAYS(Cotações!D$2, $J8)/252)))</f>
        <v>401.46961236110656</v>
      </c>
      <c r="M8" s="3">
        <f>Quantidades!C8*(100000/((1+Cotações!F8)^(NETWORKDAYS(Cotações!F$2, $J8)/252)) - 100000/((1+Cotações!E8)^(NETWORKDAYS(Cotações!E$2, $J8)/252)))</f>
        <v>261.45215400996676</v>
      </c>
      <c r="N8" s="3">
        <f>Quantidades!D8*(100000/((1+Cotações!G8)^(NETWORKDAYS(Cotações!G$2, $J8)/252)) - 100000/((1+Cotações!F8)^(NETWORKDAYS(Cotações!F$2, $J8)/252)))</f>
        <v>275.14756166710868</v>
      </c>
      <c r="O8" s="3">
        <f>Quantidades!E8*(100000/((1+Cotações!H8)^(NETWORKDAYS(Cotações!H$2, $J8)/252)) - 100000/((1+Cotações!G8)^(NETWORKDAYS(Cotações!G$2, $J8)/252)))</f>
        <v>234.79349148045003</v>
      </c>
      <c r="P8" s="3">
        <f>Quantidades!F8*(100000/((1+Cotações!I8)^(NETWORKDAYS(Cotações!I$2, $J8)/252)) - 100000/((1+Cotações!H8)^(NETWORKDAYS(Cotações!H$2, $J8)/252)))</f>
        <v>235.57513285180903</v>
      </c>
      <c r="Q8" s="3">
        <f>Quantidades!G8*(100000/((1+Cotações!J8)^(NETWORKDAYS(Cotações!J$2, $J8)/252)) - 100000/((1+Cotações!I8)^(NETWORKDAYS(Cotações!I$2, $J8)/252)))</f>
        <v>288.64828440338897</v>
      </c>
    </row>
    <row r="9" spans="1:17">
      <c r="A9" t="s">
        <v>18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J9" s="1">
        <v>42552</v>
      </c>
      <c r="K9" s="3">
        <f>Quantidades!K9*100000*(1-Cotações!M9*NETWORKDAYS(Cotações!M$2, "1/mai/2016")/252)</f>
        <v>0</v>
      </c>
      <c r="L9" s="3">
        <f>Quantidades!B9*(100000/((1+Cotações!E9)^(NETWORKDAYS(Cotações!E$2, $J9)/252)) - 100000/((1+Cotações!D9)^(NETWORKDAYS(Cotações!D$2, $J9)/252)))</f>
        <v>499.07295638367941</v>
      </c>
      <c r="M9" s="3">
        <f>Quantidades!C9*(100000/((1+Cotações!F9)^(NETWORKDAYS(Cotações!F$2, $J9)/252)) - 100000/((1+Cotações!E9)^(NETWORKDAYS(Cotações!E$2, $J9)/252)))</f>
        <v>352.19574089423986</v>
      </c>
      <c r="N9" s="3">
        <f>Quantidades!D9*(100000/((1+Cotações!G9)^(NETWORKDAYS(Cotações!G$2, $J9)/252)) - 100000/((1+Cotações!F9)^(NETWORKDAYS(Cotações!F$2, $J9)/252)))</f>
        <v>279.60290497110691</v>
      </c>
      <c r="O9" s="3">
        <f>Quantidades!E9*(100000/((1+Cotações!H9)^(NETWORKDAYS(Cotações!H$2, $J9)/252)) - 100000/((1+Cotações!G9)^(NETWORKDAYS(Cotações!G$2, $J9)/252)))</f>
        <v>119.05304367151984</v>
      </c>
      <c r="P9" s="3">
        <f>Quantidades!F9*(100000/((1+Cotações!I9)^(NETWORKDAYS(Cotações!I$2, $J9)/252)) - 100000/((1+Cotações!H9)^(NETWORKDAYS(Cotações!H$2, $J9)/252)))</f>
        <v>0</v>
      </c>
      <c r="Q9" s="3">
        <f>Quantidades!G9*(100000/((1+Cotações!J9)^(NETWORKDAYS(Cotações!J$2, $J9)/252)) - 100000/((1+Cotações!I9)^(NETWORKDAYS(Cotações!I$2, $J9)/252)))</f>
        <v>0</v>
      </c>
    </row>
    <row r="10" spans="1:17">
      <c r="A10" t="s">
        <v>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1">
        <v>42736</v>
      </c>
      <c r="K10" s="3">
        <f>Quantidades!K10*100000*(1-Cotações!M10*NETWORKDAYS(Cotações!M$2, "1/mai/2016")/252)</f>
        <v>0</v>
      </c>
      <c r="L10" s="3">
        <f>Quantidades!B10*(100000/((1+Cotações!E10)^(NETWORKDAYS(Cotações!E$2, $J10)/252)) - 100000/((1+Cotações!D10)^(NETWORKDAYS(Cotações!D$2, $J10)/252)))</f>
        <v>0</v>
      </c>
      <c r="M10" s="3">
        <f>Quantidades!C10*(100000/((1+Cotações!F10)^(NETWORKDAYS(Cotações!F$2, $J10)/252)) - 100000/((1+Cotações!E10)^(NETWORKDAYS(Cotações!E$2, $J10)/252)))</f>
        <v>0</v>
      </c>
      <c r="N10" s="3">
        <f>Quantidades!D10*(100000/((1+Cotações!G10)^(NETWORKDAYS(Cotações!G$2, $J10)/252)) - 100000/((1+Cotações!F10)^(NETWORKDAYS(Cotações!F$2, $J10)/252)))</f>
        <v>0</v>
      </c>
      <c r="O10" s="3">
        <f>Quantidades!E10*(100000/((1+Cotações!H10)^(NETWORKDAYS(Cotações!H$2, $J10)/252)) - 100000/((1+Cotações!G10)^(NETWORKDAYS(Cotações!G$2, $J10)/252)))</f>
        <v>114.15170911530731</v>
      </c>
      <c r="P10" s="3">
        <f>Quantidades!F10*(100000/((1+Cotações!I10)^(NETWORKDAYS(Cotações!I$2, $J10)/252)) - 100000/((1+Cotações!H10)^(NETWORKDAYS(Cotações!H$2, $J10)/252)))</f>
        <v>-17.303223483613692</v>
      </c>
      <c r="Q10" s="3">
        <f>Quantidades!G10*(100000/((1+Cotações!J10)^(NETWORKDAYS(Cotações!J$2, $J10)/252)) - 100000/((1+Cotações!I10)^(NETWORKDAYS(Cotações!I$2, $J10)/252)))</f>
        <v>550.02186346449889</v>
      </c>
    </row>
    <row r="11" spans="1:17">
      <c r="A11" t="s">
        <v>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J11" s="1">
        <v>43101</v>
      </c>
      <c r="K11" s="3">
        <f>Quantidades!K11*100000*(1-Cotações!M11*NETWORKDAYS(Cotações!M$2, "1/mai/2016")/252)</f>
        <v>0</v>
      </c>
      <c r="L11" s="3">
        <f>Quantidades!B11*(100000/((1+Cotações!E11)^(NETWORKDAYS(Cotações!E$2, $J11)/252)) - 100000/((1+Cotações!D11)^(NETWORKDAYS(Cotações!D$2, $J11)/252)))</f>
        <v>-2102.2642788312805</v>
      </c>
      <c r="M11" s="3">
        <f>Quantidades!C11*(100000/((1+Cotações!F11)^(NETWORKDAYS(Cotações!F$2, $J11)/252)) - 100000/((1+Cotações!E11)^(NETWORKDAYS(Cotações!E$2, $J11)/252)))</f>
        <v>-1130.8062517961662</v>
      </c>
      <c r="N11" s="3">
        <f>Quantidades!D11*(100000/((1+Cotações!G11)^(NETWORKDAYS(Cotações!G$2, $J11)/252)) - 100000/((1+Cotações!F11)^(NETWORKDAYS(Cotações!F$2, $J11)/252)))</f>
        <v>303.32627848409174</v>
      </c>
      <c r="O11" s="3">
        <f>Quantidades!E11*(100000/((1+Cotações!H11)^(NETWORKDAYS(Cotações!H$2, $J11)/252)) - 100000/((1+Cotações!G11)^(NETWORKDAYS(Cotações!G$2, $J11)/252)))</f>
        <v>-218.42647353994835</v>
      </c>
      <c r="P11" s="3">
        <f>Quantidades!F11*(100000/((1+Cotações!I11)^(NETWORKDAYS(Cotações!I$2, $J11)/252)) - 100000/((1+Cotações!H11)^(NETWORKDAYS(Cotações!H$2, $J11)/252)))</f>
        <v>105.59710835266742</v>
      </c>
      <c r="Q11" s="3">
        <f>Quantidades!G11*(100000/((1+Cotações!J11)^(NETWORKDAYS(Cotações!J$2, $J11)/252)) - 100000/((1+Cotações!I11)^(NETWORKDAYS(Cotações!I$2, $J11)/252)))</f>
        <v>-542.83954732949496</v>
      </c>
    </row>
    <row r="12" spans="1:17">
      <c r="A12" t="s">
        <v>24</v>
      </c>
      <c r="B12" s="3">
        <v>1000000</v>
      </c>
      <c r="C12" s="3">
        <v>1000000</v>
      </c>
      <c r="D12" s="3">
        <v>1036750</v>
      </c>
      <c r="E12" s="3">
        <v>1036750</v>
      </c>
      <c r="F12" s="3">
        <v>1130800</v>
      </c>
      <c r="G12" s="3">
        <v>1231367.5</v>
      </c>
      <c r="H12" s="3">
        <v>1126367.5</v>
      </c>
      <c r="L12" s="3"/>
      <c r="M12" s="3"/>
      <c r="N12" s="3"/>
      <c r="O12" s="3"/>
      <c r="P12" s="3"/>
      <c r="Q12" s="3"/>
    </row>
    <row r="13" spans="1:17">
      <c r="J13" t="s">
        <v>26</v>
      </c>
      <c r="K13" s="3">
        <v>530000</v>
      </c>
      <c r="L13" s="3">
        <f>K13+SUM(L3:L11)</f>
        <v>534663.27828991355</v>
      </c>
      <c r="M13" s="3">
        <f>L13+SUM(M3:M11)</f>
        <v>545846.1199330216</v>
      </c>
      <c r="N13" s="3">
        <f t="shared" ref="N13:Q13" si="0">M13+SUM(N3:N11)</f>
        <v>560894.19667814393</v>
      </c>
      <c r="O13" s="3">
        <f t="shared" si="0"/>
        <v>559643.76844887121</v>
      </c>
      <c r="P13" s="3">
        <f t="shared" si="0"/>
        <v>577307.63746659202</v>
      </c>
      <c r="Q13" s="3">
        <f t="shared" si="0"/>
        <v>616415.96806713042</v>
      </c>
    </row>
    <row r="14" spans="1:17">
      <c r="J14" t="s">
        <v>30</v>
      </c>
      <c r="K14">
        <v>5300</v>
      </c>
    </row>
    <row r="15" spans="1:17">
      <c r="J15" t="s">
        <v>31</v>
      </c>
      <c r="K15" s="3">
        <f>K13/$K$14</f>
        <v>100</v>
      </c>
      <c r="L15" s="3">
        <f t="shared" ref="L15:Q15" si="1">L13/$K$14</f>
        <v>100.87986382828558</v>
      </c>
      <c r="M15" s="3">
        <f t="shared" si="1"/>
        <v>102.98983394962671</v>
      </c>
      <c r="N15" s="3">
        <f t="shared" si="1"/>
        <v>105.82909371285734</v>
      </c>
      <c r="O15" s="3">
        <f t="shared" si="1"/>
        <v>105.59316385827759</v>
      </c>
      <c r="P15" s="3">
        <f t="shared" si="1"/>
        <v>108.92596933331924</v>
      </c>
      <c r="Q15" s="3">
        <f t="shared" si="1"/>
        <v>116.30489963530762</v>
      </c>
    </row>
    <row r="16" spans="1:17">
      <c r="A16" s="6" t="s">
        <v>27</v>
      </c>
      <c r="B16" s="6"/>
      <c r="C16" s="6"/>
      <c r="D16" s="6"/>
      <c r="E16" s="6"/>
      <c r="F16" s="6"/>
      <c r="G16" s="6"/>
      <c r="H16" s="6"/>
    </row>
    <row r="17" spans="1:8">
      <c r="B17" s="1">
        <v>42373</v>
      </c>
      <c r="C17" s="1">
        <v>42374</v>
      </c>
      <c r="D17" s="1">
        <v>42375</v>
      </c>
      <c r="E17" s="1">
        <v>42376</v>
      </c>
      <c r="F17" s="1">
        <v>42377</v>
      </c>
      <c r="G17" s="1">
        <v>42380</v>
      </c>
      <c r="H17" s="1">
        <v>42381</v>
      </c>
    </row>
    <row r="18" spans="1:8">
      <c r="A18" t="s">
        <v>4</v>
      </c>
      <c r="B18" s="3">
        <f>Quantidades!B18*Cotações!D3</f>
        <v>433500</v>
      </c>
      <c r="C18" s="3">
        <f>Quantidades!C18*Cotações!E3</f>
        <v>844999.99999999988</v>
      </c>
      <c r="D18" s="3">
        <f>Quantidades!D18*Cotações!F3</f>
        <v>806000</v>
      </c>
      <c r="E18" s="3">
        <f>Quantidades!E18*Cotações!G3</f>
        <v>783000</v>
      </c>
      <c r="F18" s="3">
        <f>Quantidades!F18*Cotações!H3</f>
        <v>786000</v>
      </c>
      <c r="G18" s="3">
        <f>Quantidades!G18*Cotações!I3</f>
        <v>947500</v>
      </c>
      <c r="H18" s="3">
        <f>Quantidades!H18*Cotações!J3</f>
        <v>875000</v>
      </c>
    </row>
    <row r="19" spans="1:8">
      <c r="A19" t="s">
        <v>7</v>
      </c>
      <c r="B19" s="3">
        <f>Quantidades!B19*Cotações!D4</f>
        <v>0</v>
      </c>
      <c r="C19" s="3">
        <f>Quantidades!C19*Cotações!E4</f>
        <v>0</v>
      </c>
      <c r="D19" s="3">
        <f>Quantidades!D19*Cotações!F4</f>
        <v>0</v>
      </c>
      <c r="E19" s="3">
        <f>Quantidades!E19*Cotações!G4</f>
        <v>0</v>
      </c>
      <c r="F19" s="3">
        <f>Quantidades!F19*Cotações!H4</f>
        <v>0</v>
      </c>
      <c r="G19" s="3">
        <f>Quantidades!G19*Cotações!I4</f>
        <v>0</v>
      </c>
      <c r="H19" s="3">
        <f>Quantidades!H19*Cotações!J4</f>
        <v>0</v>
      </c>
    </row>
    <row r="20" spans="1:8">
      <c r="A20" t="s">
        <v>9</v>
      </c>
      <c r="B20" s="3">
        <f>Quantidades!B20*Cotações!D5</f>
        <v>0</v>
      </c>
      <c r="C20" s="3">
        <f>Quantidades!C20*Cotações!E5</f>
        <v>0</v>
      </c>
      <c r="D20" s="3">
        <f>Quantidades!D20*Cotações!F5</f>
        <v>0</v>
      </c>
      <c r="E20" s="3">
        <f>Quantidades!E20*Cotações!G5</f>
        <v>0</v>
      </c>
      <c r="F20" s="3">
        <f>Quantidades!F20*Cotações!H5</f>
        <v>0</v>
      </c>
      <c r="G20" s="3">
        <f>Quantidades!G20*Cotações!I5</f>
        <v>0</v>
      </c>
      <c r="H20" s="3">
        <f>Quantidades!H20*Cotações!J5</f>
        <v>0</v>
      </c>
    </row>
    <row r="21" spans="1:8">
      <c r="A21" t="s">
        <v>11</v>
      </c>
      <c r="B21" s="3">
        <f>Quantidades!B21*Cotações!D6</f>
        <v>1269000</v>
      </c>
      <c r="C21" s="3">
        <f>Quantidades!C21*Cotações!E6</f>
        <v>0</v>
      </c>
      <c r="D21" s="3">
        <f>Quantidades!D21*Cotações!F6</f>
        <v>1044000</v>
      </c>
      <c r="E21" s="3">
        <f>Quantidades!E21*Cotações!G6</f>
        <v>981900</v>
      </c>
      <c r="F21" s="3">
        <f>Quantidades!F21*Cotações!H6</f>
        <v>790499.99999999988</v>
      </c>
      <c r="G21" s="3">
        <f>Quantidades!G21*Cotações!I6</f>
        <v>768000</v>
      </c>
      <c r="H21" s="3">
        <f>Quantidades!H21*Cotações!J6</f>
        <v>705750</v>
      </c>
    </row>
    <row r="22" spans="1:8">
      <c r="A22" t="s">
        <v>13</v>
      </c>
      <c r="B22" s="3">
        <f>Quantidades!B22*Cotações!D7</f>
        <v>0</v>
      </c>
      <c r="C22" s="3">
        <f>Quantidades!C22*Cotações!E7</f>
        <v>0</v>
      </c>
      <c r="D22" s="3">
        <f>Quantidades!D22*Cotações!F7</f>
        <v>0</v>
      </c>
      <c r="E22" s="3">
        <f>Quantidades!E22*Cotações!G7</f>
        <v>0</v>
      </c>
      <c r="F22" s="3">
        <f>Quantidades!F22*Cotações!H7</f>
        <v>0</v>
      </c>
      <c r="G22" s="3">
        <f>Quantidades!G22*Cotações!I7</f>
        <v>0</v>
      </c>
      <c r="H22" s="3">
        <f>Quantidades!H22*Cotações!J7</f>
        <v>0</v>
      </c>
    </row>
    <row r="23" spans="1:8">
      <c r="A23" t="s">
        <v>15</v>
      </c>
      <c r="B23" s="3">
        <f>Quantidades!B23*Cotações!D8</f>
        <v>0</v>
      </c>
      <c r="C23" s="3">
        <f>Quantidades!C23*Cotações!E8</f>
        <v>0</v>
      </c>
      <c r="D23" s="3">
        <f>Quantidades!D23*Cotações!F8</f>
        <v>0</v>
      </c>
      <c r="E23" s="3">
        <f>Quantidades!E23*Cotações!G8</f>
        <v>0</v>
      </c>
      <c r="F23" s="3">
        <f>Quantidades!F23*Cotações!H8</f>
        <v>0</v>
      </c>
      <c r="G23" s="3">
        <f>Quantidades!G23*Cotações!I8</f>
        <v>0</v>
      </c>
      <c r="H23" s="3">
        <f>Quantidades!H23*Cotações!J8</f>
        <v>0</v>
      </c>
    </row>
    <row r="24" spans="1:8">
      <c r="A24" t="s">
        <v>18</v>
      </c>
      <c r="B24" s="3">
        <f>Quantidades!B24*Cotações!D9</f>
        <v>0</v>
      </c>
      <c r="C24" s="3">
        <f>Quantidades!C24*Cotações!E9</f>
        <v>0</v>
      </c>
      <c r="D24" s="3">
        <f>Quantidades!D24*Cotações!F9</f>
        <v>0</v>
      </c>
      <c r="E24" s="3">
        <f>Quantidades!E24*Cotações!G9</f>
        <v>0</v>
      </c>
      <c r="F24" s="3">
        <f>Quantidades!F24*Cotações!H9</f>
        <v>0</v>
      </c>
      <c r="G24" s="3">
        <f>Quantidades!G24*Cotações!I9</f>
        <v>0</v>
      </c>
      <c r="H24" s="3">
        <f>Quantidades!H24*Cotações!J9</f>
        <v>0</v>
      </c>
    </row>
    <row r="25" spans="1:8">
      <c r="A25" t="s">
        <v>20</v>
      </c>
      <c r="B25" s="3">
        <f>Quantidades!B25*Cotações!D10</f>
        <v>0</v>
      </c>
      <c r="C25" s="3">
        <f>Quantidades!C25*Cotações!E10</f>
        <v>0</v>
      </c>
      <c r="D25" s="3">
        <f>Quantidades!D25*Cotações!F10</f>
        <v>0</v>
      </c>
      <c r="E25" s="3">
        <f>Quantidades!E25*Cotações!G10</f>
        <v>0</v>
      </c>
      <c r="F25" s="3">
        <f>Quantidades!F25*Cotações!H10</f>
        <v>0</v>
      </c>
      <c r="G25" s="3">
        <f>Quantidades!G25*Cotações!I10</f>
        <v>0</v>
      </c>
      <c r="H25" s="3">
        <f>Quantidades!H25*Cotações!J10</f>
        <v>0</v>
      </c>
    </row>
    <row r="26" spans="1:8">
      <c r="A26" t="s">
        <v>22</v>
      </c>
      <c r="B26" s="3">
        <f>Quantidades!B26*Cotações!D11</f>
        <v>0</v>
      </c>
      <c r="C26" s="3">
        <f>Quantidades!C26*Cotações!E11</f>
        <v>0</v>
      </c>
      <c r="D26" s="3">
        <f>Quantidades!D26*Cotações!F11</f>
        <v>0</v>
      </c>
      <c r="E26" s="3">
        <f>Quantidades!E26*Cotações!G11</f>
        <v>0</v>
      </c>
      <c r="F26" s="3">
        <f>Quantidades!F26*Cotações!H11</f>
        <v>0</v>
      </c>
      <c r="G26" s="3">
        <f>Quantidades!G26*Cotações!I11</f>
        <v>0</v>
      </c>
      <c r="H26" s="3">
        <f>Quantidades!H26*Cotações!J11</f>
        <v>0</v>
      </c>
    </row>
    <row r="27" spans="1:8">
      <c r="A27" t="s">
        <v>24</v>
      </c>
      <c r="B27" s="3">
        <v>250000</v>
      </c>
      <c r="C27" s="3">
        <v>1079500</v>
      </c>
      <c r="D27" s="3">
        <v>35500</v>
      </c>
      <c r="E27" s="3">
        <v>35500</v>
      </c>
      <c r="F27" s="3">
        <v>193600</v>
      </c>
      <c r="G27" s="3">
        <v>4100</v>
      </c>
      <c r="H27" s="3">
        <v>4100</v>
      </c>
    </row>
    <row r="29" spans="1:8">
      <c r="A29" t="s">
        <v>26</v>
      </c>
      <c r="B29" s="3">
        <f>SUM(B18:B27)</f>
        <v>1952500</v>
      </c>
      <c r="C29" s="3">
        <f t="shared" ref="C29:H29" si="2">SUM(C18:C27)</f>
        <v>1924500</v>
      </c>
      <c r="D29" s="3">
        <f t="shared" si="2"/>
        <v>1885500</v>
      </c>
      <c r="E29" s="3">
        <f t="shared" si="2"/>
        <v>1800400</v>
      </c>
      <c r="F29" s="3">
        <f t="shared" si="2"/>
        <v>1770100</v>
      </c>
      <c r="G29" s="3">
        <f t="shared" si="2"/>
        <v>1719600</v>
      </c>
      <c r="H29" s="3">
        <f t="shared" si="2"/>
        <v>1584850</v>
      </c>
    </row>
    <row r="30" spans="1:8">
      <c r="A30" t="s">
        <v>30</v>
      </c>
      <c r="B30">
        <v>19525</v>
      </c>
    </row>
    <row r="31" spans="1:8">
      <c r="A31" t="s">
        <v>31</v>
      </c>
      <c r="B31" s="3">
        <f>B29/$B$30</f>
        <v>100</v>
      </c>
      <c r="C31" s="3">
        <f t="shared" ref="C31:H31" si="3">C29/$B$30</f>
        <v>98.565941101152376</v>
      </c>
      <c r="D31" s="3">
        <f t="shared" si="3"/>
        <v>96.568501920614594</v>
      </c>
      <c r="E31" s="3">
        <f t="shared" si="3"/>
        <v>92.209987195902684</v>
      </c>
      <c r="F31" s="3">
        <f t="shared" si="3"/>
        <v>90.658130601792578</v>
      </c>
      <c r="G31" s="3">
        <f t="shared" si="3"/>
        <v>88.071702944942388</v>
      </c>
      <c r="H31" s="3">
        <f t="shared" si="3"/>
        <v>81.170294494238149</v>
      </c>
    </row>
  </sheetData>
  <mergeCells count="3">
    <mergeCell ref="A1:H1"/>
    <mergeCell ref="J1:Q1"/>
    <mergeCell ref="A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Leite Baptista</dc:creator>
  <cp:keywords/>
  <dc:description/>
  <cp:lastModifiedBy>Caio Neves</cp:lastModifiedBy>
  <cp:revision/>
  <dcterms:created xsi:type="dcterms:W3CDTF">2016-04-27T16:36:32Z</dcterms:created>
  <dcterms:modified xsi:type="dcterms:W3CDTF">2017-07-24T04:47:24Z</dcterms:modified>
  <cp:category/>
  <cp:contentStatus/>
</cp:coreProperties>
</file>