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2" activeTab="4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Compr_Drag" sheetId="6" r:id="rId6"/>
    <sheet name="Parasite_Dra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7" l="1"/>
  <c r="L7" i="7"/>
  <c r="L8" i="7"/>
  <c r="L9" i="7"/>
  <c r="L10" i="7"/>
  <c r="L11" i="7"/>
  <c r="L12" i="7"/>
  <c r="L13" i="7"/>
  <c r="L6" i="7"/>
  <c r="K7" i="7"/>
  <c r="K8" i="7"/>
  <c r="K9" i="7"/>
  <c r="K10" i="7"/>
  <c r="K11" i="7"/>
  <c r="K12" i="7"/>
  <c r="K13" i="7"/>
  <c r="K6" i="7"/>
  <c r="J12" i="7"/>
  <c r="J13" i="7"/>
  <c r="J7" i="7"/>
  <c r="J8" i="7"/>
  <c r="J9" i="7"/>
  <c r="J10" i="7"/>
  <c r="J11" i="7"/>
  <c r="J6" i="7"/>
  <c r="AR19" i="6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J5" i="4" s="1"/>
  <c r="K14" i="7" l="1"/>
  <c r="M14" i="7" s="1"/>
  <c r="M8" i="7"/>
  <c r="N7" i="7"/>
  <c r="N6" i="7"/>
  <c r="M12" i="7"/>
  <c r="M11" i="7"/>
  <c r="M10" i="7"/>
  <c r="M13" i="7"/>
  <c r="M9" i="7"/>
  <c r="N10" i="7"/>
  <c r="M6" i="7"/>
  <c r="M7" i="7"/>
  <c r="N9" i="7"/>
  <c r="N13" i="7"/>
  <c r="N12" i="7"/>
  <c r="N11" i="7"/>
  <c r="N8" i="7"/>
  <c r="AR12" i="6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I8" i="4" s="1"/>
  <c r="H7" i="4"/>
  <c r="I7" i="4" s="1"/>
  <c r="I5" i="4"/>
  <c r="H4" i="4"/>
  <c r="I4" i="4" s="1"/>
  <c r="H3" i="4"/>
  <c r="J3" i="4" s="1"/>
  <c r="H2" i="4"/>
  <c r="I2" i="4" s="1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N14" i="7" l="1"/>
  <c r="H20" i="4"/>
  <c r="I20" i="4" s="1"/>
  <c r="I17" i="4"/>
  <c r="I3" i="4"/>
  <c r="D13" i="5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<sst xmlns="http://schemas.openxmlformats.org/spreadsheetml/2006/main" count="877" uniqueCount="253">
  <si>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</si>
  <si>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</si>
  <si>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</si>
  <si>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</si>
  <si>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</si>
  <si>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</si>
  <si>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</si>
  <si>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</si>
  <si>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</si>
  <si>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</si>
  <si>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</si>
  <si>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</si>
  <si>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</si>
  <si>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</si>
  <si>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</si>
  <si>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</si>
  <si>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</si>
  <si>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</si>
  <si>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</si>
  <si>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</si>
  <si>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</si>
  <si>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</si>
  <si>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</si>
  <si>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</si>
  <si>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</si>
  <si>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</si>
  <si>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</si>
  <si>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</si>
  <si>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</si>
  <si>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</si>
  <si>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</si>
  <si>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</si>
  <si>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</si>
  <si>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</si>
  <si>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</si>
  <si>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</si>
  <si>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</si>
  <si>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</si>
  <si>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</si>
  <si>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</si>
  <si>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</si>
  <si>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</si>
  <si>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</si>
  <si>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</si>
  <si>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</si>
  <si>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</si>
  <si>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</si>
  <si>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</si>
  <si>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</si>
  <si>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</si>
  <si>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</si>
  <si>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</si>
  <si>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</si>
  <si>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</si>
  <si>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</si>
  <si>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</si>
  <si>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</si>
  <si>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</si>
  <si>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</si>
  <si>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</si>
  <si>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</si>
  <si>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</si>
  <si>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</si>
  <si>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</si>
  <si>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</si>
  <si>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</si>
  <si>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</si>
  <si>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</si>
  <si>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</si>
  <si>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</si>
  <si>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</si>
  <si>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</si>
  <si>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</si>
  <si>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</si>
  <si>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</si>
  <si>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</si>
  <si>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</si>
  <si>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</si>
  <si>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</si>
  <si>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</si>
  <si>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</si>
  <si>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</si>
  <si>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</si>
  <si>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</si>
  <si>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</si>
  <si>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</si>
  <si>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</si>
  <si>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</si>
  <si>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</si>
  <si>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</si>
  <si>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</si>
  <si>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</si>
  <si>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</si>
  <si>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</si>
  <si>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</si>
  <si>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</si>
  <si>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</si>
  <si>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</si>
  <si>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</si>
  <si>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</si>
  <si>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</si>
  <si>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</si>
  <si>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</si>
  <si>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</si>
  <si>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</si>
  <si>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</si>
  <si>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</si>
  <si>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</si>
  <si>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</si>
  <si>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</si>
  <si>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</si>
  <si>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</si>
  <si>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</si>
  <si>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</si>
  <si>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</si>
  <si>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</si>
  <si>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</si>
  <si>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</si>
  <si>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</si>
  <si>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</si>
  <si>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</si>
  <si>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</si>
  <si>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</si>
  <si>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</si>
  <si>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</si>
  <si>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</si>
  <si>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</si>
  <si>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</si>
  <si>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</si>
  <si>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</si>
  <si>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</si>
  <si>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</si>
  <si>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</si>
  <si>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</si>
  <si>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</si>
  <si>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</si>
  <si>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</si>
  <si>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</si>
  <si>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</si>
  <si>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</si>
  <si>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</si>
  <si>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</si>
  <si>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</si>
  <si>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</si>
  <si>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</si>
  <si>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</si>
  <si>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</si>
  <si>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</si>
  <si>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</si>
  <si>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</si>
  <si>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</si>
  <si>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</si>
  <si>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</si>
  <si>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</si>
  <si>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</si>
  <si>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</si>
  <si>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</si>
  <si>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</si>
  <si>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</si>
  <si>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</si>
  <si>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</si>
  <si>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</si>
  <si>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</si>
  <si>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</si>
  <si>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</si>
  <si>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</si>
  <si>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</si>
  <si>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</si>
  <si>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</si>
  <si>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</si>
  <si>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</si>
  <si>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</si>
  <si>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</si>
  <si>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</si>
  <si>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</si>
  <si>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</si>
  <si>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</si>
  <si>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</si>
  <si>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</si>
  <si>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</si>
  <si>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</si>
  <si>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</si>
  <si>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</si>
  <si>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</si>
  <si>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</si>
  <si>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</si>
  <si>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</si>
  <si>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</si>
  <si>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</si>
  <si>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</si>
  <si>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</si>
  <si>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</si>
  <si>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</si>
  <si>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</si>
  <si>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</si>
  <si>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</si>
  <si>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</si>
  <si>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</si>
  <si>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</si>
  <si>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</si>
  <si>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</si>
  <si>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</si>
  <si>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</si>
  <si>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</si>
  <si>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</si>
  <si>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</si>
  <si>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</si>
  <si>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</si>
  <si>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</si>
  <si>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</si>
  <si>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</si>
  <si>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</si>
  <si>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</si>
  <si>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</si>
  <si>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</si>
  <si>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</si>
  <si>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</si>
  <si>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</si>
  <si>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</si>
  <si>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</si>
  <si>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</si>
  <si>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</si>
  <si>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</si>
  <si>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</si>
  <si>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</si>
  <si>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</si>
  <si>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</si>
  <si>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</si>
  <si>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</si>
  <si>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</si>
  <si>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</si>
  <si>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</si>
  <si>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</si>
  <si>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</si>
  <si>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</si>
  <si>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</si>
  <si>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</si>
  <si>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</si>
  <si>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</si>
  <si>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</si>
  <si>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</si>
  <si>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</si>
  <si>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</si>
  <si>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</si>
  <si>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</si>
  <si>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>Difference</t>
  </si>
  <si>
    <t xml:space="preserve">            COMPONENT                 </t>
  </si>
  <si>
    <t xml:space="preserve"> Monday, 09. July 2018 07:05:06 PM</t>
  </si>
  <si>
    <t xml:space="preserve"> Tuesday, 10. July 2018 09:45:00 PM</t>
  </si>
  <si>
    <t>Wednesday, 11. July 2018 08:29:54</t>
  </si>
  <si>
    <t>PM</t>
  </si>
  <si>
    <t>ANGE</t>
  </si>
  <si>
    <t>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</si>
</sst>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1" fontId="3" fillId="0" borderId="0" xfId="0" applyNumberFormat="1" applyFont="1"/>
    <xf numFmtId="0" fontId="3" fillId="0" borderId="11" xfId="0" quotePrefix="1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1480</c:v>
                </c:pt>
                <c:pt idx="2">
                  <c:v>2202</c:v>
                </c:pt>
                <c:pt idx="3">
                  <c:v>2548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104697760"/>
        <c:axId val="-104703744"/>
      </c:scatterChart>
      <c:valAx>
        <c:axId val="-1046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3744"/>
        <c:crosses val="autoZero"/>
        <c:crossBetween val="midCat"/>
      </c:valAx>
      <c:valAx>
        <c:axId val="-1047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69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699392"/>
        <c:axId val="-104700480"/>
      </c:scatterChart>
      <c:valAx>
        <c:axId val="-104699392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0480"/>
        <c:crosses val="autoZero"/>
        <c:crossBetween val="midCat"/>
      </c:valAx>
      <c:valAx>
        <c:axId val="-104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6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708640"/>
        <c:axId val="-104701024"/>
      </c:scatterChart>
      <c:valAx>
        <c:axId val="-10470864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1024"/>
        <c:crosses val="autoZero"/>
        <c:crossBetween val="midCat"/>
      </c:valAx>
      <c:valAx>
        <c:axId val="-10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705920"/>
        <c:axId val="-104707552"/>
      </c:scatterChart>
      <c:valAx>
        <c:axId val="-10470592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7552"/>
        <c:crosses val="autoZero"/>
        <c:crossBetween val="midCat"/>
      </c:valAx>
      <c:valAx>
        <c:axId val="-1047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697216"/>
        <c:axId val="-104711360"/>
      </c:scatterChart>
      <c:valAx>
        <c:axId val="-10469721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711360"/>
        <c:crosses val="autoZero"/>
        <c:crossBetween val="midCat"/>
      </c:valAx>
      <c:valAx>
        <c:axId val="-1047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6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06" workbookViewId="0">
      <selection activeCell="A126" sqref="A12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7">
        <v>38600</v>
      </c>
      <c r="C2" s="5" t="s">
        <v>124</v>
      </c>
    </row>
    <row r="3" spans="1:3" x14ac:dyDescent="0.25">
      <c r="A3" s="3" t="s">
        <v>123</v>
      </c>
      <c r="B3" s="27">
        <v>21157</v>
      </c>
      <c r="C3" s="5" t="s">
        <v>124</v>
      </c>
    </row>
    <row r="4" spans="1:3" x14ac:dyDescent="0.25">
      <c r="A4" s="3" t="s">
        <v>125</v>
      </c>
      <c r="B4" s="27">
        <v>38600</v>
      </c>
      <c r="C4" s="5" t="s">
        <v>124</v>
      </c>
    </row>
    <row r="5" spans="1:3" x14ac:dyDescent="0.25">
      <c r="A5" s="3" t="s">
        <v>126</v>
      </c>
      <c r="B5" s="27">
        <v>30900</v>
      </c>
      <c r="C5" s="5" t="s">
        <v>124</v>
      </c>
    </row>
    <row r="6" spans="1:3" x14ac:dyDescent="0.25">
      <c r="A6" s="3" t="s">
        <v>127</v>
      </c>
      <c r="B6" s="27">
        <v>0</v>
      </c>
      <c r="C6" s="5" t="s">
        <v>124</v>
      </c>
    </row>
    <row r="7" spans="1:3" x14ac:dyDescent="0.25">
      <c r="A7" s="3" t="s">
        <v>128</v>
      </c>
      <c r="B7" s="27">
        <v>9743</v>
      </c>
      <c r="C7" s="5" t="s">
        <v>124</v>
      </c>
    </row>
    <row r="8" spans="1:3" x14ac:dyDescent="0.25">
      <c r="A8" s="3" t="s">
        <v>129</v>
      </c>
      <c r="B8" s="27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4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2.4895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4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0.12</v>
      </c>
      <c r="C56" s="5"/>
    </row>
    <row r="57" spans="1:3" x14ac:dyDescent="0.25">
      <c r="A57" s="3" t="s">
        <v>4</v>
      </c>
      <c r="B57" s="7">
        <v>0.26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5.2153</v>
      </c>
      <c r="C59" s="5" t="s">
        <v>24</v>
      </c>
    </row>
    <row r="60" spans="1:3" x14ac:dyDescent="0.25">
      <c r="A60" s="3" t="s">
        <v>7</v>
      </c>
      <c r="B60" s="7">
        <v>5.5778999999999996</v>
      </c>
      <c r="C60" s="5" t="s">
        <v>24</v>
      </c>
    </row>
    <row r="61" spans="1:3" x14ac:dyDescent="0.25">
      <c r="A61" s="3" t="s">
        <v>8</v>
      </c>
      <c r="B61" s="7">
        <v>1.4547000000000001</v>
      </c>
      <c r="C61" s="5" t="s">
        <v>24</v>
      </c>
    </row>
    <row r="62" spans="1:3" x14ac:dyDescent="0.25">
      <c r="A62" s="3" t="s">
        <v>9</v>
      </c>
      <c r="B62" s="7">
        <v>3.9192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4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</v>
      </c>
      <c r="C78" s="5" t="s">
        <v>24</v>
      </c>
    </row>
    <row r="79" spans="1:3" x14ac:dyDescent="0.25">
      <c r="A79" s="3" t="s">
        <v>34</v>
      </c>
      <c r="B79" s="7">
        <v>9</v>
      </c>
      <c r="C79" s="5" t="s">
        <v>24</v>
      </c>
    </row>
    <row r="80" spans="1:3" x14ac:dyDescent="0.25">
      <c r="A80" s="3" t="s">
        <v>35</v>
      </c>
      <c r="B80" s="7">
        <v>14.9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3</v>
      </c>
      <c r="C84" s="5" t="s">
        <v>24</v>
      </c>
    </row>
    <row r="85" spans="1:3" x14ac:dyDescent="0.25">
      <c r="A85" s="3" t="s">
        <v>40</v>
      </c>
      <c r="B85" s="7">
        <v>3.4</v>
      </c>
      <c r="C85" s="5" t="s">
        <v>24</v>
      </c>
    </row>
    <row r="86" spans="1:3" x14ac:dyDescent="0.25">
      <c r="A86" s="15" t="s">
        <v>41</v>
      </c>
      <c r="B86" s="16">
        <v>197.35</v>
      </c>
      <c r="C86" s="17" t="s">
        <v>25</v>
      </c>
    </row>
    <row r="87" spans="1:3" x14ac:dyDescent="0.25">
      <c r="A87" s="15" t="s">
        <v>11</v>
      </c>
      <c r="B87" s="16">
        <v>269.8</v>
      </c>
      <c r="C87" s="17" t="s">
        <v>25</v>
      </c>
    </row>
    <row r="88" spans="1:3" x14ac:dyDescent="0.25">
      <c r="A88" s="15" t="s">
        <v>42</v>
      </c>
      <c r="B88" s="16">
        <v>8.0109999999999992</v>
      </c>
      <c r="C88" s="17" t="s">
        <v>25</v>
      </c>
    </row>
    <row r="89" spans="1:3" x14ac:dyDescent="0.25">
      <c r="A89" s="8" t="s">
        <v>43</v>
      </c>
      <c r="B89" s="9">
        <v>3.2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7">
        <v>3.4</v>
      </c>
      <c r="C91" s="5" t="s">
        <v>24</v>
      </c>
    </row>
    <row r="92" spans="1:3" x14ac:dyDescent="0.25">
      <c r="A92" s="3" t="s">
        <v>46</v>
      </c>
      <c r="B92" s="7">
        <v>3.4</v>
      </c>
      <c r="C92" s="5" t="s">
        <v>24</v>
      </c>
    </row>
    <row r="93" spans="1:3" x14ac:dyDescent="0.25">
      <c r="A93" s="3" t="s">
        <v>47</v>
      </c>
      <c r="B93" s="7">
        <v>3.4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28000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52" t="s">
        <v>58</v>
      </c>
      <c r="C109" s="53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0.99</v>
      </c>
      <c r="C111" s="22"/>
    </row>
    <row r="112" spans="1:3" s="19" customFormat="1" x14ac:dyDescent="0.25">
      <c r="A112" s="23" t="s">
        <v>57</v>
      </c>
      <c r="B112" s="52" t="s">
        <v>61</v>
      </c>
      <c r="C112" s="53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52" t="s">
        <v>62</v>
      </c>
      <c r="C115" s="53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52" t="s">
        <v>63</v>
      </c>
      <c r="C118" s="53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0.99</v>
      </c>
      <c r="C120" s="22"/>
    </row>
    <row r="121" spans="1:3" s="19" customFormat="1" x14ac:dyDescent="0.25">
      <c r="A121" s="23" t="s">
        <v>57</v>
      </c>
      <c r="B121" s="52" t="s">
        <v>64</v>
      </c>
      <c r="C121" s="53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0.99</v>
      </c>
      <c r="C123" s="22"/>
    </row>
    <row r="124" spans="1:3" x14ac:dyDescent="0.25">
      <c r="A124" s="23" t="s">
        <v>57</v>
      </c>
      <c r="B124" s="52" t="s">
        <v>65</v>
      </c>
      <c r="C124" s="53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52" t="s">
        <v>66</v>
      </c>
      <c r="C130" s="53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52" t="s">
        <v>73</v>
      </c>
      <c r="C133" s="53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0.98</v>
      </c>
      <c r="C135" s="22"/>
    </row>
    <row r="136" spans="1:3" x14ac:dyDescent="0.25">
      <c r="A136" s="23" t="s">
        <v>57</v>
      </c>
      <c r="B136" s="52" t="s">
        <v>74</v>
      </c>
      <c r="C136" s="53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0" sqref="B30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3" sqref="C12:C13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20" sqref="B20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38600</v>
      </c>
      <c r="C2" s="5" t="s">
        <v>124</v>
      </c>
      <c r="F2" s="4" t="str">
        <f>A2</f>
        <v>MTOW</v>
      </c>
      <c r="G2" s="27">
        <f>B2</f>
        <v>38600</v>
      </c>
      <c r="H2" s="4">
        <f>B13</f>
        <v>37200</v>
      </c>
      <c r="I2" s="37">
        <f>IFERROR((H2-G2)/G2,0)</f>
        <v>-3.6269430051813469E-2</v>
      </c>
    </row>
    <row r="3" spans="1:10" x14ac:dyDescent="0.25">
      <c r="A3" s="3" t="s">
        <v>239</v>
      </c>
      <c r="B3" s="27">
        <v>21157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21157</v>
      </c>
      <c r="H3" s="4">
        <f>B31</f>
        <v>20587</v>
      </c>
      <c r="I3" s="37">
        <f t="shared" ref="I3:I8" si="2">IFERROR((H3-G3)/G3,0)</f>
        <v>-2.6941437821997448E-2</v>
      </c>
      <c r="J3" s="47">
        <f>H3-G3</f>
        <v>-570</v>
      </c>
    </row>
    <row r="4" spans="1:10" x14ac:dyDescent="0.25">
      <c r="A4" s="3" t="s">
        <v>125</v>
      </c>
      <c r="B4" s="27">
        <v>38600</v>
      </c>
      <c r="C4" s="5" t="s">
        <v>124</v>
      </c>
      <c r="F4" s="4" t="str">
        <f t="shared" si="0"/>
        <v>Takeoff Weight</v>
      </c>
      <c r="G4" s="27">
        <f t="shared" si="1"/>
        <v>38600</v>
      </c>
      <c r="H4" s="4">
        <f>B13</f>
        <v>37200</v>
      </c>
      <c r="I4" s="37">
        <f t="shared" si="2"/>
        <v>-3.6269430051813469E-2</v>
      </c>
    </row>
    <row r="5" spans="1:10" x14ac:dyDescent="0.25">
      <c r="A5" s="3" t="s">
        <v>126</v>
      </c>
      <c r="B5" s="27">
        <v>30900</v>
      </c>
      <c r="C5" s="5" t="s">
        <v>124</v>
      </c>
      <c r="F5" s="4" t="str">
        <f t="shared" si="0"/>
        <v>MZFW</v>
      </c>
      <c r="G5" s="27">
        <f t="shared" si="1"/>
        <v>30900</v>
      </c>
      <c r="H5" s="4">
        <f>B14</f>
        <v>30140</v>
      </c>
      <c r="I5" s="37">
        <f t="shared" si="2"/>
        <v>-2.459546925566343E-2</v>
      </c>
      <c r="J5" s="47">
        <f>H5-G5</f>
        <v>-760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9743</v>
      </c>
      <c r="C7" s="5" t="s">
        <v>124</v>
      </c>
      <c r="F7" s="4" t="str">
        <f t="shared" si="0"/>
        <v>Maximum Payload</v>
      </c>
      <c r="G7" s="27">
        <f t="shared" si="1"/>
        <v>9743</v>
      </c>
      <c r="H7" s="4">
        <f>B16</f>
        <v>9404</v>
      </c>
      <c r="I7" s="37">
        <f t="shared" si="2"/>
        <v>-3.4794211228574359E-2</v>
      </c>
    </row>
    <row r="8" spans="1:10" x14ac:dyDescent="0.25">
      <c r="A8" s="3" t="s">
        <v>129</v>
      </c>
      <c r="B8" s="27">
        <v>9335</v>
      </c>
      <c r="C8" s="5" t="s">
        <v>124</v>
      </c>
      <c r="F8" s="4" t="str">
        <f t="shared" si="0"/>
        <v>Maximum Fuel</v>
      </c>
      <c r="G8" s="27">
        <f t="shared" si="1"/>
        <v>9335</v>
      </c>
      <c r="H8" s="4">
        <f>B15</f>
        <v>9428</v>
      </c>
      <c r="I8" s="37">
        <f t="shared" si="2"/>
        <v>9.9625066952329939E-3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642</v>
      </c>
      <c r="I12" s="37">
        <f>IFERROR((H12-G12)/G12,0)</f>
        <v>-1.5552099533437014E-3</v>
      </c>
    </row>
    <row r="13" spans="1:10" x14ac:dyDescent="0.25">
      <c r="A13" s="31" t="s">
        <v>132</v>
      </c>
      <c r="B13" s="32">
        <v>37200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4030</v>
      </c>
      <c r="I13" s="37">
        <f t="shared" ref="I13:I20" si="4">IFERROR((H13-G13)/G13,0)</f>
        <v>-0.24091165944622339</v>
      </c>
    </row>
    <row r="14" spans="1:10" x14ac:dyDescent="0.25">
      <c r="A14" s="31" t="s">
        <v>133</v>
      </c>
      <c r="B14" s="32">
        <v>30140</v>
      </c>
      <c r="C14" s="33" t="s">
        <v>124</v>
      </c>
      <c r="F14" s="4" t="s">
        <v>168</v>
      </c>
      <c r="G14" s="4">
        <v>122</v>
      </c>
      <c r="H14" s="4">
        <f t="shared" si="3"/>
        <v>116</v>
      </c>
      <c r="I14" s="37">
        <f t="shared" si="4"/>
        <v>-4.9180327868852458E-2</v>
      </c>
    </row>
    <row r="15" spans="1:10" x14ac:dyDescent="0.25">
      <c r="A15" s="31" t="s">
        <v>134</v>
      </c>
      <c r="B15" s="32">
        <v>9428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9404</v>
      </c>
      <c r="C16" s="33" t="s">
        <v>124</v>
      </c>
      <c r="F16" s="4" t="s">
        <v>28</v>
      </c>
      <c r="G16" s="4">
        <v>5631</v>
      </c>
      <c r="H16" s="4">
        <f t="shared" si="3"/>
        <v>3813</v>
      </c>
      <c r="I16" s="37">
        <f t="shared" si="4"/>
        <v>-0.32285562067128398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1488</v>
      </c>
      <c r="I17" s="37">
        <f t="shared" si="4"/>
        <v>-3.6269430051813469E-2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291</v>
      </c>
      <c r="I18" s="37">
        <f t="shared" si="4"/>
        <v>-4.2763157894736843E-2</v>
      </c>
    </row>
    <row r="19" spans="1:9" x14ac:dyDescent="0.25">
      <c r="A19" s="31" t="s">
        <v>137</v>
      </c>
      <c r="B19" s="32" t="s">
        <v>237</v>
      </c>
      <c r="C19" s="33" t="s">
        <v>251</v>
      </c>
      <c r="F19" s="4" t="s">
        <v>0</v>
      </c>
      <c r="G19" s="4">
        <v>3836</v>
      </c>
      <c r="H19" s="4">
        <f t="shared" si="3"/>
        <v>3636</v>
      </c>
      <c r="I19" s="37">
        <f t="shared" si="4"/>
        <v>-5.213764337851929E-2</v>
      </c>
    </row>
    <row r="20" spans="1:9" x14ac:dyDescent="0.25">
      <c r="A20" s="31" t="s">
        <v>138</v>
      </c>
      <c r="B20" s="32" t="s">
        <v>238</v>
      </c>
      <c r="C20" s="33" t="s">
        <v>252</v>
      </c>
      <c r="F20" s="3" t="s">
        <v>171</v>
      </c>
      <c r="G20" s="3">
        <f>SUM(G12:G19)</f>
        <v>23962</v>
      </c>
      <c r="H20" s="3">
        <f>SUM(H12:H19)</f>
        <v>20589</v>
      </c>
      <c r="I20" s="38">
        <f t="shared" si="4"/>
        <v>-0.14076454386111342</v>
      </c>
    </row>
    <row r="21" spans="1:9" x14ac:dyDescent="0.25">
      <c r="A21" s="31"/>
      <c r="B21" s="32"/>
      <c r="C21" s="33"/>
      <c r="G21" s="2" t="s">
        <v>240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642</v>
      </c>
      <c r="C23" s="33" t="s">
        <v>124</v>
      </c>
    </row>
    <row r="24" spans="1:9" x14ac:dyDescent="0.25">
      <c r="A24" s="31" t="s">
        <v>141</v>
      </c>
      <c r="B24" s="32">
        <v>4030</v>
      </c>
      <c r="C24" s="33" t="s">
        <v>124</v>
      </c>
    </row>
    <row r="25" spans="1:9" x14ac:dyDescent="0.25">
      <c r="A25" s="31" t="s">
        <v>142</v>
      </c>
      <c r="B25" s="32">
        <v>116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3813</v>
      </c>
      <c r="C27" s="33" t="s">
        <v>124</v>
      </c>
    </row>
    <row r="28" spans="1:9" x14ac:dyDescent="0.25">
      <c r="A28" s="31" t="s">
        <v>145</v>
      </c>
      <c r="B28" s="32">
        <v>1488</v>
      </c>
      <c r="C28" s="33" t="s">
        <v>124</v>
      </c>
    </row>
    <row r="29" spans="1:9" x14ac:dyDescent="0.25">
      <c r="A29" s="31" t="s">
        <v>146</v>
      </c>
      <c r="B29" s="32">
        <v>291</v>
      </c>
      <c r="C29" s="33" t="s">
        <v>124</v>
      </c>
    </row>
    <row r="30" spans="1:9" x14ac:dyDescent="0.25">
      <c r="A30" s="31" t="s">
        <v>147</v>
      </c>
      <c r="B30" s="32">
        <v>3636</v>
      </c>
      <c r="C30" s="33" t="s">
        <v>124</v>
      </c>
    </row>
    <row r="31" spans="1:9" x14ac:dyDescent="0.25">
      <c r="A31" s="31" t="s">
        <v>148</v>
      </c>
      <c r="B31" s="32">
        <v>20587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249</v>
      </c>
      <c r="B46" s="35" t="s">
        <v>250</v>
      </c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selection activeCell="A24" sqref="A24:E29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56" t="s">
        <v>181</v>
      </c>
      <c r="B1" s="54"/>
      <c r="C1" s="54" t="s">
        <v>164</v>
      </c>
      <c r="D1" s="55"/>
    </row>
    <row r="2" spans="1:5" x14ac:dyDescent="0.25">
      <c r="A2" s="28" t="s">
        <v>188</v>
      </c>
      <c r="B2" s="29">
        <v>3.3</v>
      </c>
      <c r="C2" s="44" t="s">
        <v>189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192</v>
      </c>
      <c r="B5" s="32">
        <v>20736</v>
      </c>
      <c r="C5" s="45" t="s">
        <v>124</v>
      </c>
      <c r="D5" s="33"/>
    </row>
    <row r="6" spans="1:5" x14ac:dyDescent="0.25">
      <c r="A6" s="31" t="s">
        <v>193</v>
      </c>
      <c r="B6" s="32">
        <v>9428</v>
      </c>
      <c r="C6" s="45" t="s">
        <v>124</v>
      </c>
      <c r="D6" s="33"/>
    </row>
    <row r="7" spans="1:5" x14ac:dyDescent="0.25">
      <c r="A7" s="31" t="s">
        <v>194</v>
      </c>
      <c r="B7" s="32">
        <v>9404</v>
      </c>
      <c r="C7" s="45" t="s">
        <v>124</v>
      </c>
      <c r="D7" s="33"/>
    </row>
    <row r="8" spans="1:5" x14ac:dyDescent="0.25">
      <c r="A8" s="31" t="s">
        <v>190</v>
      </c>
      <c r="B8" s="32">
        <v>100</v>
      </c>
      <c r="C8" s="32">
        <v>45</v>
      </c>
      <c r="D8" s="43" t="s">
        <v>191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5" x14ac:dyDescent="0.25">
      <c r="A17" s="39" t="s">
        <v>180</v>
      </c>
      <c r="B17" s="40"/>
      <c r="C17" s="54" t="s">
        <v>164</v>
      </c>
      <c r="D17" s="55"/>
    </row>
    <row r="18" spans="1:5" x14ac:dyDescent="0.25">
      <c r="A18" s="28" t="s">
        <v>182</v>
      </c>
      <c r="B18" s="29"/>
      <c r="C18" s="29">
        <v>37200</v>
      </c>
      <c r="D18" s="30" t="s">
        <v>124</v>
      </c>
    </row>
    <row r="19" spans="1:5" x14ac:dyDescent="0.25">
      <c r="A19" s="31" t="s">
        <v>183</v>
      </c>
      <c r="B19" s="32"/>
      <c r="C19" s="32">
        <v>20736</v>
      </c>
      <c r="D19" s="33" t="s">
        <v>124</v>
      </c>
    </row>
    <row r="20" spans="1:5" x14ac:dyDescent="0.25">
      <c r="A20" s="31" t="s">
        <v>184</v>
      </c>
      <c r="B20" s="32"/>
      <c r="C20" s="32">
        <v>30140</v>
      </c>
      <c r="D20" s="33" t="s">
        <v>124</v>
      </c>
    </row>
    <row r="21" spans="1:5" x14ac:dyDescent="0.25">
      <c r="A21" s="31" t="s">
        <v>185</v>
      </c>
      <c r="B21" s="32"/>
      <c r="C21" s="32">
        <v>9404</v>
      </c>
      <c r="D21" s="33" t="s">
        <v>124</v>
      </c>
    </row>
    <row r="22" spans="1:5" x14ac:dyDescent="0.25">
      <c r="A22" s="31" t="s">
        <v>186</v>
      </c>
      <c r="B22" s="32"/>
      <c r="C22" s="32">
        <v>9428</v>
      </c>
      <c r="D22" s="33" t="s">
        <v>124</v>
      </c>
    </row>
    <row r="23" spans="1:5" x14ac:dyDescent="0.25">
      <c r="A23" s="34" t="s">
        <v>187</v>
      </c>
      <c r="B23" s="35"/>
      <c r="C23" s="35">
        <v>1750</v>
      </c>
      <c r="D23" s="36" t="s">
        <v>124</v>
      </c>
    </row>
    <row r="24" spans="1:5" x14ac:dyDescent="0.25">
      <c r="A24" s="28" t="s">
        <v>172</v>
      </c>
      <c r="B24" s="29" t="s">
        <v>173</v>
      </c>
      <c r="C24" s="29" t="s">
        <v>174</v>
      </c>
      <c r="D24" s="30" t="s">
        <v>175</v>
      </c>
      <c r="E24" s="2" t="s">
        <v>176</v>
      </c>
    </row>
    <row r="25" spans="1:5" x14ac:dyDescent="0.25">
      <c r="A25" s="31" t="s">
        <v>177</v>
      </c>
      <c r="B25" s="32" t="s">
        <v>178</v>
      </c>
      <c r="C25" s="32" t="s">
        <v>179</v>
      </c>
      <c r="D25" s="33" t="s">
        <v>178</v>
      </c>
      <c r="E25" s="2" t="s">
        <v>176</v>
      </c>
    </row>
    <row r="26" spans="1:5" x14ac:dyDescent="0.25">
      <c r="A26" s="31">
        <v>0</v>
      </c>
      <c r="B26" s="32">
        <v>9404</v>
      </c>
      <c r="C26" s="32">
        <v>0</v>
      </c>
      <c r="D26" s="33">
        <v>0</v>
      </c>
    </row>
    <row r="27" spans="1:5" x14ac:dyDescent="0.25">
      <c r="A27" s="31">
        <v>1480</v>
      </c>
      <c r="B27" s="32">
        <v>9404</v>
      </c>
      <c r="C27" s="32">
        <v>7060</v>
      </c>
      <c r="D27" s="33">
        <v>37200</v>
      </c>
    </row>
    <row r="28" spans="1:5" x14ac:dyDescent="0.25">
      <c r="A28" s="31">
        <v>2202</v>
      </c>
      <c r="B28" s="32">
        <v>7036</v>
      </c>
      <c r="C28" s="32">
        <v>9428</v>
      </c>
      <c r="D28" s="33">
        <v>37200</v>
      </c>
    </row>
    <row r="29" spans="1:5" x14ac:dyDescent="0.25">
      <c r="A29" s="31">
        <v>2548</v>
      </c>
      <c r="B29" s="32">
        <v>0</v>
      </c>
      <c r="C29" s="32">
        <v>9428</v>
      </c>
      <c r="D29" s="33">
        <v>30164</v>
      </c>
    </row>
    <row r="30" spans="1:5" x14ac:dyDescent="0.25">
      <c r="A30" s="31"/>
      <c r="B30" s="32"/>
      <c r="C30" s="32"/>
      <c r="D30" s="33"/>
    </row>
    <row r="31" spans="1:5" x14ac:dyDescent="0.25">
      <c r="A31" s="34"/>
      <c r="B31" s="35"/>
      <c r="C31" s="35"/>
      <c r="D31" s="36"/>
    </row>
    <row r="32" spans="1:5" x14ac:dyDescent="0.25">
      <c r="A32" s="2" t="s">
        <v>130</v>
      </c>
    </row>
    <row r="33" spans="1:1" x14ac:dyDescent="0.25">
      <c r="A33" s="2" t="s">
        <v>248</v>
      </c>
    </row>
  </sheetData>
  <mergeCells count="3">
    <mergeCell ref="C17:D17"/>
    <mergeCell ref="C1:D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activeCell="E11" sqref="E11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241</v>
      </c>
      <c r="AC1" s="2" t="s">
        <v>242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56" t="s">
        <v>213</v>
      </c>
      <c r="O2" s="54"/>
      <c r="P2" s="55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56" t="s">
        <v>213</v>
      </c>
      <c r="AQ2" s="54"/>
      <c r="AR2" s="55"/>
    </row>
    <row r="3" spans="1:44" x14ac:dyDescent="0.25">
      <c r="A3" s="31" t="s">
        <v>195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212</v>
      </c>
      <c r="O3" s="40">
        <v>0.45</v>
      </c>
      <c r="P3" s="41"/>
      <c r="AC3" s="31" t="s">
        <v>195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212</v>
      </c>
      <c r="AQ3" s="40">
        <f>O3</f>
        <v>0.45</v>
      </c>
      <c r="AR3" s="41"/>
    </row>
    <row r="4" spans="1:44" x14ac:dyDescent="0.25">
      <c r="A4" s="31" t="s">
        <v>199</v>
      </c>
      <c r="B4" s="32" t="s">
        <v>200</v>
      </c>
      <c r="C4" s="32" t="s">
        <v>201</v>
      </c>
      <c r="D4" s="32" t="s">
        <v>202</v>
      </c>
      <c r="E4" s="32" t="s">
        <v>203</v>
      </c>
      <c r="F4" s="32" t="s">
        <v>204</v>
      </c>
      <c r="G4" s="32" t="s">
        <v>205</v>
      </c>
      <c r="H4" s="32" t="s">
        <v>206</v>
      </c>
      <c r="I4" s="32" t="s">
        <v>207</v>
      </c>
      <c r="J4" s="32" t="s">
        <v>208</v>
      </c>
      <c r="K4" s="32" t="s">
        <v>209</v>
      </c>
      <c r="L4" s="33" t="s">
        <v>210</v>
      </c>
      <c r="M4" s="2" t="s">
        <v>211</v>
      </c>
      <c r="N4" s="31" t="s">
        <v>216</v>
      </c>
      <c r="O4" s="32" t="s">
        <v>214</v>
      </c>
      <c r="P4" s="33" t="s">
        <v>215</v>
      </c>
      <c r="AC4" s="31" t="s">
        <v>199</v>
      </c>
      <c r="AD4" s="32" t="s">
        <v>200</v>
      </c>
      <c r="AE4" s="32" t="s">
        <v>201</v>
      </c>
      <c r="AF4" s="32" t="s">
        <v>202</v>
      </c>
      <c r="AG4" s="32" t="s">
        <v>203</v>
      </c>
      <c r="AH4" s="32" t="s">
        <v>204</v>
      </c>
      <c r="AI4" s="32" t="s">
        <v>205</v>
      </c>
      <c r="AJ4" s="32" t="s">
        <v>206</v>
      </c>
      <c r="AK4" s="32" t="s">
        <v>207</v>
      </c>
      <c r="AL4" s="32" t="s">
        <v>208</v>
      </c>
      <c r="AM4" s="32" t="s">
        <v>209</v>
      </c>
      <c r="AN4" s="33" t="s">
        <v>210</v>
      </c>
      <c r="AO4" s="2" t="s">
        <v>211</v>
      </c>
      <c r="AP4" s="31" t="s">
        <v>216</v>
      </c>
      <c r="AQ4" s="32" t="s">
        <v>214</v>
      </c>
      <c r="AR4" s="33" t="s">
        <v>215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211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211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211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211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211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211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211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211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211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211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211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211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211</v>
      </c>
      <c r="N11" s="31">
        <v>8</v>
      </c>
      <c r="O11" s="32">
        <v>0.75</v>
      </c>
      <c r="P11" s="33">
        <f t="shared" si="0"/>
        <v>1.91E-3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211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211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211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211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211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211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211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211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211</v>
      </c>
      <c r="AP15" s="34">
        <v>12</v>
      </c>
      <c r="AQ15" s="35">
        <v>0.95</v>
      </c>
      <c r="AR15" s="48">
        <f t="shared" si="1"/>
        <v>6.9639999999999994E-2</v>
      </c>
    </row>
    <row r="16" spans="1:44" x14ac:dyDescent="0.25">
      <c r="A16" s="31" t="s">
        <v>196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196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216</v>
      </c>
      <c r="O17" s="29" t="s">
        <v>214</v>
      </c>
      <c r="P17" s="30" t="s">
        <v>215</v>
      </c>
      <c r="AC17" s="31" t="s">
        <v>197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216</v>
      </c>
      <c r="AQ17" s="29" t="s">
        <v>214</v>
      </c>
      <c r="AR17" s="30" t="s">
        <v>215</v>
      </c>
    </row>
    <row r="18" spans="1:44" x14ac:dyDescent="0.25">
      <c r="A18" s="31" t="s">
        <v>199</v>
      </c>
      <c r="B18" s="32" t="s">
        <v>200</v>
      </c>
      <c r="C18" s="32" t="s">
        <v>201</v>
      </c>
      <c r="D18" s="32" t="s">
        <v>202</v>
      </c>
      <c r="E18" s="32" t="s">
        <v>203</v>
      </c>
      <c r="F18" s="32" t="s">
        <v>204</v>
      </c>
      <c r="G18" s="32" t="s">
        <v>205</v>
      </c>
      <c r="H18" s="32" t="s">
        <v>206</v>
      </c>
      <c r="I18" s="32" t="s">
        <v>207</v>
      </c>
      <c r="J18" s="32" t="s">
        <v>208</v>
      </c>
      <c r="K18" s="32" t="s">
        <v>209</v>
      </c>
      <c r="L18" s="33" t="s">
        <v>210</v>
      </c>
      <c r="M18" s="2" t="s">
        <v>211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199</v>
      </c>
      <c r="AD18" s="32" t="s">
        <v>200</v>
      </c>
      <c r="AE18" s="32" t="s">
        <v>201</v>
      </c>
      <c r="AF18" s="32" t="s">
        <v>202</v>
      </c>
      <c r="AG18" s="32" t="s">
        <v>203</v>
      </c>
      <c r="AH18" s="32" t="s">
        <v>204</v>
      </c>
      <c r="AI18" s="32" t="s">
        <v>205</v>
      </c>
      <c r="AJ18" s="32" t="s">
        <v>206</v>
      </c>
      <c r="AK18" s="32" t="s">
        <v>207</v>
      </c>
      <c r="AL18" s="32" t="s">
        <v>208</v>
      </c>
      <c r="AM18" s="32" t="s">
        <v>209</v>
      </c>
      <c r="AN18" s="33" t="s">
        <v>210</v>
      </c>
      <c r="AO18" s="2" t="s">
        <v>211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211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211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211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211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211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211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211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211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211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211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211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211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211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211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211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211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211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211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211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211</v>
      </c>
      <c r="AP28" s="34">
        <v>12</v>
      </c>
      <c r="AQ28" s="35">
        <v>0.95</v>
      </c>
      <c r="AR28" s="48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211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211</v>
      </c>
    </row>
    <row r="30" spans="1:44" x14ac:dyDescent="0.25">
      <c r="A30" s="31" t="s">
        <v>196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196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216</v>
      </c>
      <c r="O31" s="29" t="s">
        <v>214</v>
      </c>
      <c r="P31" s="30" t="s">
        <v>215</v>
      </c>
      <c r="AC31" s="31" t="s">
        <v>198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216</v>
      </c>
      <c r="AQ31" s="29" t="s">
        <v>214</v>
      </c>
      <c r="AR31" s="30" t="s">
        <v>215</v>
      </c>
    </row>
    <row r="32" spans="1:44" x14ac:dyDescent="0.25">
      <c r="A32" s="31" t="s">
        <v>199</v>
      </c>
      <c r="B32" s="32" t="s">
        <v>200</v>
      </c>
      <c r="C32" s="32" t="s">
        <v>201</v>
      </c>
      <c r="D32" s="32" t="s">
        <v>202</v>
      </c>
      <c r="E32" s="32" t="s">
        <v>203</v>
      </c>
      <c r="F32" s="32" t="s">
        <v>204</v>
      </c>
      <c r="G32" s="32" t="s">
        <v>205</v>
      </c>
      <c r="H32" s="32" t="s">
        <v>206</v>
      </c>
      <c r="I32" s="32" t="s">
        <v>207</v>
      </c>
      <c r="J32" s="32" t="s">
        <v>208</v>
      </c>
      <c r="K32" s="32" t="s">
        <v>209</v>
      </c>
      <c r="L32" s="33" t="s">
        <v>210</v>
      </c>
      <c r="M32" s="2" t="s">
        <v>211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199</v>
      </c>
      <c r="AD32" s="32" t="s">
        <v>200</v>
      </c>
      <c r="AE32" s="32" t="s">
        <v>201</v>
      </c>
      <c r="AF32" s="32" t="s">
        <v>202</v>
      </c>
      <c r="AG32" s="32" t="s">
        <v>203</v>
      </c>
      <c r="AH32" s="32" t="s">
        <v>204</v>
      </c>
      <c r="AI32" s="32" t="s">
        <v>205</v>
      </c>
      <c r="AJ32" s="32" t="s">
        <v>206</v>
      </c>
      <c r="AK32" s="32" t="s">
        <v>207</v>
      </c>
      <c r="AL32" s="32" t="s">
        <v>208</v>
      </c>
      <c r="AM32" s="32" t="s">
        <v>209</v>
      </c>
      <c r="AN32" s="33" t="s">
        <v>210</v>
      </c>
      <c r="AO32" s="2" t="s">
        <v>211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211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211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211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211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211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211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211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211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211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211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211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211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211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211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211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211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211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211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211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211</v>
      </c>
      <c r="AP42" s="34">
        <v>12</v>
      </c>
      <c r="AQ42" s="35">
        <v>0.95</v>
      </c>
      <c r="AR42" s="48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211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211</v>
      </c>
    </row>
    <row r="44" spans="1:44" x14ac:dyDescent="0.25">
      <c r="A44" s="31" t="s">
        <v>196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196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243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199</v>
      </c>
      <c r="B46" s="32" t="s">
        <v>200</v>
      </c>
      <c r="C46" s="32" t="s">
        <v>201</v>
      </c>
      <c r="D46" s="32" t="s">
        <v>202</v>
      </c>
      <c r="E46" s="32" t="s">
        <v>203</v>
      </c>
      <c r="F46" s="32" t="s">
        <v>204</v>
      </c>
      <c r="G46" s="32" t="s">
        <v>205</v>
      </c>
      <c r="H46" s="32" t="s">
        <v>206</v>
      </c>
      <c r="I46" s="32" t="s">
        <v>207</v>
      </c>
      <c r="J46" s="32" t="s">
        <v>208</v>
      </c>
      <c r="K46" s="32" t="s">
        <v>209</v>
      </c>
      <c r="L46" s="33" t="s">
        <v>210</v>
      </c>
      <c r="M46" s="2" t="s">
        <v>211</v>
      </c>
      <c r="N46" s="28" t="s">
        <v>216</v>
      </c>
      <c r="O46" s="29" t="s">
        <v>214</v>
      </c>
      <c r="P46" s="30" t="s">
        <v>215</v>
      </c>
      <c r="AC46" s="31" t="s">
        <v>199</v>
      </c>
      <c r="AD46" s="32" t="s">
        <v>200</v>
      </c>
      <c r="AE46" s="32" t="s">
        <v>201</v>
      </c>
      <c r="AF46" s="32" t="s">
        <v>202</v>
      </c>
      <c r="AG46" s="32" t="s">
        <v>203</v>
      </c>
      <c r="AH46" s="32" t="s">
        <v>204</v>
      </c>
      <c r="AI46" s="32" t="s">
        <v>205</v>
      </c>
      <c r="AJ46" s="32" t="s">
        <v>206</v>
      </c>
      <c r="AK46" s="32" t="s">
        <v>207</v>
      </c>
      <c r="AL46" s="32" t="s">
        <v>208</v>
      </c>
      <c r="AM46" s="32" t="s">
        <v>209</v>
      </c>
      <c r="AN46" s="33" t="s">
        <v>210</v>
      </c>
      <c r="AO46" s="2" t="s">
        <v>211</v>
      </c>
      <c r="AP46" s="28" t="s">
        <v>216</v>
      </c>
      <c r="AQ46" s="29" t="s">
        <v>214</v>
      </c>
      <c r="AR46" s="30" t="s">
        <v>215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211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211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211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211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211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211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211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211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211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211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211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211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211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211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211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211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211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211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211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211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211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211</v>
      </c>
      <c r="AP57" s="34">
        <v>12</v>
      </c>
      <c r="AQ57" s="35">
        <v>0.95</v>
      </c>
      <c r="AR57" s="48">
        <f t="shared" si="7"/>
        <v>6.5500000000000003E-3</v>
      </c>
    </row>
    <row r="58" spans="1:44" x14ac:dyDescent="0.25">
      <c r="A58" s="31" t="s">
        <v>196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196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247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244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12" sqref="C12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9" width="9.140625" style="2"/>
    <col min="10" max="10" width="30" style="2" bestFit="1" customWidth="1"/>
    <col min="11" max="12" width="9.140625" style="2"/>
    <col min="13" max="13" width="13.42578125" style="2" customWidth="1"/>
    <col min="14" max="14" width="11" style="2" customWidth="1"/>
    <col min="15" max="16384" width="9.140625" style="2"/>
  </cols>
  <sheetData>
    <row r="1" spans="1:14" x14ac:dyDescent="0.25">
      <c r="A1" s="2" t="s">
        <v>241</v>
      </c>
    </row>
    <row r="2" spans="1:14" x14ac:dyDescent="0.25">
      <c r="A2" s="28"/>
      <c r="B2" s="29"/>
      <c r="C2" s="29"/>
      <c r="D2" s="29"/>
      <c r="E2" s="29"/>
      <c r="F2" s="29"/>
      <c r="G2" s="30"/>
    </row>
    <row r="3" spans="1:14" x14ac:dyDescent="0.25">
      <c r="A3" s="31" t="s">
        <v>246</v>
      </c>
      <c r="B3" s="32" t="s">
        <v>217</v>
      </c>
      <c r="C3" s="32" t="s">
        <v>218</v>
      </c>
      <c r="D3" s="32" t="s">
        <v>219</v>
      </c>
      <c r="E3" s="32" t="s">
        <v>220</v>
      </c>
      <c r="F3" s="32" t="s">
        <v>221</v>
      </c>
      <c r="G3" s="33" t="s">
        <v>222</v>
      </c>
    </row>
    <row r="4" spans="1:14" x14ac:dyDescent="0.25">
      <c r="A4" s="31" t="s">
        <v>223</v>
      </c>
      <c r="B4" s="32" t="s">
        <v>224</v>
      </c>
      <c r="C4" s="32" t="s">
        <v>225</v>
      </c>
      <c r="D4" s="32" t="s">
        <v>224</v>
      </c>
      <c r="E4" s="32" t="s">
        <v>224</v>
      </c>
      <c r="F4" s="32" t="s">
        <v>224</v>
      </c>
      <c r="G4" s="33" t="s">
        <v>224</v>
      </c>
      <c r="K4" s="49"/>
      <c r="L4" s="49"/>
    </row>
    <row r="5" spans="1:14" x14ac:dyDescent="0.25">
      <c r="A5" s="31" t="s">
        <v>223</v>
      </c>
      <c r="B5" s="32" t="s">
        <v>226</v>
      </c>
      <c r="C5" s="32" t="s">
        <v>226</v>
      </c>
      <c r="D5" s="32" t="s">
        <v>226</v>
      </c>
      <c r="E5" s="32" t="s">
        <v>226</v>
      </c>
      <c r="F5" s="32" t="s">
        <v>226</v>
      </c>
      <c r="G5" s="33" t="s">
        <v>226</v>
      </c>
      <c r="J5" s="50" t="s">
        <v>57</v>
      </c>
      <c r="K5" s="50" t="s">
        <v>241</v>
      </c>
      <c r="L5" s="50" t="s">
        <v>242</v>
      </c>
      <c r="M5" s="57" t="s">
        <v>245</v>
      </c>
      <c r="N5" s="57"/>
    </row>
    <row r="6" spans="1:14" x14ac:dyDescent="0.25">
      <c r="A6" s="31" t="s">
        <v>227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  <c r="J6" s="4" t="str">
        <f>A6</f>
        <v xml:space="preserve"> vertical_stabilizer                  </v>
      </c>
      <c r="K6" s="4">
        <f>B6</f>
        <v>1.5200000000000001E-3</v>
      </c>
      <c r="L6" s="4">
        <f>B27</f>
        <v>1.2700000000000001E-3</v>
      </c>
      <c r="M6" s="51">
        <f>K6-L6</f>
        <v>2.5000000000000001E-4</v>
      </c>
      <c r="N6" s="37">
        <f t="shared" ref="N6:N14" si="0">IFERROR((K6-L6)/L6,0)</f>
        <v>0.19685039370078738</v>
      </c>
    </row>
    <row r="7" spans="1:14" x14ac:dyDescent="0.25">
      <c r="A7" s="31" t="s">
        <v>228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  <c r="J7" s="4" t="str">
        <f t="shared" ref="J7:J13" si="1">A7</f>
        <v xml:space="preserve"> main_wing                            </v>
      </c>
      <c r="K7" s="4">
        <f t="shared" ref="K7:K13" si="2">B7</f>
        <v>7.1799999999999998E-3</v>
      </c>
      <c r="L7" s="4">
        <f t="shared" ref="L7:L13" si="3">B28</f>
        <v>7.2100000000000003E-3</v>
      </c>
      <c r="M7" s="51">
        <f t="shared" ref="M7:M14" si="4">K7-L7</f>
        <v>-3.0000000000000512E-5</v>
      </c>
      <c r="N7" s="37">
        <f t="shared" si="0"/>
        <v>-4.1608876560333581E-3</v>
      </c>
    </row>
    <row r="8" spans="1:14" x14ac:dyDescent="0.25">
      <c r="A8" s="31" t="s">
        <v>229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  <c r="J8" s="4" t="str">
        <f t="shared" si="1"/>
        <v xml:space="preserve"> horizontal_stabilizer                </v>
      </c>
      <c r="K8" s="4">
        <f t="shared" si="2"/>
        <v>2.3900000000000002E-3</v>
      </c>
      <c r="L8" s="4">
        <f t="shared" si="3"/>
        <v>2.0600000000000002E-3</v>
      </c>
      <c r="M8" s="51">
        <f t="shared" si="4"/>
        <v>3.3E-4</v>
      </c>
      <c r="N8" s="37">
        <f t="shared" si="0"/>
        <v>0.16019417475728154</v>
      </c>
    </row>
    <row r="9" spans="1:14" x14ac:dyDescent="0.25">
      <c r="A9" s="31" t="s">
        <v>230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  <c r="J9" s="4" t="str">
        <f t="shared" si="1"/>
        <v xml:space="preserve"> Pylon (TOTAL)                        </v>
      </c>
      <c r="K9" s="4">
        <f t="shared" si="2"/>
        <v>3.4000000000000002E-4</v>
      </c>
      <c r="L9" s="4">
        <f t="shared" si="3"/>
        <v>0</v>
      </c>
      <c r="M9" s="51">
        <f t="shared" si="4"/>
        <v>3.4000000000000002E-4</v>
      </c>
      <c r="N9" s="37">
        <f t="shared" si="0"/>
        <v>0</v>
      </c>
    </row>
    <row r="10" spans="1:14" x14ac:dyDescent="0.25">
      <c r="A10" s="31" t="s">
        <v>231</v>
      </c>
      <c r="B10" s="32">
        <v>8.6800000000000002E-3</v>
      </c>
      <c r="C10" s="32">
        <v>269.8</v>
      </c>
      <c r="D10" s="32">
        <v>1.1060000000000001</v>
      </c>
      <c r="E10" s="32">
        <v>2.1199999999999999E-3</v>
      </c>
      <c r="F10" s="32">
        <v>0.996</v>
      </c>
      <c r="G10" s="33">
        <v>0.99</v>
      </c>
      <c r="J10" s="4" t="str">
        <f t="shared" si="1"/>
        <v xml:space="preserve"> fuselage                             </v>
      </c>
      <c r="K10" s="4">
        <f t="shared" si="2"/>
        <v>8.6800000000000002E-3</v>
      </c>
      <c r="L10" s="4">
        <f t="shared" si="3"/>
        <v>7.9100000000000004E-3</v>
      </c>
      <c r="M10" s="51">
        <f t="shared" si="4"/>
        <v>7.6999999999999985E-4</v>
      </c>
      <c r="N10" s="37">
        <f t="shared" si="0"/>
        <v>9.7345132743362803E-2</v>
      </c>
    </row>
    <row r="11" spans="1:14" x14ac:dyDescent="0.25">
      <c r="A11" s="31" t="s">
        <v>232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  <c r="J11" s="4" t="str">
        <f t="shared" si="1"/>
        <v xml:space="preserve"> turbofan  (EACH)                     </v>
      </c>
      <c r="K11" s="4">
        <f t="shared" si="2"/>
        <v>8.4999999999999995E-4</v>
      </c>
      <c r="L11" s="4">
        <f t="shared" si="3"/>
        <v>0</v>
      </c>
      <c r="M11" s="51">
        <f t="shared" si="4"/>
        <v>8.4999999999999995E-4</v>
      </c>
      <c r="N11" s="37">
        <f t="shared" si="0"/>
        <v>0</v>
      </c>
    </row>
    <row r="12" spans="1:14" x14ac:dyDescent="0.25">
      <c r="A12" s="31" t="s">
        <v>233</v>
      </c>
      <c r="B12" s="32">
        <v>1.39E-3</v>
      </c>
      <c r="C12" s="32" t="s">
        <v>234</v>
      </c>
      <c r="D12" s="32" t="s">
        <v>234</v>
      </c>
      <c r="E12" s="32" t="s">
        <v>234</v>
      </c>
      <c r="F12" s="32" t="s">
        <v>234</v>
      </c>
      <c r="G12" s="33" t="s">
        <v>234</v>
      </c>
      <c r="J12" s="4" t="str">
        <f t="shared" si="1"/>
        <v xml:space="preserve"> Miscellaneous Drag                   </v>
      </c>
      <c r="K12" s="4">
        <f t="shared" si="2"/>
        <v>1.39E-3</v>
      </c>
      <c r="L12" s="4">
        <f t="shared" si="3"/>
        <v>1.1999999999999999E-3</v>
      </c>
      <c r="M12" s="51">
        <f t="shared" si="4"/>
        <v>1.9000000000000006E-4</v>
      </c>
      <c r="N12" s="37">
        <f t="shared" si="0"/>
        <v>0.15833333333333341</v>
      </c>
    </row>
    <row r="13" spans="1:14" x14ac:dyDescent="0.25">
      <c r="A13" s="31" t="s">
        <v>235</v>
      </c>
      <c r="B13" s="32">
        <v>0</v>
      </c>
      <c r="C13" s="32" t="s">
        <v>234</v>
      </c>
      <c r="D13" s="32" t="s">
        <v>234</v>
      </c>
      <c r="E13" s="32" t="s">
        <v>234</v>
      </c>
      <c r="F13" s="32" t="s">
        <v>234</v>
      </c>
      <c r="G13" s="33" t="s">
        <v>234</v>
      </c>
      <c r="J13" s="4" t="str">
        <f t="shared" si="1"/>
        <v xml:space="preserve"> Drag Coefficient Increment           </v>
      </c>
      <c r="K13" s="4">
        <f t="shared" si="2"/>
        <v>0</v>
      </c>
      <c r="L13" s="4">
        <f t="shared" si="3"/>
        <v>5.0000000000000001E-3</v>
      </c>
      <c r="M13" s="51">
        <f t="shared" si="4"/>
        <v>-5.0000000000000001E-3</v>
      </c>
      <c r="N13" s="37">
        <f t="shared" si="0"/>
        <v>-1</v>
      </c>
    </row>
    <row r="14" spans="1:14" x14ac:dyDescent="0.25">
      <c r="A14" s="31" t="s">
        <v>223</v>
      </c>
      <c r="B14" s="32" t="s">
        <v>226</v>
      </c>
      <c r="C14" s="32" t="s">
        <v>226</v>
      </c>
      <c r="D14" s="32" t="s">
        <v>226</v>
      </c>
      <c r="E14" s="32" t="s">
        <v>226</v>
      </c>
      <c r="F14" s="32" t="s">
        <v>226</v>
      </c>
      <c r="G14" s="33" t="s">
        <v>226</v>
      </c>
      <c r="J14" s="3" t="s">
        <v>171</v>
      </c>
      <c r="K14" s="3">
        <f>SUM(K6:K13)</f>
        <v>2.2349999999999998E-2</v>
      </c>
      <c r="L14" s="3">
        <f>SUM(L6:L13)</f>
        <v>2.4650000000000002E-2</v>
      </c>
      <c r="M14" s="3">
        <f t="shared" si="4"/>
        <v>-2.3000000000000034E-3</v>
      </c>
      <c r="N14" s="38">
        <f t="shared" si="0"/>
        <v>-9.3306288032454499E-2</v>
      </c>
    </row>
    <row r="15" spans="1:14" x14ac:dyDescent="0.25">
      <c r="A15" s="31" t="s">
        <v>236</v>
      </c>
      <c r="B15" s="32">
        <v>2.3210000000000001E-2</v>
      </c>
      <c r="C15" s="32">
        <v>535.9</v>
      </c>
      <c r="D15" s="32" t="s">
        <v>226</v>
      </c>
      <c r="E15" s="32" t="s">
        <v>226</v>
      </c>
      <c r="F15" s="32" t="s">
        <v>226</v>
      </c>
      <c r="G15" s="33" t="s">
        <v>226</v>
      </c>
    </row>
    <row r="16" spans="1:14" x14ac:dyDescent="0.25">
      <c r="A16" s="31"/>
      <c r="B16" s="32"/>
      <c r="C16" s="32"/>
      <c r="D16" s="32"/>
      <c r="E16" s="32"/>
      <c r="F16" s="32"/>
      <c r="G16" s="33"/>
    </row>
    <row r="17" spans="1:7" x14ac:dyDescent="0.25">
      <c r="A17" s="31"/>
      <c r="B17" s="32"/>
      <c r="C17" s="32"/>
      <c r="D17" s="32"/>
      <c r="E17" s="32"/>
      <c r="F17" s="32"/>
      <c r="G17" s="33"/>
    </row>
    <row r="18" spans="1:7" x14ac:dyDescent="0.25">
      <c r="A18" s="31" t="s">
        <v>130</v>
      </c>
      <c r="B18" s="32"/>
      <c r="C18" s="32"/>
      <c r="D18" s="32"/>
      <c r="E18" s="32"/>
      <c r="F18" s="32"/>
      <c r="G18" s="33"/>
    </row>
    <row r="19" spans="1:7" x14ac:dyDescent="0.25">
      <c r="A19" s="31" t="s">
        <v>247</v>
      </c>
      <c r="B19" s="32"/>
      <c r="C19" s="32"/>
      <c r="D19" s="32"/>
      <c r="E19" s="32"/>
      <c r="F19" s="32"/>
      <c r="G19" s="33"/>
    </row>
    <row r="20" spans="1:7" x14ac:dyDescent="0.25">
      <c r="A20" s="34"/>
      <c r="B20" s="35"/>
      <c r="C20" s="35"/>
      <c r="D20" s="35"/>
      <c r="E20" s="35"/>
      <c r="F20" s="35"/>
      <c r="G20" s="36"/>
    </row>
    <row r="22" spans="1:7" x14ac:dyDescent="0.25">
      <c r="A22" s="2" t="s">
        <v>242</v>
      </c>
    </row>
    <row r="23" spans="1:7" x14ac:dyDescent="0.25">
      <c r="A23" s="28"/>
      <c r="B23" s="29"/>
      <c r="C23" s="29"/>
      <c r="D23" s="29"/>
      <c r="E23" s="29"/>
      <c r="F23" s="29"/>
      <c r="G23" s="30"/>
    </row>
    <row r="24" spans="1:7" x14ac:dyDescent="0.25">
      <c r="A24" s="31" t="s">
        <v>246</v>
      </c>
      <c r="B24" s="32" t="s">
        <v>217</v>
      </c>
      <c r="C24" s="32" t="s">
        <v>218</v>
      </c>
      <c r="D24" s="32" t="s">
        <v>219</v>
      </c>
      <c r="E24" s="32" t="s">
        <v>220</v>
      </c>
      <c r="F24" s="32" t="s">
        <v>221</v>
      </c>
      <c r="G24" s="33" t="s">
        <v>222</v>
      </c>
    </row>
    <row r="25" spans="1:7" x14ac:dyDescent="0.25">
      <c r="A25" s="31" t="s">
        <v>223</v>
      </c>
      <c r="B25" s="32" t="s">
        <v>224</v>
      </c>
      <c r="C25" s="32" t="s">
        <v>225</v>
      </c>
      <c r="D25" s="32" t="s">
        <v>224</v>
      </c>
      <c r="E25" s="32" t="s">
        <v>224</v>
      </c>
      <c r="F25" s="32" t="s">
        <v>224</v>
      </c>
      <c r="G25" s="33" t="s">
        <v>224</v>
      </c>
    </row>
    <row r="26" spans="1:7" x14ac:dyDescent="0.25">
      <c r="A26" s="31" t="s">
        <v>223</v>
      </c>
      <c r="B26" s="32" t="s">
        <v>226</v>
      </c>
      <c r="C26" s="32" t="s">
        <v>226</v>
      </c>
      <c r="D26" s="32" t="s">
        <v>226</v>
      </c>
      <c r="E26" s="32" t="s">
        <v>226</v>
      </c>
      <c r="F26" s="32" t="s">
        <v>226</v>
      </c>
      <c r="G26" s="33" t="s">
        <v>226</v>
      </c>
    </row>
    <row r="27" spans="1:7" x14ac:dyDescent="0.25">
      <c r="A27" s="31" t="s">
        <v>227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7" x14ac:dyDescent="0.25">
      <c r="A28" s="31" t="s">
        <v>228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7" x14ac:dyDescent="0.25">
      <c r="A29" s="31" t="s">
        <v>229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</row>
    <row r="30" spans="1:7" x14ac:dyDescent="0.25">
      <c r="A30" s="31" t="s">
        <v>230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</row>
    <row r="31" spans="1:7" x14ac:dyDescent="0.25">
      <c r="A31" s="31" t="s">
        <v>231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7" x14ac:dyDescent="0.25">
      <c r="A32" s="31" t="s">
        <v>232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233</v>
      </c>
      <c r="B33" s="32">
        <v>1.1999999999999999E-3</v>
      </c>
      <c r="C33" s="32" t="s">
        <v>234</v>
      </c>
      <c r="D33" s="32" t="s">
        <v>234</v>
      </c>
      <c r="E33" s="32" t="s">
        <v>234</v>
      </c>
      <c r="F33" s="32" t="s">
        <v>234</v>
      </c>
      <c r="G33" s="33" t="s">
        <v>234</v>
      </c>
    </row>
    <row r="34" spans="1:7" x14ac:dyDescent="0.25">
      <c r="A34" s="31" t="s">
        <v>235</v>
      </c>
      <c r="B34" s="32">
        <v>5.0000000000000001E-3</v>
      </c>
      <c r="C34" s="32" t="s">
        <v>234</v>
      </c>
      <c r="D34" s="32" t="s">
        <v>234</v>
      </c>
      <c r="E34" s="32" t="s">
        <v>234</v>
      </c>
      <c r="F34" s="32" t="s">
        <v>234</v>
      </c>
      <c r="G34" s="33" t="s">
        <v>234</v>
      </c>
    </row>
    <row r="35" spans="1:7" x14ac:dyDescent="0.25">
      <c r="A35" s="31" t="s">
        <v>223</v>
      </c>
      <c r="B35" s="32"/>
      <c r="C35" s="32" t="s">
        <v>226</v>
      </c>
      <c r="D35" s="32" t="s">
        <v>226</v>
      </c>
      <c r="E35" s="32" t="s">
        <v>226</v>
      </c>
      <c r="F35" s="32" t="s">
        <v>226</v>
      </c>
      <c r="G35" s="33" t="s">
        <v>226</v>
      </c>
    </row>
    <row r="36" spans="1:7" x14ac:dyDescent="0.25">
      <c r="A36" s="31" t="s">
        <v>236</v>
      </c>
      <c r="B36" s="32">
        <v>2.4649999999999998E-2</v>
      </c>
      <c r="C36" s="32">
        <v>595</v>
      </c>
      <c r="D36" s="32" t="s">
        <v>226</v>
      </c>
      <c r="E36" s="32" t="s">
        <v>226</v>
      </c>
      <c r="F36" s="32" t="s">
        <v>226</v>
      </c>
      <c r="G36" s="33" t="s">
        <v>226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244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</vt:lpstr>
      <vt:lpstr>Configs</vt:lpstr>
      <vt:lpstr>Mission</vt:lpstr>
      <vt:lpstr>Weight_breakdown</vt:lpstr>
      <vt:lpstr>Payload_Range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2018-07-12T00:11:44Z</dcterms:modified>
</cp:coreProperties>
</file>