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Ex1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2.xml" ContentType="application/vnd.openxmlformats-officedocument.spreadsheetml.pivotTable+xml"/>
  <Override PartName="/xl/tables/table7.xml" ContentType="application/vnd.openxmlformats-officedocument.spreadsheetml.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ables/table11.xml" ContentType="application/vnd.openxmlformats-officedocument.spreadsheetml.table+xml"/>
  <Override PartName="/xl/drawings/drawing9.xml" ContentType="application/vnd.openxmlformats-officedocument.drawing+xml"/>
  <Override PartName="/xl/tables/table12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4.xml" ContentType="application/vnd.openxmlformats-officedocument.spreadsheetml.pivotTab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ables/table13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ENGINEERING-SHARE\A. manismata-mill\31. MAINTENANCE MMM\001. Maintenance Monthly Report MMM\06. Maintenance Report FY2021\7. Desember 2020\"/>
    </mc:Choice>
  </mc:AlternateContent>
  <xr:revisionPtr revIDLastSave="0" documentId="13_ncr:1_{A78CBCE6-1205-40A2-8CB5-653D67DDD633}" xr6:coauthVersionLast="45" xr6:coauthVersionMax="45" xr10:uidLastSave="{00000000-0000-0000-0000-000000000000}"/>
  <bookViews>
    <workbookView xWindow="-120" yWindow="-120" windowWidth="20730" windowHeight="11160" tabRatio="778" firstSheet="1" activeTab="3" xr2:uid="{9AC4A453-0AA2-417F-BEB8-193468666B00}"/>
  </bookViews>
  <sheets>
    <sheet name="01. EDT Summary FY1718" sheetId="2" r:id="rId1"/>
    <sheet name="01. EDT Summary FY1920 (edit)" sheetId="23" r:id="rId2"/>
    <sheet name="02. EDT Summary FY1819 (not use" sheetId="6" state="hidden" r:id="rId3"/>
    <sheet name="02. EDT Summary FY2021" sheetId="30" r:id="rId4"/>
    <sheet name="03. EDT Bad Actors" sheetId="7" r:id="rId5"/>
    <sheet name="04. sept chart pareto" sheetId="15" state="hidden" r:id="rId6"/>
    <sheet name="04. sept pareto" sheetId="14" state="hidden" r:id="rId7"/>
    <sheet name="Corrective Action" sheetId="8" state="hidden" r:id="rId8"/>
    <sheet name="Frekwensi" sheetId="25" state="hidden" r:id="rId9"/>
    <sheet name="Piv Frekwensi" sheetId="26" state="hidden" r:id="rId10"/>
    <sheet name="data Sum Table" sheetId="9" state="hidden" r:id="rId11"/>
    <sheet name="09. feb pareto" sheetId="22" state="hidden" r:id="rId12"/>
    <sheet name="10. maret" sheetId="27" state="hidden" r:id="rId13"/>
    <sheet name="08. jan pareto chart" sheetId="21" state="hidden" r:id="rId14"/>
    <sheet name="08. jan pareto" sheetId="19" state="hidden" r:id="rId15"/>
    <sheet name="11. april pareto" sheetId="29" state="hidden" r:id="rId16"/>
    <sheet name="00. EDT FY1819" sheetId="11" state="hidden" r:id="rId17"/>
    <sheet name="account" sheetId="18" state="hidden" r:id="rId18"/>
    <sheet name="Pivot EDT" sheetId="10" state="hidden" r:id="rId19"/>
    <sheet name="05. chart oct-18" sheetId="13" state="hidden" r:id="rId20"/>
    <sheet name="05. pareto oct-18" sheetId="12" state="hidden" r:id="rId21"/>
    <sheet name="07. chart pareto dec" sheetId="17" state="hidden" r:id="rId22"/>
    <sheet name="07. paret dec 18" sheetId="16" state="hidden" r:id="rId23"/>
    <sheet name="Sheet4" sheetId="5" state="hidden" r:id="rId24"/>
  </sheets>
  <definedNames>
    <definedName name="_xlchart.v1.0" hidden="1">'02. EDT Summary FY2021'!$O$66:$P$89</definedName>
    <definedName name="_xlchart.v1.1" hidden="1">'02. EDT Summary FY2021'!$Q$65</definedName>
    <definedName name="_xlchart.v1.10" hidden="1">'02. EDT Summary FY2021'!$U$66:$U$89</definedName>
    <definedName name="_xlchart.v1.2" hidden="1">'02. EDT Summary FY2021'!$Q$66:$Q$89</definedName>
    <definedName name="_xlchart.v1.3" hidden="1">'02. EDT Summary FY2021'!$R$65</definedName>
    <definedName name="_xlchart.v1.4" hidden="1">'02. EDT Summary FY2021'!$R$66:$R$89</definedName>
    <definedName name="_xlchart.v1.5" hidden="1">'02. EDT Summary FY2021'!$S$65</definedName>
    <definedName name="_xlchart.v1.6" hidden="1">'02. EDT Summary FY2021'!$S$66:$S$89</definedName>
    <definedName name="_xlchart.v1.7" hidden="1">'02. EDT Summary FY2021'!$T$65</definedName>
    <definedName name="_xlchart.v1.8" hidden="1">'02. EDT Summary FY2021'!$T$66:$T$89</definedName>
    <definedName name="_xlchart.v1.9" hidden="1">'02. EDT Summary FY2021'!$U$65</definedName>
  </definedNames>
  <calcPr calcId="191029"/>
  <pivotCaches>
    <pivotCache cacheId="27" r:id="rId25"/>
    <pivotCache cacheId="28" r:id="rId26"/>
    <pivotCache cacheId="29" r:id="rId27"/>
    <pivotCache cacheId="30" r:id="rId28"/>
    <pivotCache cacheId="31" r:id="rId29"/>
    <pivotCache cacheId="32" r:id="rId3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30" l="1"/>
  <c r="H7" i="30" s="1"/>
  <c r="G8" i="30"/>
  <c r="H8" i="30" s="1"/>
  <c r="G9" i="30"/>
  <c r="H9" i="30" s="1"/>
  <c r="G10" i="30"/>
  <c r="H10" i="30" s="1"/>
  <c r="G11" i="30"/>
  <c r="H11" i="30" s="1"/>
  <c r="G12" i="30"/>
  <c r="H12" i="30" s="1"/>
  <c r="G13" i="30"/>
  <c r="H13" i="30" s="1"/>
  <c r="G14" i="30"/>
  <c r="H14" i="30" s="1"/>
  <c r="G15" i="30"/>
  <c r="H15" i="30" s="1"/>
  <c r="G16" i="30"/>
  <c r="H16" i="30" s="1"/>
  <c r="G17" i="30"/>
  <c r="H17" i="30" s="1"/>
  <c r="G18" i="30"/>
  <c r="H18" i="30" s="1"/>
  <c r="G19" i="30"/>
  <c r="H19" i="30" s="1"/>
  <c r="G20" i="30"/>
  <c r="H20" i="30" s="1"/>
  <c r="G21" i="30"/>
  <c r="H21" i="30" s="1"/>
  <c r="G22" i="30"/>
  <c r="H22" i="30" s="1"/>
  <c r="G23" i="30"/>
  <c r="H23" i="30" s="1"/>
  <c r="G24" i="30"/>
  <c r="H24" i="30" s="1"/>
  <c r="G25" i="30"/>
  <c r="H25" i="30" s="1"/>
  <c r="G26" i="30"/>
  <c r="H26" i="30" s="1"/>
  <c r="G27" i="30"/>
  <c r="H27" i="30" s="1"/>
  <c r="G28" i="30"/>
  <c r="H28" i="30" s="1"/>
  <c r="G29" i="30"/>
  <c r="H29" i="30" s="1"/>
  <c r="G30" i="30"/>
  <c r="H30" i="30" s="1"/>
  <c r="H91" i="30" l="1"/>
  <c r="H92" i="30"/>
  <c r="H95" i="30"/>
  <c r="H96" i="30"/>
  <c r="H99" i="30"/>
  <c r="H100" i="30"/>
  <c r="H103" i="30"/>
  <c r="H104" i="30"/>
  <c r="H107" i="30"/>
  <c r="H108" i="30"/>
  <c r="H111" i="30"/>
  <c r="H112" i="30"/>
  <c r="H115" i="30"/>
  <c r="H116" i="30"/>
  <c r="G84" i="30"/>
  <c r="H84" i="30" s="1"/>
  <c r="G85" i="30"/>
  <c r="H85" i="30" s="1"/>
  <c r="G86" i="30"/>
  <c r="H86" i="30" s="1"/>
  <c r="G87" i="30"/>
  <c r="H87" i="30" s="1"/>
  <c r="G88" i="30"/>
  <c r="H88" i="30" s="1"/>
  <c r="G89" i="30"/>
  <c r="H89" i="30" s="1"/>
  <c r="G90" i="30"/>
  <c r="H90" i="30" s="1"/>
  <c r="G91" i="30"/>
  <c r="G92" i="30"/>
  <c r="G93" i="30"/>
  <c r="H93" i="30" s="1"/>
  <c r="G94" i="30"/>
  <c r="H94" i="30" s="1"/>
  <c r="G95" i="30"/>
  <c r="G96" i="30"/>
  <c r="G97" i="30"/>
  <c r="H97" i="30" s="1"/>
  <c r="G98" i="30"/>
  <c r="H98" i="30" s="1"/>
  <c r="G99" i="30"/>
  <c r="G100" i="30"/>
  <c r="G101" i="30"/>
  <c r="H101" i="30" s="1"/>
  <c r="G102" i="30"/>
  <c r="H102" i="30" s="1"/>
  <c r="G103" i="30"/>
  <c r="G104" i="30"/>
  <c r="G105" i="30"/>
  <c r="H105" i="30" s="1"/>
  <c r="G106" i="30"/>
  <c r="H106" i="30" s="1"/>
  <c r="G107" i="30"/>
  <c r="G108" i="30"/>
  <c r="G109" i="30"/>
  <c r="H109" i="30" s="1"/>
  <c r="G110" i="30"/>
  <c r="H110" i="30" s="1"/>
  <c r="G111" i="30"/>
  <c r="G112" i="30"/>
  <c r="G113" i="30"/>
  <c r="H113" i="30" s="1"/>
  <c r="G114" i="30"/>
  <c r="H114" i="30" s="1"/>
  <c r="G115" i="30"/>
  <c r="G116" i="30"/>
  <c r="G117" i="30"/>
  <c r="H117" i="30" s="1"/>
  <c r="G118" i="30"/>
  <c r="H118" i="30" s="1"/>
  <c r="G83" i="30"/>
  <c r="H83" i="30" s="1"/>
  <c r="G82" i="30" l="1"/>
  <c r="H82" i="30" s="1"/>
  <c r="G81" i="30"/>
  <c r="H81" i="30" s="1"/>
  <c r="G80" i="30"/>
  <c r="H80" i="30" s="1"/>
  <c r="G79" i="30" l="1"/>
  <c r="H79" i="30" s="1"/>
  <c r="G78" i="30"/>
  <c r="H78" i="30" s="1"/>
  <c r="G77" i="30"/>
  <c r="H77" i="30" s="1"/>
  <c r="G76" i="30"/>
  <c r="H76" i="30" s="1"/>
  <c r="G75" i="30"/>
  <c r="H75" i="30" s="1"/>
  <c r="G74" i="30"/>
  <c r="H74" i="30" s="1"/>
  <c r="G73" i="30"/>
  <c r="H73" i="30" s="1"/>
  <c r="G72" i="30"/>
  <c r="H72" i="30" s="1"/>
  <c r="G71" i="30"/>
  <c r="H71" i="30" s="1"/>
  <c r="G70" i="30" l="1"/>
  <c r="H70" i="30" s="1"/>
  <c r="G69" i="30"/>
  <c r="H69" i="30" s="1"/>
  <c r="G68" i="30" l="1"/>
  <c r="H68" i="30" s="1"/>
  <c r="G67" i="30"/>
  <c r="H67" i="30" s="1"/>
  <c r="G66" i="30"/>
  <c r="H66" i="30" s="1"/>
  <c r="G50" i="30"/>
  <c r="H50" i="30" s="1"/>
  <c r="G51" i="30"/>
  <c r="H51" i="30" s="1"/>
  <c r="G52" i="30"/>
  <c r="H52" i="30" s="1"/>
  <c r="G53" i="30"/>
  <c r="H53" i="30" s="1"/>
  <c r="G54" i="30"/>
  <c r="H54" i="30" s="1"/>
  <c r="G55" i="30"/>
  <c r="H55" i="30" s="1"/>
  <c r="G56" i="30"/>
  <c r="H56" i="30" s="1"/>
  <c r="G57" i="30"/>
  <c r="H57" i="30" s="1"/>
  <c r="G58" i="30"/>
  <c r="H58" i="30" s="1"/>
  <c r="G59" i="30"/>
  <c r="H59" i="30" s="1"/>
  <c r="G31" i="30"/>
  <c r="H31" i="30" s="1"/>
  <c r="G32" i="30"/>
  <c r="H32" i="30" s="1"/>
  <c r="G33" i="30"/>
  <c r="H33" i="30" s="1"/>
  <c r="G34" i="30"/>
  <c r="H34" i="30" s="1"/>
  <c r="G35" i="30"/>
  <c r="H35" i="30" s="1"/>
  <c r="G36" i="30"/>
  <c r="H36" i="30" s="1"/>
  <c r="G37" i="30"/>
  <c r="H37" i="30" s="1"/>
  <c r="G38" i="30"/>
  <c r="H38" i="30" s="1"/>
  <c r="G39" i="30"/>
  <c r="H39" i="30" s="1"/>
  <c r="G40" i="30"/>
  <c r="H40" i="30" s="1"/>
  <c r="G41" i="30"/>
  <c r="H41" i="30" s="1"/>
  <c r="G42" i="30"/>
  <c r="H42" i="30" s="1"/>
  <c r="G43" i="30"/>
  <c r="H43" i="30" s="1"/>
  <c r="G44" i="30"/>
  <c r="H44" i="30" s="1"/>
  <c r="G45" i="30"/>
  <c r="H45" i="30" s="1"/>
  <c r="G46" i="30"/>
  <c r="H46" i="30" s="1"/>
  <c r="G47" i="30"/>
  <c r="H47" i="30" s="1"/>
  <c r="G48" i="30"/>
  <c r="H48" i="30" s="1"/>
  <c r="G49" i="30"/>
  <c r="H49" i="30" s="1"/>
  <c r="AR119" i="30"/>
  <c r="L119" i="30"/>
  <c r="K119" i="30"/>
  <c r="J119" i="30"/>
  <c r="I119" i="30"/>
  <c r="AM93" i="30"/>
  <c r="AL93" i="30"/>
  <c r="AK93" i="30"/>
  <c r="AJ93" i="30"/>
  <c r="AI93" i="30"/>
  <c r="AH93" i="30"/>
  <c r="AD93" i="30"/>
  <c r="AC93" i="30"/>
  <c r="AB93" i="30"/>
  <c r="AA93" i="30"/>
  <c r="Z93" i="30"/>
  <c r="Y93" i="30"/>
  <c r="U93" i="30"/>
  <c r="T93" i="30"/>
  <c r="S93" i="30"/>
  <c r="R93" i="30"/>
  <c r="Q93" i="30"/>
  <c r="P93" i="30"/>
  <c r="L60" i="30"/>
  <c r="K60" i="30"/>
  <c r="J60" i="30"/>
  <c r="I60" i="30"/>
  <c r="H60" i="30" l="1"/>
  <c r="H119" i="30"/>
  <c r="G118" i="23"/>
  <c r="H118" i="23" s="1"/>
  <c r="I60" i="23"/>
  <c r="G59" i="23"/>
  <c r="H59" i="23" s="1"/>
  <c r="G58" i="23" l="1"/>
  <c r="H58" i="23" s="1"/>
  <c r="G117" i="23"/>
  <c r="H117" i="23" s="1"/>
  <c r="F2" i="29" l="1"/>
  <c r="F3" i="29"/>
  <c r="F4" i="29"/>
  <c r="F5" i="29"/>
  <c r="F6" i="29"/>
  <c r="G50" i="9" l="1"/>
  <c r="H50" i="9" s="1"/>
  <c r="O50" i="9" s="1"/>
  <c r="G49" i="9"/>
  <c r="H49" i="9" s="1"/>
  <c r="O49" i="9" s="1"/>
  <c r="AM93" i="23" l="1"/>
  <c r="AL93" i="23"/>
  <c r="AK93" i="23"/>
  <c r="AJ93" i="23"/>
  <c r="AI93" i="23"/>
  <c r="AH93" i="23"/>
  <c r="AD93" i="23"/>
  <c r="AC93" i="23"/>
  <c r="AB93" i="23"/>
  <c r="AA93" i="23"/>
  <c r="Z93" i="23"/>
  <c r="Y93" i="23"/>
  <c r="U93" i="23"/>
  <c r="T93" i="23"/>
  <c r="S93" i="23"/>
  <c r="R93" i="23"/>
  <c r="Q93" i="23"/>
  <c r="P93" i="23"/>
  <c r="G111" i="23"/>
  <c r="H111" i="23" s="1"/>
  <c r="G110" i="23"/>
  <c r="H110" i="23" s="1"/>
  <c r="G109" i="23"/>
  <c r="H109" i="23" s="1"/>
  <c r="G108" i="23"/>
  <c r="H108" i="23" s="1"/>
  <c r="G107" i="23"/>
  <c r="H107" i="23" s="1"/>
  <c r="G106" i="23"/>
  <c r="H106" i="23" s="1"/>
  <c r="G105" i="23"/>
  <c r="H105" i="23" s="1"/>
  <c r="G104" i="23"/>
  <c r="H104" i="23" s="1"/>
  <c r="G103" i="23"/>
  <c r="H103" i="23" s="1"/>
  <c r="G102" i="23"/>
  <c r="H102" i="23" s="1"/>
  <c r="G101" i="23"/>
  <c r="H101" i="23" s="1"/>
  <c r="G100" i="23"/>
  <c r="H100" i="23" s="1"/>
  <c r="G99" i="23"/>
  <c r="H99" i="23" s="1"/>
  <c r="G98" i="23"/>
  <c r="H98" i="23" s="1"/>
  <c r="G97" i="23"/>
  <c r="H97" i="23" s="1"/>
  <c r="G96" i="23"/>
  <c r="H96" i="23" s="1"/>
  <c r="G95" i="23"/>
  <c r="H95" i="23" s="1"/>
  <c r="G94" i="23"/>
  <c r="H94" i="23" s="1"/>
  <c r="G93" i="23"/>
  <c r="H93" i="23" s="1"/>
  <c r="G92" i="23"/>
  <c r="H92" i="23" s="1"/>
  <c r="G91" i="23"/>
  <c r="H91" i="23" s="1"/>
  <c r="G90" i="23"/>
  <c r="H90" i="23" s="1"/>
  <c r="G89" i="23"/>
  <c r="H89" i="23" s="1"/>
  <c r="G88" i="23"/>
  <c r="H88" i="23" s="1"/>
  <c r="G87" i="23"/>
  <c r="H87" i="23" s="1"/>
  <c r="G86" i="23"/>
  <c r="H86" i="23" s="1"/>
  <c r="G85" i="23"/>
  <c r="H85" i="23" s="1"/>
  <c r="G84" i="23"/>
  <c r="H84" i="23" s="1"/>
  <c r="G83" i="23"/>
  <c r="H83" i="23" s="1"/>
  <c r="G82" i="23"/>
  <c r="H82" i="23" s="1"/>
  <c r="G81" i="23"/>
  <c r="H81" i="23" s="1"/>
  <c r="G80" i="23"/>
  <c r="H80" i="23" s="1"/>
  <c r="G79" i="23"/>
  <c r="H79" i="23" s="1"/>
  <c r="G78" i="23"/>
  <c r="H78" i="23" s="1"/>
  <c r="G77" i="23"/>
  <c r="H77" i="23" s="1"/>
  <c r="G76" i="23"/>
  <c r="H76" i="23" s="1"/>
  <c r="AR119" i="23"/>
  <c r="L119" i="23"/>
  <c r="K119" i="23"/>
  <c r="J119" i="23"/>
  <c r="I119" i="23"/>
  <c r="G75" i="23"/>
  <c r="H75" i="23" s="1"/>
  <c r="G74" i="23"/>
  <c r="H74" i="23" s="1"/>
  <c r="G73" i="23"/>
  <c r="H73" i="23" s="1"/>
  <c r="G72" i="23"/>
  <c r="H72" i="23" s="1"/>
  <c r="G71" i="23"/>
  <c r="H71" i="23" s="1"/>
  <c r="G70" i="23"/>
  <c r="H70" i="23" s="1"/>
  <c r="G69" i="23"/>
  <c r="H69" i="23" s="1"/>
  <c r="G68" i="23"/>
  <c r="H68" i="23" s="1"/>
  <c r="G67" i="23"/>
  <c r="H67" i="23" s="1"/>
  <c r="G66" i="23"/>
  <c r="H66" i="23" s="1"/>
  <c r="L60" i="23"/>
  <c r="K60" i="23"/>
  <c r="J60" i="23"/>
  <c r="H60" i="23" l="1"/>
  <c r="H119" i="23"/>
  <c r="E3" i="22"/>
  <c r="E4" i="22" s="1"/>
  <c r="F4" i="22" l="1"/>
  <c r="F3" i="22"/>
  <c r="F2" i="22"/>
  <c r="G46" i="9"/>
  <c r="H46" i="9" s="1"/>
  <c r="O46" i="9" s="1"/>
  <c r="G47" i="9"/>
  <c r="H47" i="9" s="1"/>
  <c r="O47" i="9" s="1"/>
  <c r="G48" i="9"/>
  <c r="H48" i="9" s="1"/>
  <c r="O48" i="9" s="1"/>
  <c r="G50" i="6" l="1"/>
  <c r="H50" i="6" s="1"/>
  <c r="G49" i="6"/>
  <c r="H49" i="6" s="1"/>
  <c r="G48" i="6"/>
  <c r="H48" i="6" s="1"/>
  <c r="G38" i="9" l="1"/>
  <c r="H38" i="9" s="1"/>
  <c r="O38" i="9" s="1"/>
  <c r="G39" i="9"/>
  <c r="H39" i="9" s="1"/>
  <c r="O39" i="9" s="1"/>
  <c r="G40" i="9"/>
  <c r="H40" i="9" s="1"/>
  <c r="O40" i="9" s="1"/>
  <c r="G41" i="9"/>
  <c r="H41" i="9" s="1"/>
  <c r="O41" i="9" s="1"/>
  <c r="G42" i="9"/>
  <c r="H42" i="9" s="1"/>
  <c r="O42" i="9" s="1"/>
  <c r="G43" i="9"/>
  <c r="H43" i="9" s="1"/>
  <c r="O43" i="9" s="1"/>
  <c r="G44" i="9"/>
  <c r="H44" i="9" s="1"/>
  <c r="O44" i="9" s="1"/>
  <c r="G45" i="9"/>
  <c r="H45" i="9" s="1"/>
  <c r="O45" i="9" s="1"/>
  <c r="G47" i="6"/>
  <c r="H47" i="6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D5" i="21"/>
  <c r="G40" i="6" l="1"/>
  <c r="H40" i="6" s="1"/>
  <c r="D6" i="21"/>
  <c r="G2" i="16" l="1"/>
  <c r="G3" i="16"/>
  <c r="D7" i="21"/>
  <c r="G39" i="6" l="1"/>
  <c r="H39" i="6" s="1"/>
  <c r="G38" i="6"/>
  <c r="H38" i="6" s="1"/>
  <c r="D8" i="21"/>
  <c r="E4" i="21" l="1"/>
  <c r="E8" i="21"/>
  <c r="E5" i="21"/>
  <c r="E6" i="21"/>
  <c r="E7" i="21"/>
  <c r="G37" i="9"/>
  <c r="H37" i="9" s="1"/>
  <c r="O37" i="9" s="1"/>
  <c r="G36" i="9"/>
  <c r="H36" i="9" s="1"/>
  <c r="O36" i="9" s="1"/>
  <c r="G30" i="9" l="1"/>
  <c r="G31" i="9"/>
  <c r="H31" i="9" s="1"/>
  <c r="O31" i="9" s="1"/>
  <c r="G32" i="9"/>
  <c r="H32" i="9" s="1"/>
  <c r="O32" i="9" s="1"/>
  <c r="G33" i="9"/>
  <c r="H33" i="9" s="1"/>
  <c r="O33" i="9" s="1"/>
  <c r="G34" i="9"/>
  <c r="G35" i="9"/>
  <c r="H35" i="9" s="1"/>
  <c r="O35" i="9" s="1"/>
  <c r="H30" i="9"/>
  <c r="O30" i="9" s="1"/>
  <c r="H34" i="9"/>
  <c r="O34" i="9" s="1"/>
  <c r="G35" i="6"/>
  <c r="H35" i="6" s="1"/>
  <c r="G34" i="6"/>
  <c r="H34" i="6" s="1"/>
  <c r="G36" i="6"/>
  <c r="H36" i="6" s="1"/>
  <c r="G37" i="6"/>
  <c r="H37" i="6" s="1"/>
  <c r="G33" i="6"/>
  <c r="H33" i="6" s="1"/>
  <c r="H3" i="14" l="1"/>
  <c r="H4" i="14" s="1"/>
  <c r="H5" i="14" s="1"/>
  <c r="H6" i="14" s="1"/>
  <c r="G2" i="14"/>
  <c r="G3" i="14"/>
  <c r="G4" i="14"/>
  <c r="G5" i="14"/>
  <c r="G6" i="14"/>
  <c r="I2" i="14" l="1"/>
  <c r="I6" i="14"/>
  <c r="I3" i="14"/>
  <c r="I4" i="14"/>
  <c r="I5" i="14"/>
  <c r="G3" i="12"/>
  <c r="G4" i="12" s="1"/>
  <c r="G5" i="12" s="1"/>
  <c r="G6" i="12" s="1"/>
  <c r="G7" i="12" s="1"/>
  <c r="H2" i="12" s="1"/>
  <c r="H5" i="12" l="1"/>
  <c r="H4" i="12"/>
  <c r="H7" i="12"/>
  <c r="H3" i="12"/>
  <c r="H6" i="12"/>
  <c r="G5" i="9" l="1"/>
  <c r="H5" i="9" s="1"/>
  <c r="O5" i="9" s="1"/>
  <c r="G6" i="9"/>
  <c r="H6" i="9" s="1"/>
  <c r="O6" i="9" s="1"/>
  <c r="G7" i="9"/>
  <c r="H7" i="9" s="1"/>
  <c r="O7" i="9" s="1"/>
  <c r="G8" i="9"/>
  <c r="H8" i="9" s="1"/>
  <c r="O8" i="9" s="1"/>
  <c r="G9" i="9"/>
  <c r="H9" i="9" s="1"/>
  <c r="O9" i="9" s="1"/>
  <c r="G10" i="9"/>
  <c r="H10" i="9" s="1"/>
  <c r="O10" i="9" s="1"/>
  <c r="G11" i="9"/>
  <c r="H11" i="9" s="1"/>
  <c r="O11" i="9" s="1"/>
  <c r="G12" i="9"/>
  <c r="H12" i="9" s="1"/>
  <c r="O12" i="9" s="1"/>
  <c r="G13" i="9"/>
  <c r="H13" i="9" s="1"/>
  <c r="O13" i="9" s="1"/>
  <c r="G14" i="9"/>
  <c r="H14" i="9" s="1"/>
  <c r="O14" i="9" s="1"/>
  <c r="G15" i="9"/>
  <c r="H15" i="9" s="1"/>
  <c r="O15" i="9" s="1"/>
  <c r="G16" i="9"/>
  <c r="H16" i="9" s="1"/>
  <c r="O16" i="9" s="1"/>
  <c r="G17" i="9"/>
  <c r="H17" i="9" s="1"/>
  <c r="O17" i="9" s="1"/>
  <c r="G18" i="9"/>
  <c r="H18" i="9" s="1"/>
  <c r="O18" i="9" s="1"/>
  <c r="G19" i="9"/>
  <c r="H19" i="9" s="1"/>
  <c r="O19" i="9" s="1"/>
  <c r="G20" i="9"/>
  <c r="H20" i="9" s="1"/>
  <c r="O20" i="9" s="1"/>
  <c r="G21" i="9"/>
  <c r="H21" i="9" s="1"/>
  <c r="O21" i="9" s="1"/>
  <c r="G22" i="9"/>
  <c r="H22" i="9" s="1"/>
  <c r="O22" i="9" s="1"/>
  <c r="G23" i="9"/>
  <c r="H23" i="9" s="1"/>
  <c r="O23" i="9" s="1"/>
  <c r="G24" i="9"/>
  <c r="H24" i="9" s="1"/>
  <c r="O24" i="9" s="1"/>
  <c r="G25" i="9"/>
  <c r="H25" i="9" s="1"/>
  <c r="O25" i="9" s="1"/>
  <c r="G26" i="9"/>
  <c r="H26" i="9" s="1"/>
  <c r="O26" i="9" s="1"/>
  <c r="G27" i="9"/>
  <c r="H27" i="9" s="1"/>
  <c r="O27" i="9" s="1"/>
  <c r="G28" i="9"/>
  <c r="H28" i="9" s="1"/>
  <c r="O28" i="9" s="1"/>
  <c r="G29" i="9"/>
  <c r="H29" i="9" s="1"/>
  <c r="O29" i="9" s="1"/>
  <c r="S76" i="6" l="1"/>
  <c r="T76" i="6"/>
  <c r="U76" i="6"/>
  <c r="R76" i="6"/>
  <c r="AK76" i="6"/>
  <c r="AL76" i="6"/>
  <c r="AM76" i="6"/>
  <c r="AJ76" i="6"/>
  <c r="AB76" i="6"/>
  <c r="AC76" i="6"/>
  <c r="AD76" i="6"/>
  <c r="AA76" i="6"/>
  <c r="G77" i="6"/>
  <c r="H77" i="6" s="1"/>
  <c r="Q75" i="6" s="1"/>
  <c r="Z72" i="6" s="1"/>
  <c r="AI74" i="6" s="1"/>
  <c r="G76" i="6"/>
  <c r="H76" i="6" s="1"/>
  <c r="Q74" i="6" s="1"/>
  <c r="Z67" i="6" s="1"/>
  <c r="G75" i="6"/>
  <c r="H75" i="6" s="1"/>
  <c r="G74" i="6"/>
  <c r="H74" i="6" s="1"/>
  <c r="Q73" i="6" s="1"/>
  <c r="Z75" i="6" s="1"/>
  <c r="AI73" i="6" s="1"/>
  <c r="G73" i="6"/>
  <c r="H73" i="6" s="1"/>
  <c r="Q72" i="6" s="1"/>
  <c r="Z74" i="6" s="1"/>
  <c r="AI72" i="6" s="1"/>
  <c r="G72" i="6"/>
  <c r="H72" i="6" s="1"/>
  <c r="Q71" i="6" s="1"/>
  <c r="Z71" i="6" s="1"/>
  <c r="AI71" i="6" s="1"/>
  <c r="G71" i="6"/>
  <c r="H71" i="6" s="1"/>
  <c r="G70" i="6"/>
  <c r="H70" i="6" s="1"/>
  <c r="G69" i="6"/>
  <c r="H69" i="6" s="1"/>
  <c r="G68" i="6"/>
  <c r="H68" i="6" s="1"/>
  <c r="Q68" i="6" s="1"/>
  <c r="Z69" i="6" s="1"/>
  <c r="AI69" i="6" s="1"/>
  <c r="G67" i="6"/>
  <c r="H67" i="6" s="1"/>
  <c r="Q67" i="6" l="1"/>
  <c r="Q69" i="6"/>
  <c r="Z68" i="6" s="1"/>
  <c r="AI75" i="6" s="1"/>
  <c r="Z73" i="6"/>
  <c r="AI68" i="6" s="1"/>
  <c r="AI67" i="6"/>
  <c r="G32" i="6"/>
  <c r="H32" i="6" s="1"/>
  <c r="G31" i="6"/>
  <c r="H31" i="6" s="1"/>
  <c r="G30" i="6"/>
  <c r="H30" i="6" s="1"/>
  <c r="G29" i="6"/>
  <c r="H29" i="6" s="1"/>
  <c r="AR63" i="2" l="1"/>
  <c r="AR46" i="2" l="1"/>
  <c r="Q70" i="6" l="1"/>
  <c r="J79" i="6"/>
  <c r="K79" i="6"/>
  <c r="L79" i="6"/>
  <c r="I79" i="6"/>
  <c r="I60" i="6"/>
  <c r="J60" i="6"/>
  <c r="K60" i="6"/>
  <c r="L60" i="6"/>
  <c r="Z70" i="6" l="1"/>
  <c r="Q76" i="6"/>
  <c r="AI70" i="6" l="1"/>
  <c r="AI76" i="6" s="1"/>
  <c r="Z76" i="6"/>
  <c r="AK60" i="2"/>
  <c r="AL60" i="2"/>
  <c r="AM60" i="2"/>
  <c r="AJ60" i="2"/>
  <c r="AK42" i="2"/>
  <c r="AL42" i="2"/>
  <c r="AM42" i="2"/>
  <c r="AJ42" i="2"/>
  <c r="AB60" i="2"/>
  <c r="AC60" i="2"/>
  <c r="AD60" i="2"/>
  <c r="AA60" i="2"/>
  <c r="AB42" i="2"/>
  <c r="AC42" i="2"/>
  <c r="AD42" i="2"/>
  <c r="AA42" i="2"/>
  <c r="S60" i="2"/>
  <c r="T60" i="2"/>
  <c r="U60" i="2"/>
  <c r="R60" i="2"/>
  <c r="S42" i="2"/>
  <c r="T42" i="2"/>
  <c r="U42" i="2"/>
  <c r="R42" i="2"/>
  <c r="J63" i="2"/>
  <c r="K63" i="2"/>
  <c r="L63" i="2"/>
  <c r="I63" i="2"/>
  <c r="J46" i="2"/>
  <c r="K46" i="2"/>
  <c r="L46" i="2"/>
  <c r="I46" i="2"/>
  <c r="Q16" i="2"/>
  <c r="J29" i="2"/>
  <c r="K29" i="2"/>
  <c r="L29" i="2"/>
  <c r="I29" i="2"/>
  <c r="H79" i="6"/>
  <c r="Q59" i="2"/>
  <c r="Q58" i="2"/>
  <c r="Q57" i="2"/>
  <c r="Q56" i="2"/>
  <c r="Q55" i="2"/>
  <c r="Q53" i="2"/>
  <c r="Q52" i="2"/>
  <c r="Q54" i="2"/>
  <c r="H63" i="2"/>
  <c r="G45" i="2"/>
  <c r="H45" i="2" s="1"/>
  <c r="G44" i="2"/>
  <c r="H44" i="2" s="1"/>
  <c r="Q40" i="2" s="1"/>
  <c r="G43" i="2"/>
  <c r="H43" i="2" s="1"/>
  <c r="Q41" i="2" s="1"/>
  <c r="G42" i="2"/>
  <c r="H42" i="2" s="1"/>
  <c r="Q39" i="2" s="1"/>
  <c r="G41" i="2"/>
  <c r="H41" i="2" s="1"/>
  <c r="Q38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Q36" i="2" l="1"/>
  <c r="Q60" i="2"/>
  <c r="Q37" i="2"/>
  <c r="Q42" i="2" s="1"/>
  <c r="H46" i="2"/>
  <c r="G28" i="6" l="1"/>
  <c r="H28" i="6" s="1"/>
  <c r="G27" i="6"/>
  <c r="H27" i="6" s="1"/>
  <c r="G26" i="6"/>
  <c r="H26" i="6" s="1"/>
  <c r="Q20" i="6" s="1"/>
  <c r="G25" i="6"/>
  <c r="H25" i="6" s="1"/>
  <c r="Q19" i="6" s="1"/>
  <c r="G24" i="6"/>
  <c r="H24" i="6" s="1"/>
  <c r="Q18" i="6" s="1"/>
  <c r="G23" i="6"/>
  <c r="H23" i="6" s="1"/>
  <c r="Q17" i="6" s="1"/>
  <c r="G22" i="6"/>
  <c r="H22" i="6" s="1"/>
  <c r="Q16" i="6" s="1"/>
  <c r="G21" i="6"/>
  <c r="H21" i="6" s="1"/>
  <c r="G20" i="6"/>
  <c r="H20" i="6" s="1"/>
  <c r="G19" i="6"/>
  <c r="H19" i="6" s="1"/>
  <c r="Q15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Q12" i="6" s="1"/>
  <c r="G11" i="6"/>
  <c r="H11" i="6" s="1"/>
  <c r="G10" i="6"/>
  <c r="H10" i="6" s="1"/>
  <c r="G9" i="6"/>
  <c r="H9" i="6" s="1"/>
  <c r="G8" i="6"/>
  <c r="H8" i="6" s="1"/>
  <c r="G7" i="6"/>
  <c r="H7" i="6" s="1"/>
  <c r="G7" i="2"/>
  <c r="Q21" i="6" l="1"/>
  <c r="Q11" i="6"/>
  <c r="Q8" i="6"/>
  <c r="Q7" i="6"/>
  <c r="Q10" i="6"/>
  <c r="Q14" i="6"/>
  <c r="Q9" i="6"/>
  <c r="Q13" i="6"/>
  <c r="H60" i="6"/>
  <c r="G28" i="2" l="1"/>
  <c r="H28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8" i="2"/>
  <c r="H8" i="2" s="1"/>
  <c r="G9" i="2"/>
  <c r="H9" i="2" s="1"/>
  <c r="G10" i="2"/>
  <c r="H10" i="2" s="1"/>
  <c r="G11" i="2"/>
  <c r="H11" i="2" s="1"/>
  <c r="H7" i="2"/>
  <c r="H29" i="2" l="1"/>
</calcChain>
</file>

<file path=xl/sharedStrings.xml><?xml version="1.0" encoding="utf-8"?>
<sst xmlns="http://schemas.openxmlformats.org/spreadsheetml/2006/main" count="3917" uniqueCount="1466">
  <si>
    <t>Equipment</t>
  </si>
  <si>
    <t>Date</t>
  </si>
  <si>
    <t>Brief Failure Information</t>
  </si>
  <si>
    <t>EDT Hours</t>
  </si>
  <si>
    <t>No</t>
  </si>
  <si>
    <t>EDT Start</t>
  </si>
  <si>
    <t>EDT Finish</t>
  </si>
  <si>
    <t>Peralatan yang mengalami permasalahan</t>
  </si>
  <si>
    <t>Tanggal EDT</t>
  </si>
  <si>
    <t>Informasi singkat mengenai permasalahanpada peralatan</t>
  </si>
  <si>
    <t>EDT Summary</t>
  </si>
  <si>
    <t>Total EDT Hours</t>
  </si>
  <si>
    <t>Failure Frequency</t>
  </si>
  <si>
    <t>Nama peralatan yang bermasalah</t>
  </si>
  <si>
    <t>EDTe - Equipment EDT</t>
  </si>
  <si>
    <t>EDTp - Production EDT</t>
  </si>
  <si>
    <t>EDTs - Safety EDT</t>
  </si>
  <si>
    <t>EDTpo - Power EDT</t>
  </si>
  <si>
    <t>Duration</t>
  </si>
  <si>
    <r>
      <t xml:space="preserve">Total jam EDT; </t>
    </r>
    <r>
      <rPr>
        <i/>
        <sz val="8"/>
        <color rgb="FFFF0000"/>
        <rFont val="Calibri"/>
        <family val="2"/>
        <scheme val="minor"/>
      </rPr>
      <t>formula - jangan dirubah</t>
    </r>
  </si>
  <si>
    <r>
      <t xml:space="preserve">Type EDT:
EDTe - Equipment EDT
EDTp - Production EDT
EDTs - Safety EDT
EDTpo - Power EDT
</t>
    </r>
    <r>
      <rPr>
        <i/>
        <sz val="8"/>
        <color rgb="FFFF0000"/>
        <rFont val="Calibri"/>
        <family val="2"/>
        <scheme val="minor"/>
      </rPr>
      <t>Pilih dari drop down list</t>
    </r>
  </si>
  <si>
    <r>
      <t xml:space="preserve">Lama EDT berlangsung; </t>
    </r>
    <r>
      <rPr>
        <i/>
        <sz val="8"/>
        <color rgb="FFFF0000"/>
        <rFont val="Calibri"/>
        <family val="2"/>
        <scheme val="minor"/>
      </rPr>
      <t>formula - jangan dirubah</t>
    </r>
  </si>
  <si>
    <t>Line</t>
  </si>
  <si>
    <t>Line - 1</t>
  </si>
  <si>
    <t xml:space="preserve">Line -2 </t>
  </si>
  <si>
    <r>
      <t xml:space="preserve">Line; </t>
    </r>
    <r>
      <rPr>
        <i/>
        <sz val="8"/>
        <color rgb="FFFF0000"/>
        <rFont val="Calibri"/>
        <family val="2"/>
        <scheme val="minor"/>
      </rPr>
      <t>Pilih dari drop down list</t>
    </r>
  </si>
  <si>
    <r>
      <t xml:space="preserve">Jam mulai EDT terjadi - dihitung mulai pabrik berhenti beroperasi. </t>
    </r>
    <r>
      <rPr>
        <i/>
        <sz val="8"/>
        <color rgb="FFFF0000"/>
        <rFont val="Calibri"/>
        <family val="2"/>
        <scheme val="minor"/>
      </rPr>
      <t>Penulisan waktu basis 24 jam, misalnya 17:00</t>
    </r>
  </si>
  <si>
    <r>
      <t xml:space="preserve">Jam EDT berakhir -dihitung sampai pabrik beroperasi normal kembali. </t>
    </r>
    <r>
      <rPr>
        <i/>
        <sz val="8"/>
        <color rgb="FFFF0000"/>
        <rFont val="Calibri"/>
        <family val="2"/>
        <scheme val="minor"/>
      </rPr>
      <t>Penulisan waktu basis 24 jam, misalnya 21:00</t>
    </r>
  </si>
  <si>
    <t>FY1718</t>
  </si>
  <si>
    <t>Akumulasi jumlah berapa kali peralatan tersebut bermasalah/ down selama FY</t>
  </si>
  <si>
    <t>Frequency</t>
  </si>
  <si>
    <t>Distributing Feul Conv # 6</t>
  </si>
  <si>
    <t>BPV # 2</t>
  </si>
  <si>
    <t>Turbin # 4</t>
  </si>
  <si>
    <t>Feul Distributing Conveyor</t>
  </si>
  <si>
    <t>ID Fan Boiler Mechmar</t>
  </si>
  <si>
    <t>Turbin # 3</t>
  </si>
  <si>
    <t>Compresor # 1</t>
  </si>
  <si>
    <t>Boilermech</t>
  </si>
  <si>
    <t>CM Elevator # 1</t>
  </si>
  <si>
    <t>Motor burnt</t>
  </si>
  <si>
    <t>Packing valve make up sistem BPV # 2 bocor</t>
  </si>
  <si>
    <t>Man valve Turbine 4 Problem of the Pin</t>
  </si>
  <si>
    <t>Chute distributing conveyor dead end</t>
  </si>
  <si>
    <t>Fiber stuck in the chute Feul distributing conveyor</t>
  </si>
  <si>
    <t>Fuel chain distributing conveyor out of the sprocket</t>
  </si>
  <si>
    <t>Spindle Valve for Turbine Broken</t>
  </si>
  <si>
    <t>Compressor hose decoction inlet valve # 5 breaks &amp; air valve # 4 decoction inlet jams</t>
  </si>
  <si>
    <t>Fan ID fan high vibration</t>
  </si>
  <si>
    <t>Turbine number 3 trip</t>
  </si>
  <si>
    <t>Inlet valve compressor hose Sterilizer # 5 broken</t>
  </si>
  <si>
    <t>The tooth on the gearbox is broken</t>
  </si>
  <si>
    <t>Bolt House Boilermech's Vibrating Bearing Brack is broken</t>
  </si>
  <si>
    <t>Fuel Distributing Conveyor #6</t>
  </si>
  <si>
    <t>BPV #2</t>
  </si>
  <si>
    <t>Turbine #4</t>
  </si>
  <si>
    <t>Fuel Distributing Conveyor</t>
  </si>
  <si>
    <t>Boiler Mechmar</t>
  </si>
  <si>
    <t>Compressor #1</t>
  </si>
  <si>
    <t>CM Elevator #1</t>
  </si>
  <si>
    <t>Total hours equipment down</t>
  </si>
  <si>
    <t>Turbine #3</t>
  </si>
  <si>
    <t>EDTe</t>
  </si>
  <si>
    <t>EDTp</t>
  </si>
  <si>
    <t>EDTpo</t>
  </si>
  <si>
    <t>EDTs</t>
  </si>
  <si>
    <t>Line -1</t>
  </si>
  <si>
    <t>Line -2</t>
  </si>
  <si>
    <t>Fuel Feeding to Moving Floor 1.2 Conveyor</t>
  </si>
  <si>
    <t>FY1819</t>
  </si>
  <si>
    <t>Packing valve make up system BPV # 2 bocor</t>
  </si>
  <si>
    <t>Main Valve Turbine #4 problem at the  pin</t>
  </si>
  <si>
    <t>Chute distributing conveyor plugged</t>
  </si>
  <si>
    <t>Fiber stuck in the chute of Fuel Distributing Conveyor</t>
  </si>
  <si>
    <t>Fuel Chain Distributing Conveyor out of the sprocket</t>
  </si>
  <si>
    <t>Spindle Valve  Turbine #4 Broken</t>
  </si>
  <si>
    <t>Mechmar Boier ID Fan high vibration</t>
  </si>
  <si>
    <t>Bolt House Boilermech's Vibrating Bearing Bracket broke</t>
  </si>
  <si>
    <t>Gearbox gear broken</t>
  </si>
  <si>
    <t>Packing valve make up sistem BPV # 2 leaks</t>
  </si>
  <si>
    <t>Compressor hose broken</t>
  </si>
  <si>
    <t>Turbine #3 trip</t>
  </si>
  <si>
    <t>EDT Bad Actors</t>
  </si>
  <si>
    <t>Action plan</t>
  </si>
  <si>
    <t>Issue</t>
  </si>
  <si>
    <t>2018/19 EDT Bad Actors</t>
  </si>
  <si>
    <t>No.</t>
  </si>
  <si>
    <t>Alat</t>
  </si>
  <si>
    <t>% EDT to Jam olah</t>
  </si>
  <si>
    <t>Root Cause</t>
  </si>
  <si>
    <t>Corrective Action</t>
  </si>
  <si>
    <t>Status</t>
  </si>
  <si>
    <t>Done</t>
  </si>
  <si>
    <t>Transfer Carriage No. 2</t>
  </si>
  <si>
    <t>Fuel Distributing Screw Conveyor</t>
  </si>
  <si>
    <t>Sterilized Fruit Bunch Conveyor No.1</t>
  </si>
  <si>
    <t>Processing Man Power</t>
  </si>
  <si>
    <t>Horizontal Empty Bunch Conveyor No.1</t>
  </si>
  <si>
    <t>Cake Breaker Conveyor No. 1</t>
  </si>
  <si>
    <t>Under Thresher Conveyor No.2</t>
  </si>
  <si>
    <t>Boiler No 1</t>
  </si>
  <si>
    <t>Line 1</t>
  </si>
  <si>
    <t>line 1</t>
  </si>
  <si>
    <t>Tipping FFB terlalu banyak (manual)</t>
  </si>
  <si>
    <t>lack of man power after public holiday</t>
  </si>
  <si>
    <t>drat cylinder hydraulic rusak</t>
  </si>
  <si>
    <t>hose bocor</t>
  </si>
  <si>
    <t>plat bar masuk kedalam conveyor</t>
  </si>
  <si>
    <t>Screw aus</t>
  </si>
  <si>
    <t xml:space="preserve">Tipler kebanyakan numpah </t>
  </si>
  <si>
    <t>Kebanyakan pemakaian shell yang  menyebabkan over heeting</t>
  </si>
  <si>
    <t>Tippler No. 1</t>
  </si>
  <si>
    <t xml:space="preserve">Tippler trouble tidak mau menuang </t>
  </si>
  <si>
    <t>Manis Mata Mill</t>
  </si>
  <si>
    <t>elmo horizontal EBC terbakar</t>
  </si>
  <si>
    <t>Horizontal Empty Bunch Scrapper No.1</t>
  </si>
  <si>
    <t>Hujan lebat dan bahan bakar basah</t>
  </si>
  <si>
    <t>fuel distributing conveyor trip (interlock tidak terpasang)</t>
  </si>
  <si>
    <t>motor horizontal conveyor terbakar</t>
  </si>
  <si>
    <t>Fruit Distributing Conveyor Trip karena sumbat</t>
  </si>
  <si>
    <t>fruit distributing conv. Trip (nut flange bearing lepas)</t>
  </si>
  <si>
    <t>Elmo Horizontal Empty bunch #1 terbakar</t>
  </si>
  <si>
    <t>Fruit Distributing Conveyor Trip - sumbat</t>
  </si>
  <si>
    <t>Boiler 2</t>
  </si>
  <si>
    <t>Horizontal Empty Bunch Scrapper No.2</t>
  </si>
  <si>
    <t>chain coupling wet shell conv. putus</t>
  </si>
  <si>
    <t>Wet Shell Conveyor No.1</t>
  </si>
  <si>
    <t>Rantai transmisi cage tippler no #2 lepas dari gear, Automasi cage tippler no #1 error</t>
  </si>
  <si>
    <t>Tippler 1</t>
  </si>
  <si>
    <t>Empty Bunch Horizontal no.2 trip - chute sumbat</t>
  </si>
  <si>
    <t>Fiber Cyclone Airlock No.1</t>
  </si>
  <si>
    <t>Airlock fibre cyclone trip - sumbat</t>
  </si>
  <si>
    <t>perbaikan rail track bagian dalam sterilizer #1 dan #3</t>
  </si>
  <si>
    <t>Sterilizer 1</t>
  </si>
  <si>
    <t>Fuel Distributing conv. Trip (Elmo terbakar)</t>
  </si>
  <si>
    <t>Fruit distributing conveyor shaft pipa putus</t>
  </si>
  <si>
    <t>Fruit Distributing Conveyor</t>
  </si>
  <si>
    <t xml:space="preserve">Perbaikan pipa super heater yang bocor, </t>
  </si>
  <si>
    <t>Bottom Cross conveyor trip</t>
  </si>
  <si>
    <t>Bottom Cross Conveyor No. 1</t>
  </si>
  <si>
    <t>Rantai screpper bunch feeder no.2 putus</t>
  </si>
  <si>
    <t>Sterilized Fruit Bunch Conveyor No.2</t>
  </si>
  <si>
    <t>Conveyor Fuel distributing trip, Rantai transmisi nut air lock putus</t>
  </si>
  <si>
    <t>LTDS 1st Stage Column and Airlock No. 1</t>
  </si>
  <si>
    <t>Baut Join CBC putus</t>
  </si>
  <si>
    <t>Boiler ID Fan No.2</t>
  </si>
  <si>
    <t>ID Fan Boiler  unbalance, plate balancing lepas</t>
  </si>
  <si>
    <t>Perbaikan drum hydrocyclone #3, shaft patah</t>
  </si>
  <si>
    <t>Hydrocyclone Dripping Drum No. 3</t>
  </si>
  <si>
    <t>Frek Fail</t>
  </si>
  <si>
    <t>Row Labels</t>
  </si>
  <si>
    <t>Grand Total</t>
  </si>
  <si>
    <t>Sum of Frek Fail</t>
  </si>
  <si>
    <t>Sum of EDTe</t>
  </si>
  <si>
    <t>Sum of EDTp</t>
  </si>
  <si>
    <t>FY 1819 - EDT Corrective Action</t>
  </si>
  <si>
    <t>Tanggal</t>
  </si>
  <si>
    <t>PT. Harapan Sawit Lestari</t>
  </si>
  <si>
    <t>Ganti elmo</t>
  </si>
  <si>
    <t>Connect interlock system</t>
  </si>
  <si>
    <t>Cleaning conveyor</t>
  </si>
  <si>
    <t>Ganti flange bearing</t>
  </si>
  <si>
    <t>Cleaning chute</t>
  </si>
  <si>
    <t>Ganti chain coupling</t>
  </si>
  <si>
    <t>1. Perbaikan rantai transmisi
2. Cleaning brondolan di area transmisi
3. Perbaikan control tippler</t>
  </si>
  <si>
    <t>Cleaning airlock</t>
  </si>
  <si>
    <t>Perbaikan rail track</t>
  </si>
  <si>
    <t>1. Blank pipa no. 3
2. Schedulling cleaning pipa (by kontraktor)</t>
  </si>
  <si>
    <t>1. Perbaikan rantai scrapper
2. Adjust rantai
3. PM schedule weekly</t>
  </si>
  <si>
    <t>1. Perbaikan shaft
2. PM Fruit Distributing Conveyor weekly</t>
  </si>
  <si>
    <t>1. Done
2. Done
3. Done</t>
  </si>
  <si>
    <t>1. Done
2. Done
3. Regularly</t>
  </si>
  <si>
    <t>1. Done
2. Regularly</t>
  </si>
  <si>
    <t>1. Cleaning conveyor
2. Perbaikan rantai transmisi</t>
  </si>
  <si>
    <t>1. Done
2. Done</t>
  </si>
  <si>
    <t>1. Ganti bolt joint CBC
2. PM weekly</t>
  </si>
  <si>
    <t>1. Perbaikan shaft drum
2. Pabrikasi drum baru
3. Scheduled penggantian drum no. 3</t>
  </si>
  <si>
    <t>MTD</t>
  </si>
  <si>
    <t>% EDT to MTD</t>
  </si>
  <si>
    <t>Data EDT MMM FY1819</t>
  </si>
  <si>
    <t>Sum of EDT Hours</t>
  </si>
  <si>
    <t>1. Elmo terbakar
2. Chute feeder no. 2 sering sumbat</t>
  </si>
  <si>
    <t>1. Elmo terbakar</t>
  </si>
  <si>
    <t>1. Balancing Manual
2. Balancing by kontraktor
3. Planning penggantian Fan</t>
  </si>
  <si>
    <t>1. Ganti elmo
2. PM elmo regularly
3. PM Horizontal Empty Bunch scrapper regularly</t>
  </si>
  <si>
    <t>Sum Hari</t>
  </si>
  <si>
    <t>% pareto</t>
  </si>
  <si>
    <t>Sum of % pareto</t>
  </si>
  <si>
    <t>1. ID Fan Boiler  unbalance
2. Cracked pada reducer fan 
3. Plate balancing lepas</t>
  </si>
  <si>
    <t>1. Balancing manual
2. Pengelasan pada cracked fan
3. Balancing by kontraktor</t>
  </si>
  <si>
    <t>1. Done
2. Done by Maintenance
3. Done by Malindo</t>
  </si>
  <si>
    <t>Sum Hour</t>
  </si>
  <si>
    <t>Milling MTD</t>
  </si>
  <si>
    <t>Turbin No. 2</t>
  </si>
  <si>
    <t>Commisioning Turbin 2.5 MW, test sensor bearing. (AVR turbin 1.8 MW Rusak)</t>
  </si>
  <si>
    <t>Perbaikan pipa boiler</t>
  </si>
  <si>
    <t>Perbaikan pipa air boiler drum atas ke drum bawah</t>
  </si>
  <si>
    <t>Perbaikan elmo, gearbox, LWS fuel distributing</t>
  </si>
  <si>
    <t>Perbaikan cylinder pneumatic damper ID Fan yang patah</t>
  </si>
  <si>
    <t>1. Perbaikan bearing elmo to gearbox
2. Ganti LWS
3. PM Scheduled weekly</t>
  </si>
  <si>
    <t>1. Ganti pneumatic ID Fan yang patah</t>
  </si>
  <si>
    <t>1. Done</t>
  </si>
  <si>
    <t>1. Ganti sensor bearing turbin
2. Order AVR MA330</t>
  </si>
  <si>
    <t>1. Done
2. On progress / PR</t>
  </si>
  <si>
    <t>1. Blank pipa No. 6 CS
2. Schedule Mechaninal Cleaning by Kontraktor</t>
  </si>
  <si>
    <t>1. Done
2. On progress</t>
  </si>
  <si>
    <t>1. Blank pipa No. 5 CS
2. Schedulling cleaning pipa (by kontraktor)</t>
  </si>
  <si>
    <t>Hanger bearing patah</t>
  </si>
  <si>
    <t>Trip</t>
  </si>
  <si>
    <t>1. Ganti hanger bearing yang patah
2. Koordinasi tentang pengambilan material gudang malam hari</t>
  </si>
  <si>
    <t>Buah menumpuk</t>
  </si>
  <si>
    <t>Perbaikan hanger bearing</t>
  </si>
  <si>
    <t>Horizontal EB trip - sumbat</t>
  </si>
  <si>
    <t>%pareto</t>
  </si>
  <si>
    <t>Sum of %pareto</t>
  </si>
  <si>
    <t>1. Cleaning conveyor
2. Adjust rantai</t>
  </si>
  <si>
    <t>packing pipa drain drum boiler bawah bocor</t>
  </si>
  <si>
    <t>panel pompa waduk rusak</t>
  </si>
  <si>
    <t>MCC Raw Water Intake</t>
  </si>
  <si>
    <t xml:space="preserve">pipa super heater bocor </t>
  </si>
  <si>
    <t>Legal Entity Name</t>
  </si>
  <si>
    <t>Harapan Sawit Lestari, PT</t>
  </si>
  <si>
    <t>Delete Flag</t>
  </si>
  <si>
    <t>(All)</t>
  </si>
  <si>
    <t>Operating Unit Code</t>
  </si>
  <si>
    <t>MMM</t>
  </si>
  <si>
    <t>Sub Operating Unit Code</t>
  </si>
  <si>
    <t>Asset No</t>
  </si>
  <si>
    <t>Asset Name</t>
  </si>
  <si>
    <t>Asset Category</t>
  </si>
  <si>
    <t>GEN-MMM</t>
  </si>
  <si>
    <t>EH-27</t>
  </si>
  <si>
    <t>EH-27 Wheel Loader 60ZV Kawasaki</t>
  </si>
  <si>
    <t>Heavy Equipment</t>
  </si>
  <si>
    <t>EH-39</t>
  </si>
  <si>
    <t>EH-39 MILL MM JCB Backhoe Loader 3CXSM</t>
  </si>
  <si>
    <t>GL-11</t>
  </si>
  <si>
    <t>GL-11 MILL 1 Large Generator Caterpillar 3406</t>
  </si>
  <si>
    <t>Large Generators</t>
  </si>
  <si>
    <t>GL-12</t>
  </si>
  <si>
    <t>GL-12 MILL 1 Lerge Generator Caterpillar 3406</t>
  </si>
  <si>
    <t>GL-13</t>
  </si>
  <si>
    <t>GL-13 MILL 1 Large Generator Caterpillar 3412</t>
  </si>
  <si>
    <t>VL-53</t>
  </si>
  <si>
    <t>VL-53 Strada Triton DC GLS Mutasi ISK</t>
  </si>
  <si>
    <t>Light Vehicles</t>
  </si>
  <si>
    <t>VL-73</t>
  </si>
  <si>
    <t>VL-73 Mill-MM Ford Ranger Ras Cabin</t>
  </si>
  <si>
    <t>VL-77</t>
  </si>
  <si>
    <t>VL-77 Ford Ranger Ras Cabin</t>
  </si>
  <si>
    <t>VL-87</t>
  </si>
  <si>
    <t>VL-87 Mitsubishi Triton 2.8 L HDX</t>
  </si>
  <si>
    <t>BS-19</t>
  </si>
  <si>
    <t>BS-19 Mill-MM Mitsubishi FE71BC Mini Bus 2x4</t>
  </si>
  <si>
    <t>Buses</t>
  </si>
  <si>
    <t>EH-30</t>
  </si>
  <si>
    <t>EH-30 Mill-MM Altrak Wheel Loader</t>
  </si>
  <si>
    <t>TS-26</t>
  </si>
  <si>
    <t>TS-26 Mill-MM Mitsubishi PS 125HT</t>
  </si>
  <si>
    <t>Small Trucks</t>
  </si>
  <si>
    <t>TS-44</t>
  </si>
  <si>
    <t>TS-44 MMM Hino Dutro 130HD 6,4P/S Dump Truck c/w Skylift</t>
  </si>
  <si>
    <t>XX-EH-03</t>
  </si>
  <si>
    <t>EH-03 MILL 1 JCB Loadall  540-70 (STD Bucket) Telescopic Handler</t>
  </si>
  <si>
    <t>XX-VL-31</t>
  </si>
  <si>
    <t>VL-31 KB 9830 G STRADA MEGA CAB</t>
  </si>
  <si>
    <t>XX-VL-78</t>
  </si>
  <si>
    <t>Not Use VL-78 Ford Ranger Ras Cabin</t>
  </si>
  <si>
    <t>VL-151</t>
  </si>
  <si>
    <t>VL-151 MMM Engineer ALL NEW TRITON 2.5LDCGL 4X4 MT</t>
  </si>
  <si>
    <t>VL-153</t>
  </si>
  <si>
    <t>VL-153 MMM TOYOTA KD22M/T03COMM, HIACE COMMUTER MANUAL</t>
  </si>
  <si>
    <t>XX-FM-02</t>
  </si>
  <si>
    <t>FM-02 PKS Massey Ferguson MF 390</t>
  </si>
  <si>
    <t>Medium Farm Tractors</t>
  </si>
  <si>
    <t>XX-VL-64</t>
  </si>
  <si>
    <t>VL-64 Hilux type G</t>
  </si>
  <si>
    <t>GEN-MMM Total</t>
  </si>
  <si>
    <t>MP01 - MMM</t>
  </si>
  <si>
    <t>01WBR001</t>
  </si>
  <si>
    <t>Weighbridge No. 1</t>
  </si>
  <si>
    <t xml:space="preserve">Mill Process/Equipment </t>
  </si>
  <si>
    <t>01WBR002</t>
  </si>
  <si>
    <t>Weighbridge No. 2</t>
  </si>
  <si>
    <t>01WBR003</t>
  </si>
  <si>
    <t>Road to Weighbridge No. 1</t>
  </si>
  <si>
    <t>01GRA001</t>
  </si>
  <si>
    <t>Grading No. 1</t>
  </si>
  <si>
    <t>01GRA002</t>
  </si>
  <si>
    <t>Grading No. 2</t>
  </si>
  <si>
    <t>01LRA001</t>
  </si>
  <si>
    <t>Loading Ramp No. 1</t>
  </si>
  <si>
    <t>01LRA002</t>
  </si>
  <si>
    <t>Loading Ramp No. 2</t>
  </si>
  <si>
    <t>01LRA007</t>
  </si>
  <si>
    <t>Loading Ramp Door Hydraulic Power Pack No. 1</t>
  </si>
  <si>
    <t>01LRA008</t>
  </si>
  <si>
    <t>Loading Ramp Door Hydraulic Power Pack No. 2</t>
  </si>
  <si>
    <t>01LRA019</t>
  </si>
  <si>
    <t>Road to Loading Ramp No. 1</t>
  </si>
  <si>
    <t>01LRA020</t>
  </si>
  <si>
    <t>Road to Loading Ramp No. 2</t>
  </si>
  <si>
    <t>01WBR004</t>
  </si>
  <si>
    <t>Road to Weighbridge No. 2</t>
  </si>
  <si>
    <t>01WBR005</t>
  </si>
  <si>
    <t>Weighbridge CCTV System</t>
  </si>
  <si>
    <t>MP01 - MMM Total</t>
  </si>
  <si>
    <t>MP02 - MMM</t>
  </si>
  <si>
    <t>02CBD001</t>
  </si>
  <si>
    <t>Capstan &amp; Bollard No. 1</t>
  </si>
  <si>
    <t>02CBD002</t>
  </si>
  <si>
    <t>Capstan &amp; Bollard No. 2</t>
  </si>
  <si>
    <t>02CBD003</t>
  </si>
  <si>
    <t>Capstan &amp; Bollard No. 3</t>
  </si>
  <si>
    <t>02CBD004</t>
  </si>
  <si>
    <t>Capstan &amp; Bollard No. 4</t>
  </si>
  <si>
    <t>02CBD005</t>
  </si>
  <si>
    <t>Capstan &amp; Bollard No. 5</t>
  </si>
  <si>
    <t>02CBD006</t>
  </si>
  <si>
    <t>Capstan &amp; Bollard No. 6</t>
  </si>
  <si>
    <t>02CBD007</t>
  </si>
  <si>
    <t>Capstan &amp; Bollard No. 7</t>
  </si>
  <si>
    <t>02CGS001</t>
  </si>
  <si>
    <t>FFB Cage No. 1</t>
  </si>
  <si>
    <t>02CGS002</t>
  </si>
  <si>
    <t>FFB Cage No. 2</t>
  </si>
  <si>
    <t>02CGS003</t>
  </si>
  <si>
    <t>FFB Cage No. 3</t>
  </si>
  <si>
    <t>02CGS004</t>
  </si>
  <si>
    <t>FFB Cage No. 4</t>
  </si>
  <si>
    <t>02CGS005</t>
  </si>
  <si>
    <t>FFB Cage No. 5</t>
  </si>
  <si>
    <t>02CGS006</t>
  </si>
  <si>
    <t>FFB Cage No. 6</t>
  </si>
  <si>
    <t>02CGS007</t>
  </si>
  <si>
    <t>FFB Cage No. 7</t>
  </si>
  <si>
    <t>02CGS008</t>
  </si>
  <si>
    <t>FFB Cage No. 8</t>
  </si>
  <si>
    <t>02CGS009</t>
  </si>
  <si>
    <t>FFB Cage No. 9</t>
  </si>
  <si>
    <t>02CGS010</t>
  </si>
  <si>
    <t>FFB Cage No. 10</t>
  </si>
  <si>
    <t>02CGS011</t>
  </si>
  <si>
    <t>FFB Cage No. 11</t>
  </si>
  <si>
    <t>02CGS012</t>
  </si>
  <si>
    <t>FFB Cage No. 12</t>
  </si>
  <si>
    <t>02CGS013</t>
  </si>
  <si>
    <t>FFB Cage No. 13</t>
  </si>
  <si>
    <t>02CGS014</t>
  </si>
  <si>
    <t>FFB Cage No. 14</t>
  </si>
  <si>
    <t>02CGS015</t>
  </si>
  <si>
    <t>FFB Cage No. 15</t>
  </si>
  <si>
    <t>02CGS016</t>
  </si>
  <si>
    <t>FFB Cage No. 16</t>
  </si>
  <si>
    <t>02CGS017</t>
  </si>
  <si>
    <t>FFB Cage No. 17</t>
  </si>
  <si>
    <t>02CGS018</t>
  </si>
  <si>
    <t>FFB Cage No. 18</t>
  </si>
  <si>
    <t>02CGS019</t>
  </si>
  <si>
    <t>FFB Cage No. 19</t>
  </si>
  <si>
    <t>02CGS020</t>
  </si>
  <si>
    <t>FFB Cage No. 20</t>
  </si>
  <si>
    <t>02CGS021</t>
  </si>
  <si>
    <t>FFB Cage No. 21</t>
  </si>
  <si>
    <t>02CGS022</t>
  </si>
  <si>
    <t>FFB Cage No. 22</t>
  </si>
  <si>
    <t>02CGS023</t>
  </si>
  <si>
    <t>FFB Cage No. 23</t>
  </si>
  <si>
    <t>02CGS024</t>
  </si>
  <si>
    <t>FFB Cage No. 24</t>
  </si>
  <si>
    <t>02CGS025</t>
  </si>
  <si>
    <t>FFB Cage No. 25</t>
  </si>
  <si>
    <t>02CGS026</t>
  </si>
  <si>
    <t>FFB Cage No. 26</t>
  </si>
  <si>
    <t>02CGS027</t>
  </si>
  <si>
    <t>FFB Cage No. 27</t>
  </si>
  <si>
    <t>02CGS028</t>
  </si>
  <si>
    <t>FFB Cage No. 28</t>
  </si>
  <si>
    <t>02CGS029</t>
  </si>
  <si>
    <t>FFB Cage No. 29</t>
  </si>
  <si>
    <t>02CGS030</t>
  </si>
  <si>
    <t>FFB Cage No. 30</t>
  </si>
  <si>
    <t>02CGS031</t>
  </si>
  <si>
    <t>FFB Cage No. 31</t>
  </si>
  <si>
    <t>02CGS032</t>
  </si>
  <si>
    <t>FFB Cage No. 32</t>
  </si>
  <si>
    <t>02CGS033</t>
  </si>
  <si>
    <t>FFB Cage No. 33</t>
  </si>
  <si>
    <t>02CGS034</t>
  </si>
  <si>
    <t>FFB Cage No. 34</t>
  </si>
  <si>
    <t>02CGS035</t>
  </si>
  <si>
    <t>FFB Cage No. 35</t>
  </si>
  <si>
    <t>02CGS036</t>
  </si>
  <si>
    <t>FFB Cage No. 36</t>
  </si>
  <si>
    <t>02CGS037</t>
  </si>
  <si>
    <t>FFB Cage No. 37</t>
  </si>
  <si>
    <t>02CGS038</t>
  </si>
  <si>
    <t>FFB Cage No. 38</t>
  </si>
  <si>
    <t>02CGS039</t>
  </si>
  <si>
    <t>FFB Cage No. 39</t>
  </si>
  <si>
    <t>02CGS040</t>
  </si>
  <si>
    <t>FFB Cage No. 40</t>
  </si>
  <si>
    <t>02CGS041</t>
  </si>
  <si>
    <t>FFB Cage No. 41</t>
  </si>
  <si>
    <t>02CGS042</t>
  </si>
  <si>
    <t>FFB Cage No. 42</t>
  </si>
  <si>
    <t>02CGS043</t>
  </si>
  <si>
    <t>FFB Cage No. 43</t>
  </si>
  <si>
    <t>02CGS044</t>
  </si>
  <si>
    <t>FFB Cage No. 44</t>
  </si>
  <si>
    <t>02CGS045</t>
  </si>
  <si>
    <t>FFB Cage No. 45</t>
  </si>
  <si>
    <t>02CGS046</t>
  </si>
  <si>
    <t>FFB Cage No. 46</t>
  </si>
  <si>
    <t>02CGS047</t>
  </si>
  <si>
    <t>FFB Cage No. 47</t>
  </si>
  <si>
    <t>02CGS048</t>
  </si>
  <si>
    <t>FFB Cage No. 48</t>
  </si>
  <si>
    <t>02CGS049</t>
  </si>
  <si>
    <t>FFB Cage No. 49</t>
  </si>
  <si>
    <t>02CGS050</t>
  </si>
  <si>
    <t>FFB Cage No. 50</t>
  </si>
  <si>
    <t>02CGS051</t>
  </si>
  <si>
    <t>FFB Cage No. 51</t>
  </si>
  <si>
    <t>02CGS052</t>
  </si>
  <si>
    <t>FFB Cage No. 52</t>
  </si>
  <si>
    <t>02CGS053</t>
  </si>
  <si>
    <t>FFB Cage No. 53</t>
  </si>
  <si>
    <t>02CGS054</t>
  </si>
  <si>
    <t>FFB Cage No. 54</t>
  </si>
  <si>
    <t>02CGS055</t>
  </si>
  <si>
    <t>FFB Cage No. 55</t>
  </si>
  <si>
    <t>02CGS056</t>
  </si>
  <si>
    <t>FFB Cage No. 56</t>
  </si>
  <si>
    <t>02CGS057</t>
  </si>
  <si>
    <t>FFB Cage No. 57</t>
  </si>
  <si>
    <t>02CGS058</t>
  </si>
  <si>
    <t>FFB Cage No. 58</t>
  </si>
  <si>
    <t>02CGS059</t>
  </si>
  <si>
    <t>FFB Cage No. 59</t>
  </si>
  <si>
    <t>02CGS060</t>
  </si>
  <si>
    <t>FFB Cage No. 60</t>
  </si>
  <si>
    <t>02CGS061</t>
  </si>
  <si>
    <t>FFB Cage No. 61</t>
  </si>
  <si>
    <t>02CGS062</t>
  </si>
  <si>
    <t>FFB Cage No. 62</t>
  </si>
  <si>
    <t>02CGS063</t>
  </si>
  <si>
    <t>FFB Cage No. 63</t>
  </si>
  <si>
    <t>02CGS064</t>
  </si>
  <si>
    <t>FFB Cage No. 64</t>
  </si>
  <si>
    <t>02CGS065</t>
  </si>
  <si>
    <t>FFB Cage No. 65</t>
  </si>
  <si>
    <t>02CGS066</t>
  </si>
  <si>
    <t>FFB Cage No. 66</t>
  </si>
  <si>
    <t>02CGS067</t>
  </si>
  <si>
    <t>FFB Cage No. 67</t>
  </si>
  <si>
    <t>02CGS068</t>
  </si>
  <si>
    <t>FFB Cage No. 68</t>
  </si>
  <si>
    <t>02CGS069</t>
  </si>
  <si>
    <t>FFB Cage No. 69</t>
  </si>
  <si>
    <t>02CGS070</t>
  </si>
  <si>
    <t>FFB Cage No. 70</t>
  </si>
  <si>
    <t>02CGS071</t>
  </si>
  <si>
    <t>FFB Cage No. 71</t>
  </si>
  <si>
    <t>02CGS072</t>
  </si>
  <si>
    <t>FFB Cage No. 72</t>
  </si>
  <si>
    <t>02CGS073</t>
  </si>
  <si>
    <t>FFB Cage No. 73</t>
  </si>
  <si>
    <t>02CGS074</t>
  </si>
  <si>
    <t>FFB Cage No. 74</t>
  </si>
  <si>
    <t>02CGS075</t>
  </si>
  <si>
    <t>FFB Cage No. 75</t>
  </si>
  <si>
    <t>02CGS076</t>
  </si>
  <si>
    <t>FFB Cage No. 76</t>
  </si>
  <si>
    <t>02CGS077</t>
  </si>
  <si>
    <t>FFB Cage No. 77</t>
  </si>
  <si>
    <t>02CGS078</t>
  </si>
  <si>
    <t>FFB Cage No. 78</t>
  </si>
  <si>
    <t>02CGS079</t>
  </si>
  <si>
    <t>FFB Cage No. 79</t>
  </si>
  <si>
    <t>02CGS080</t>
  </si>
  <si>
    <t>FFB Cage No. 80</t>
  </si>
  <si>
    <t>02CGS081</t>
  </si>
  <si>
    <t>FFB Cage No. 81</t>
  </si>
  <si>
    <t>02CGS082</t>
  </si>
  <si>
    <t>FFB Cage No. 82</t>
  </si>
  <si>
    <t>02CGS083</t>
  </si>
  <si>
    <t>FFB Cage No. 83</t>
  </si>
  <si>
    <t>02CGS084</t>
  </si>
  <si>
    <t>FFB Cage No. 84</t>
  </si>
  <si>
    <t>02CGS085</t>
  </si>
  <si>
    <t>FFB Cage No. 85</t>
  </si>
  <si>
    <t>02CGS086</t>
  </si>
  <si>
    <t>FFB Cage No. 86</t>
  </si>
  <si>
    <t>02CGS087</t>
  </si>
  <si>
    <t>FFB Cage No. 87</t>
  </si>
  <si>
    <t>02CGS088</t>
  </si>
  <si>
    <t>FFB Cage No. 88</t>
  </si>
  <si>
    <t>02CGS089</t>
  </si>
  <si>
    <t>FFB Cage No. 89</t>
  </si>
  <si>
    <t>02CGS090</t>
  </si>
  <si>
    <t>FFB Cage No. 90</t>
  </si>
  <si>
    <t>02CGS091</t>
  </si>
  <si>
    <t>FFB Cage No. 91</t>
  </si>
  <si>
    <t>02CGS092</t>
  </si>
  <si>
    <t>FFB Cage No. 92</t>
  </si>
  <si>
    <t>02CGS093</t>
  </si>
  <si>
    <t>FFB Cage No. 93</t>
  </si>
  <si>
    <t>02CGS094</t>
  </si>
  <si>
    <t>FFB Cage No. 94</t>
  </si>
  <si>
    <t>02CGS095</t>
  </si>
  <si>
    <t>FFB Cage No. 95</t>
  </si>
  <si>
    <t>02CGS096</t>
  </si>
  <si>
    <t>FFB Cage No. 96</t>
  </si>
  <si>
    <t>02CGS097</t>
  </si>
  <si>
    <t>FFB Cage No. 97</t>
  </si>
  <si>
    <t>02CGS098</t>
  </si>
  <si>
    <t>FFB Cage No. 98</t>
  </si>
  <si>
    <t>02CGS099</t>
  </si>
  <si>
    <t>FFB Cage No. 99</t>
  </si>
  <si>
    <t>02CGS100</t>
  </si>
  <si>
    <t>FFB Cage No. 100</t>
  </si>
  <si>
    <t>02CGS101</t>
  </si>
  <si>
    <t>FFB Cage No. 101</t>
  </si>
  <si>
    <t>02CGS102</t>
  </si>
  <si>
    <t>FFB Cage No. 102</t>
  </si>
  <si>
    <t>02CGS103</t>
  </si>
  <si>
    <t>FFB Cage No. 103</t>
  </si>
  <si>
    <t>02CGS104</t>
  </si>
  <si>
    <t>FFB Cage No. 104</t>
  </si>
  <si>
    <t>02CGS105</t>
  </si>
  <si>
    <t>FFB Cage No. 105</t>
  </si>
  <si>
    <t>02CGS106</t>
  </si>
  <si>
    <t>FFB Cage No. 106</t>
  </si>
  <si>
    <t>02HWC001</t>
  </si>
  <si>
    <t>Hydraulic Winch Capstan No. 1</t>
  </si>
  <si>
    <t>02HWC002</t>
  </si>
  <si>
    <t>Hydraulic Winch Capstan No. 2</t>
  </si>
  <si>
    <t>02HWC003</t>
  </si>
  <si>
    <t>Hydraulic Winch Capstan No. 3</t>
  </si>
  <si>
    <t>02HWC004</t>
  </si>
  <si>
    <t>Hydraulic Winch Capstan No. 4</t>
  </si>
  <si>
    <t>02RTC001</t>
  </si>
  <si>
    <t>Rail Track No. 1</t>
  </si>
  <si>
    <t>02RTC002</t>
  </si>
  <si>
    <t>Rail Track No. 2</t>
  </si>
  <si>
    <t>02RTC003</t>
  </si>
  <si>
    <t>Rail Track No. 3</t>
  </si>
  <si>
    <t>02RTC004</t>
  </si>
  <si>
    <t>Rail Track No. 4</t>
  </si>
  <si>
    <t>02RTC005</t>
  </si>
  <si>
    <t>Rail Track No. 5</t>
  </si>
  <si>
    <t>02RTC006</t>
  </si>
  <si>
    <t>Rail Track No. 6</t>
  </si>
  <si>
    <t>02TCP005</t>
  </si>
  <si>
    <t>Transfer Carriage Pit No. 1</t>
  </si>
  <si>
    <t>02TCP006</t>
  </si>
  <si>
    <t>Transfer Carriage Pit No. 2</t>
  </si>
  <si>
    <t>02TCR001</t>
  </si>
  <si>
    <t>Transfer Carriage No. 1</t>
  </si>
  <si>
    <t>02TCR002</t>
  </si>
  <si>
    <t>02TCR003</t>
  </si>
  <si>
    <t>Transfer Carriage No. 3</t>
  </si>
  <si>
    <t>02TCR004</t>
  </si>
  <si>
    <t>Transfer Carriage No. 4</t>
  </si>
  <si>
    <t>02TCU009</t>
  </si>
  <si>
    <t>Transfer Carriage Pit Pump No. 1</t>
  </si>
  <si>
    <t>02TCU010</t>
  </si>
  <si>
    <t>Transfer Carriage Pit Pump No. 2</t>
  </si>
  <si>
    <t>02UDS001</t>
  </si>
  <si>
    <t>Undertow System No. 1</t>
  </si>
  <si>
    <t>02UDS002</t>
  </si>
  <si>
    <t>Undertow System No. 2</t>
  </si>
  <si>
    <t>02UDS003</t>
  </si>
  <si>
    <t>Undertow System No. 3</t>
  </si>
  <si>
    <t>02UDS004</t>
  </si>
  <si>
    <t>Undertow System No. 4</t>
  </si>
  <si>
    <t>02UDS005</t>
  </si>
  <si>
    <t>Undertow System No. 5</t>
  </si>
  <si>
    <t>02UDS006</t>
  </si>
  <si>
    <t>Undertow System No. 6</t>
  </si>
  <si>
    <t>MP02 - MMM Total</t>
  </si>
  <si>
    <t>MP03 - MMM</t>
  </si>
  <si>
    <t>03CST001</t>
  </si>
  <si>
    <t>Condensate Pit</t>
  </si>
  <si>
    <t>03CST002</t>
  </si>
  <si>
    <t>Sterilizer Condensate Pit Pump No.1</t>
  </si>
  <si>
    <t>03CST003</t>
  </si>
  <si>
    <t>Sterilizer Condensate Pit Pump No.2</t>
  </si>
  <si>
    <t>03CST004</t>
  </si>
  <si>
    <t>Sterilizer Condensate Pit Pump No.3</t>
  </si>
  <si>
    <t>03CST005</t>
  </si>
  <si>
    <t>Condensate Transport Pit</t>
  </si>
  <si>
    <t>03CST006</t>
  </si>
  <si>
    <t>Exhaust Chamber</t>
  </si>
  <si>
    <t>03CST007</t>
  </si>
  <si>
    <t>Sterilizer Blow Down Chamber</t>
  </si>
  <si>
    <t>03CST008</t>
  </si>
  <si>
    <t>Sterlliser Blowdown/Exhaust Silencer</t>
  </si>
  <si>
    <t>03DWB001</t>
  </si>
  <si>
    <t>Drawbridge No.1</t>
  </si>
  <si>
    <t>03DWB002</t>
  </si>
  <si>
    <t>Drawbridge No.2</t>
  </si>
  <si>
    <t>03DWB003</t>
  </si>
  <si>
    <t>Drawbridge No.3</t>
  </si>
  <si>
    <t>03DWB004</t>
  </si>
  <si>
    <t>Drawbridge No.4</t>
  </si>
  <si>
    <t>03DWB005</t>
  </si>
  <si>
    <t>Drawbridge No.5</t>
  </si>
  <si>
    <t>03DWB006</t>
  </si>
  <si>
    <t>Drawbridge No.6</t>
  </si>
  <si>
    <t>03DWB007</t>
  </si>
  <si>
    <t>Drawbridge No.7</t>
  </si>
  <si>
    <t>03DWB008</t>
  </si>
  <si>
    <t>Drawbridge No.8</t>
  </si>
  <si>
    <t>03DWB021</t>
  </si>
  <si>
    <t>Drawbridge Hydraulic Power Pack No.1</t>
  </si>
  <si>
    <t>03DWB022</t>
  </si>
  <si>
    <t>Drawbridge Hydraulic Power Pack No.2</t>
  </si>
  <si>
    <t>03DWB023</t>
  </si>
  <si>
    <t>Drawbridge Hydraulic Power Pack No.3</t>
  </si>
  <si>
    <t>03DWB024</t>
  </si>
  <si>
    <t>Drawbridge Hydraulic Power Pack No.4</t>
  </si>
  <si>
    <t>03DWB025</t>
  </si>
  <si>
    <t>Drawbridge Hydraulic Power Pack No.5</t>
  </si>
  <si>
    <t>03DWB026</t>
  </si>
  <si>
    <t>Drawbridge Hydraulic Power Pack No.6</t>
  </si>
  <si>
    <t>03DWB027</t>
  </si>
  <si>
    <t>Drawbridge Hydraulic Power Pack No.7</t>
  </si>
  <si>
    <t>03DWB028</t>
  </si>
  <si>
    <t>Drawbridge Hydraulic Power Pack No.8</t>
  </si>
  <si>
    <t>03STR001</t>
  </si>
  <si>
    <t>Sterilizer No.1</t>
  </si>
  <si>
    <t>03STR002</t>
  </si>
  <si>
    <t>Sterilizer No.2</t>
  </si>
  <si>
    <t>03STR003</t>
  </si>
  <si>
    <t>Sterilizer No.3</t>
  </si>
  <si>
    <t>03STR004</t>
  </si>
  <si>
    <t>Sterilizer No.4</t>
  </si>
  <si>
    <t>03STR007</t>
  </si>
  <si>
    <t>Steriliser Control Panel</t>
  </si>
  <si>
    <t>03STR008</t>
  </si>
  <si>
    <t>Steriliser Control Room</t>
  </si>
  <si>
    <t>03STR009</t>
  </si>
  <si>
    <t>Sterilizer Control System</t>
  </si>
  <si>
    <t>03STR010</t>
  </si>
  <si>
    <t>PLC Sterilizer Panel</t>
  </si>
  <si>
    <t>MP03 - MMM Total</t>
  </si>
  <si>
    <t>MP04 - MMM</t>
  </si>
  <si>
    <t>04BCV011</t>
  </si>
  <si>
    <t xml:space="preserve">Empty Bunch Hopper </t>
  </si>
  <si>
    <t>04BCV012</t>
  </si>
  <si>
    <t>04BCV013</t>
  </si>
  <si>
    <t>04BCV014</t>
  </si>
  <si>
    <t>Horizontal Empty Bunch Hopper Scrapper</t>
  </si>
  <si>
    <t>04BCV015</t>
  </si>
  <si>
    <t>Inclided Empty Bunch Scrapper No.1</t>
  </si>
  <si>
    <t>04BCV016</t>
  </si>
  <si>
    <t>Inclided Empty Bunch Scrapper No.2</t>
  </si>
  <si>
    <t>04SFB001</t>
  </si>
  <si>
    <t>04SFB002</t>
  </si>
  <si>
    <t>04SFB008</t>
  </si>
  <si>
    <t>Fruit Elevator No.1</t>
  </si>
  <si>
    <t>04SFB009</t>
  </si>
  <si>
    <t>Fruit Elevator No.2</t>
  </si>
  <si>
    <t>04SFB010</t>
  </si>
  <si>
    <t>Fruit Elevator No.3</t>
  </si>
  <si>
    <t>04SFB011</t>
  </si>
  <si>
    <t>Under Thresher Conveyor No.1</t>
  </si>
  <si>
    <t>04SFB012</t>
  </si>
  <si>
    <t>04SFB013</t>
  </si>
  <si>
    <t>Under Thresher Conveyor No.3</t>
  </si>
  <si>
    <t>04SFB014</t>
  </si>
  <si>
    <t>Under Thresher Conveyor No.4</t>
  </si>
  <si>
    <t>04SFB015</t>
  </si>
  <si>
    <t>Below Bunch Feeder Scrapper</t>
  </si>
  <si>
    <t>04SFB016</t>
  </si>
  <si>
    <t>04SFB017</t>
  </si>
  <si>
    <t>Bottom Cross Conveyor No. 2</t>
  </si>
  <si>
    <t>04TPL006</t>
  </si>
  <si>
    <t>Tippler No.1</t>
  </si>
  <si>
    <t>04TPL007</t>
  </si>
  <si>
    <t>Tippler No.2</t>
  </si>
  <si>
    <t>04TRE001</t>
  </si>
  <si>
    <t>Thresher No. 1</t>
  </si>
  <si>
    <t>04TRE002</t>
  </si>
  <si>
    <t>Thresher No. 2</t>
  </si>
  <si>
    <t>04TRE003</t>
  </si>
  <si>
    <t>Thresher No. 3</t>
  </si>
  <si>
    <t>04TRE004</t>
  </si>
  <si>
    <t>Thresher No. 4</t>
  </si>
  <si>
    <t>MP04 - MMM Total</t>
  </si>
  <si>
    <t>MP05 - MMM</t>
  </si>
  <si>
    <t>05VSC001</t>
  </si>
  <si>
    <t>Vibrating Screen No. 1</t>
  </si>
  <si>
    <t>05VSC002</t>
  </si>
  <si>
    <t>Vibrating Screen No. 2</t>
  </si>
  <si>
    <t>05VSC003</t>
  </si>
  <si>
    <t>Vibrating Screen No. 3</t>
  </si>
  <si>
    <t>05COI001</t>
  </si>
  <si>
    <t>Crude oil Gutter No. 1</t>
  </si>
  <si>
    <t>05COI002</t>
  </si>
  <si>
    <t>Crude oil Gutter No. 2</t>
  </si>
  <si>
    <t>05COI003</t>
  </si>
  <si>
    <t>Crude Oil Pump No. 1</t>
  </si>
  <si>
    <t>05COI004</t>
  </si>
  <si>
    <t>Crude Oil Pump No. 2</t>
  </si>
  <si>
    <t>05COI005</t>
  </si>
  <si>
    <t>Crude Oil Pump No. 3</t>
  </si>
  <si>
    <t>05COI006</t>
  </si>
  <si>
    <t>Crude Oil Tank No. 1</t>
  </si>
  <si>
    <t>05COI008</t>
  </si>
  <si>
    <t>Crude Oil Transport Piping</t>
  </si>
  <si>
    <t>05COI009</t>
  </si>
  <si>
    <t>Dilution Tank</t>
  </si>
  <si>
    <t>05COI010</t>
  </si>
  <si>
    <t>Effluent Transport Piping</t>
  </si>
  <si>
    <t>05COI013</t>
  </si>
  <si>
    <t>Sand Trap Tank No. 1</t>
  </si>
  <si>
    <t>05COI016</t>
  </si>
  <si>
    <t>Steam to Crude Oil Tank Piping</t>
  </si>
  <si>
    <t>05COI017</t>
  </si>
  <si>
    <t>Drain Sand Trap Tank Conveyor</t>
  </si>
  <si>
    <t>05FWC005</t>
  </si>
  <si>
    <t>Screen Waste Conveyor No.1</t>
  </si>
  <si>
    <t>05FWC008</t>
  </si>
  <si>
    <t>Fruit Top Cross Conveyor</t>
  </si>
  <si>
    <t>05FWC009</t>
  </si>
  <si>
    <t>05FWC010</t>
  </si>
  <si>
    <t>Inclined Loose Fruit Scrapper</t>
  </si>
  <si>
    <t>05FWC011</t>
  </si>
  <si>
    <t>Horizontal Loose Fruit Conveyor</t>
  </si>
  <si>
    <t>05FWC012</t>
  </si>
  <si>
    <t>Recycle Fruit Conveyor</t>
  </si>
  <si>
    <t>05PRS001</t>
  </si>
  <si>
    <t>Screw Press No. 1</t>
  </si>
  <si>
    <t>05PRS002</t>
  </si>
  <si>
    <t>Screw Press No. 2</t>
  </si>
  <si>
    <t>05PRS003</t>
  </si>
  <si>
    <t>Screw Press No. 3</t>
  </si>
  <si>
    <t>05PRS004</t>
  </si>
  <si>
    <t>Screw Press No. 4</t>
  </si>
  <si>
    <t>05PRS011</t>
  </si>
  <si>
    <t>Press Electrical Panel</t>
  </si>
  <si>
    <t>05PRS012</t>
  </si>
  <si>
    <t>Digester No.1</t>
  </si>
  <si>
    <t>05PRS013</t>
  </si>
  <si>
    <t>Digester No.2</t>
  </si>
  <si>
    <t>05PRS014</t>
  </si>
  <si>
    <t>Digester No.3</t>
  </si>
  <si>
    <t>05PRS015</t>
  </si>
  <si>
    <t>Digester No.4</t>
  </si>
  <si>
    <t>05PRS022</t>
  </si>
  <si>
    <t>Digester Electrical Panel</t>
  </si>
  <si>
    <t>05PRS023</t>
  </si>
  <si>
    <t>Steam to Digester Piping System</t>
  </si>
  <si>
    <t>05PRS024</t>
  </si>
  <si>
    <t>Hot Water Piping</t>
  </si>
  <si>
    <t>05SHD001</t>
  </si>
  <si>
    <t xml:space="preserve">Screw Press Hydraulic Pack No.1 </t>
  </si>
  <si>
    <t>05SHD002</t>
  </si>
  <si>
    <t xml:space="preserve">Screw Press Hydraulic Pack No.2 </t>
  </si>
  <si>
    <t>05SHD003</t>
  </si>
  <si>
    <t>Screw Press Hydraulic Pack No.3</t>
  </si>
  <si>
    <t>05SHD004</t>
  </si>
  <si>
    <t>Screw Press Hydraulic Pack No.4</t>
  </si>
  <si>
    <t>MP05 - MMM Total</t>
  </si>
  <si>
    <t>MP06 - MMM</t>
  </si>
  <si>
    <t>06CBC001</t>
  </si>
  <si>
    <t>06CBC002</t>
  </si>
  <si>
    <t>Cake Breaker Conveyor No. 2</t>
  </si>
  <si>
    <t>06CBC005</t>
  </si>
  <si>
    <t>Inclined Cake Breaker Conveyor</t>
  </si>
  <si>
    <t>06NCH003</t>
  </si>
  <si>
    <t>Nut Auger Conveyor No.1</t>
  </si>
  <si>
    <t>06NCH006</t>
  </si>
  <si>
    <t>Nut Hopper No.1</t>
  </si>
  <si>
    <t>06NDA003</t>
  </si>
  <si>
    <t>Depericarper Column and Ducting No.1</t>
  </si>
  <si>
    <t>06NDA005</t>
  </si>
  <si>
    <t>Destoner Column and Ducting No. 1</t>
  </si>
  <si>
    <t>06NDA007</t>
  </si>
  <si>
    <t>Destoner Fan No. 1</t>
  </si>
  <si>
    <t>06NDA009</t>
  </si>
  <si>
    <t>Destoner Fan Airlock No. 1</t>
  </si>
  <si>
    <t>06NDA011</t>
  </si>
  <si>
    <t>Destoner Fan Cyclone No. 1</t>
  </si>
  <si>
    <t>06NDA015</t>
  </si>
  <si>
    <t>06NDA017</t>
  </si>
  <si>
    <t>Fiber Ducting &amp; Cyclone No.1</t>
  </si>
  <si>
    <t>06NDA019</t>
  </si>
  <si>
    <t>Fiber Fan Airlock No.1</t>
  </si>
  <si>
    <t>06NDA021</t>
  </si>
  <si>
    <t>Fibre Cyclone Fan No.1</t>
  </si>
  <si>
    <t>06NDA025</t>
  </si>
  <si>
    <t>Nut Destoner No.1</t>
  </si>
  <si>
    <t>06NPD001</t>
  </si>
  <si>
    <t>Nut Polishing Drum No.1</t>
  </si>
  <si>
    <t>MP06 - MMM Total</t>
  </si>
  <si>
    <t>MP07 - MMM</t>
  </si>
  <si>
    <t>07CMC001</t>
  </si>
  <si>
    <t>Cracked Mixture Conveyor No. 1</t>
  </si>
  <si>
    <t>07CMC005</t>
  </si>
  <si>
    <t>Cracked Mixture Elevator No. 1</t>
  </si>
  <si>
    <t>07DKT010</t>
  </si>
  <si>
    <t>07DKT012</t>
  </si>
  <si>
    <t>LTDS 1st Fan &amp; Ducting No. 1</t>
  </si>
  <si>
    <t>07DKT013</t>
  </si>
  <si>
    <t>LTDS 1st Stage Column and Airlock No. 2</t>
  </si>
  <si>
    <t>07DKT016</t>
  </si>
  <si>
    <t>LTDS 2nd Stage Column and Airlock No. 1</t>
  </si>
  <si>
    <t>07DKT018</t>
  </si>
  <si>
    <t>LTDS 2nd Fan &amp; Ducting No. 1</t>
  </si>
  <si>
    <t>07DKT019</t>
  </si>
  <si>
    <t>LTDS 2nd Stage Column and Airlock No. 2</t>
  </si>
  <si>
    <t>07HDC001</t>
  </si>
  <si>
    <t>Hydrocyclone Dripping Drum No. 1</t>
  </si>
  <si>
    <t>07HDC002</t>
  </si>
  <si>
    <t>Hydrocyclone Dripping Drum No. 2</t>
  </si>
  <si>
    <t>07HDC003</t>
  </si>
  <si>
    <t>Hydrocyclone Pump No. 1</t>
  </si>
  <si>
    <t>07HDC004</t>
  </si>
  <si>
    <t>Hydrocyclone Pump No. 2</t>
  </si>
  <si>
    <t>07HDC005</t>
  </si>
  <si>
    <t>Hydrocyclone Pump No. 3</t>
  </si>
  <si>
    <t>07HDC009</t>
  </si>
  <si>
    <t>07KDS001</t>
  </si>
  <si>
    <t>Kernel Bin Heater Fan No.1</t>
  </si>
  <si>
    <t>07KDS002</t>
  </si>
  <si>
    <t>Kernel Bin Heater Fan No.2</t>
  </si>
  <si>
    <t>07KDS003</t>
  </si>
  <si>
    <t>Kernel Bin Heater Fan No.3</t>
  </si>
  <si>
    <t>07KDS004</t>
  </si>
  <si>
    <t>Kernel Bin Heater Fan No.4</t>
  </si>
  <si>
    <t>07KDS006</t>
  </si>
  <si>
    <t>Kernel Bulk Silo No.1</t>
  </si>
  <si>
    <t>07KDS007</t>
  </si>
  <si>
    <t>Kernel Bulk Silo No.2</t>
  </si>
  <si>
    <t>07KDS011</t>
  </si>
  <si>
    <t>Kernel Silo Dryer Fan No.1</t>
  </si>
  <si>
    <t>07KDS012</t>
  </si>
  <si>
    <t>Kernel Silo Dryer Fan No.2</t>
  </si>
  <si>
    <t>07KDS013</t>
  </si>
  <si>
    <t>Kernel Silo Dryer Fan No.3</t>
  </si>
  <si>
    <t>07KDS014</t>
  </si>
  <si>
    <t>Kernel Silo Dryer Fan No.4</t>
  </si>
  <si>
    <t>07KDS019</t>
  </si>
  <si>
    <t>Kernel Silo Dryer No.1</t>
  </si>
  <si>
    <t>07KDS020</t>
  </si>
  <si>
    <t>Kernel Silo Dryer No.2</t>
  </si>
  <si>
    <t>07KDS021</t>
  </si>
  <si>
    <t>Kernel Silo Dryer No.3</t>
  </si>
  <si>
    <t>07KDS022</t>
  </si>
  <si>
    <t>Kernel Silo Dryer No.4</t>
  </si>
  <si>
    <t>07KTR002</t>
  </si>
  <si>
    <t>Bottom Dry Kernel Conveyor</t>
  </si>
  <si>
    <t>07KTR023</t>
  </si>
  <si>
    <t>Kernel Transport Fan</t>
  </si>
  <si>
    <t>07KTR025</t>
  </si>
  <si>
    <t>Kernel Transport Fan Ducting</t>
  </si>
  <si>
    <t>07KTR028</t>
  </si>
  <si>
    <t>Wet Kernel Conveyor No.1</t>
  </si>
  <si>
    <t>07KTR034</t>
  </si>
  <si>
    <t>Wet Kernel Elevator No.1</t>
  </si>
  <si>
    <t>07KTR038</t>
  </si>
  <si>
    <t>07RML001</t>
  </si>
  <si>
    <t>Ripple Mill No. 1</t>
  </si>
  <si>
    <t>07RML002</t>
  </si>
  <si>
    <t>Ripple Mill No. 2</t>
  </si>
  <si>
    <t>MP07 - MMM Total</t>
  </si>
  <si>
    <t>MP08 - MMM</t>
  </si>
  <si>
    <t>08CST001</t>
  </si>
  <si>
    <t xml:space="preserve">Continous Settling Tank No.1 </t>
  </si>
  <si>
    <t>08CST002</t>
  </si>
  <si>
    <t>Continous Settling Tank No.2</t>
  </si>
  <si>
    <t>08CST003</t>
  </si>
  <si>
    <t>Continous Settling Tank No.3</t>
  </si>
  <si>
    <t>08CST004</t>
  </si>
  <si>
    <t>Continous Settling Tank No.4</t>
  </si>
  <si>
    <t>08CST005</t>
  </si>
  <si>
    <t xml:space="preserve">Continous Settling Tank Stirred  No.1 </t>
  </si>
  <si>
    <t>08CST006</t>
  </si>
  <si>
    <t>Continous Settling Tank Stirred  No.2</t>
  </si>
  <si>
    <t>08CST007</t>
  </si>
  <si>
    <t>Continous Settling Tank Stirred  No.3</t>
  </si>
  <si>
    <t>08CST008</t>
  </si>
  <si>
    <t>Continous Settling Tank Stirred  No.4</t>
  </si>
  <si>
    <t>08DCT001</t>
  </si>
  <si>
    <t>Decanter Feeding Piping No. 1</t>
  </si>
  <si>
    <t>08DCT002</t>
  </si>
  <si>
    <t>Decanter Feeding Piping No. 2</t>
  </si>
  <si>
    <t>08DCT003</t>
  </si>
  <si>
    <t>Decanter No. 1</t>
  </si>
  <si>
    <t>08DCT004</t>
  </si>
  <si>
    <t>Decanter No. 2</t>
  </si>
  <si>
    <t>08DCT005</t>
  </si>
  <si>
    <t>Decanter No. 3</t>
  </si>
  <si>
    <t>08DCT007</t>
  </si>
  <si>
    <t>Decanter Panel No. 1</t>
  </si>
  <si>
    <t>08DCT008</t>
  </si>
  <si>
    <t>Decanter Panel No. 2</t>
  </si>
  <si>
    <t>08DCT009</t>
  </si>
  <si>
    <t>Decanter Panel No. 3</t>
  </si>
  <si>
    <t>08DCT011</t>
  </si>
  <si>
    <t>Decanter Solid Area</t>
  </si>
  <si>
    <t>08DCT012</t>
  </si>
  <si>
    <t>Decanter Feeding Piping No. 3</t>
  </si>
  <si>
    <t>08DOL005</t>
  </si>
  <si>
    <t>Oil Transfer Pump No. 1</t>
  </si>
  <si>
    <t>08DOL006</t>
  </si>
  <si>
    <t>Oil Transfer Pump No. 2</t>
  </si>
  <si>
    <t>08DOL007</t>
  </si>
  <si>
    <t>Oil Transfer Pump No. 3</t>
  </si>
  <si>
    <t>08ORV003</t>
  </si>
  <si>
    <t>Wet Oil Tank</t>
  </si>
  <si>
    <t>08ORV004</t>
  </si>
  <si>
    <t>Light Phase Pump No.1</t>
  </si>
  <si>
    <t>08ORV005</t>
  </si>
  <si>
    <t>Light Phase Pump No.2</t>
  </si>
  <si>
    <t>08ORV006</t>
  </si>
  <si>
    <t>Reclaim Oil Pump No.1</t>
  </si>
  <si>
    <t>08ORV007</t>
  </si>
  <si>
    <t>Reclaim Oil Pump No.2</t>
  </si>
  <si>
    <t>08ORV008</t>
  </si>
  <si>
    <t>Light Phase Tank</t>
  </si>
  <si>
    <t>08ORV009</t>
  </si>
  <si>
    <t>Oil Recovery Pump No.1</t>
  </si>
  <si>
    <t>08ORV010</t>
  </si>
  <si>
    <t>Oil Recovery Pump No.2</t>
  </si>
  <si>
    <t>08ORV011</t>
  </si>
  <si>
    <t>Hot Water Pump No.1</t>
  </si>
  <si>
    <t>08ORV012</t>
  </si>
  <si>
    <t>Hot Water Pump No.2</t>
  </si>
  <si>
    <t>08ORV013</t>
  </si>
  <si>
    <t>Hot Water Tank</t>
  </si>
  <si>
    <t>08ORV014</t>
  </si>
  <si>
    <t>Hot Well Pump No.1</t>
  </si>
  <si>
    <t>08ORV015</t>
  </si>
  <si>
    <t>Hot Well Pump No.2</t>
  </si>
  <si>
    <t>08ORV016</t>
  </si>
  <si>
    <t>Hot Well Tank</t>
  </si>
  <si>
    <t>08ORV017</t>
  </si>
  <si>
    <t>Reclaim Oil Tank</t>
  </si>
  <si>
    <t>08PRF001</t>
  </si>
  <si>
    <t>Purifier Feed Pump No. 1</t>
  </si>
  <si>
    <t>08PRF002</t>
  </si>
  <si>
    <t>Purifier Feed Pump No. 2</t>
  </si>
  <si>
    <t>08PRF004</t>
  </si>
  <si>
    <t>Purifier Panel No. 1</t>
  </si>
  <si>
    <t>08PRF005</t>
  </si>
  <si>
    <t>Purifier Panel No. 2</t>
  </si>
  <si>
    <t>08PRF007</t>
  </si>
  <si>
    <t>Oil Purifier No.1</t>
  </si>
  <si>
    <t>08PRF008</t>
  </si>
  <si>
    <t>Oil Purifier No.2</t>
  </si>
  <si>
    <t>08SCL001</t>
  </si>
  <si>
    <t>Sand Cyclone No.1</t>
  </si>
  <si>
    <t>08SCL002</t>
  </si>
  <si>
    <t>Sand Cyclone No.2</t>
  </si>
  <si>
    <t>08SCL003</t>
  </si>
  <si>
    <t>Sand Cyclone No.3</t>
  </si>
  <si>
    <t>08SOL001</t>
  </si>
  <si>
    <t>Sludge Balance Tank</t>
  </si>
  <si>
    <t>08SOL002</t>
  </si>
  <si>
    <t>Sludge Distributing Tank</t>
  </si>
  <si>
    <t>08SOL003</t>
  </si>
  <si>
    <t>Sludge Pit No.1</t>
  </si>
  <si>
    <t>08SOL004</t>
  </si>
  <si>
    <t>Sludge Pit No.2</t>
  </si>
  <si>
    <t>08SOL005</t>
  </si>
  <si>
    <t>Sludge Recovery Tank</t>
  </si>
  <si>
    <t>08SOL006</t>
  </si>
  <si>
    <t>Sludget Drain Tank</t>
  </si>
  <si>
    <t>08SOL007</t>
  </si>
  <si>
    <t>Sludget Tank No.1</t>
  </si>
  <si>
    <t>08SOL008</t>
  </si>
  <si>
    <t>Sludget Tank No.2</t>
  </si>
  <si>
    <t>08SOL009</t>
  </si>
  <si>
    <t>Distributing Pump No. 1</t>
  </si>
  <si>
    <t>08SOL010</t>
  </si>
  <si>
    <t>Distributing Pump No. 2</t>
  </si>
  <si>
    <t>08VDR001</t>
  </si>
  <si>
    <t>Vacuum Dryer No. 1</t>
  </si>
  <si>
    <t>08VDR002</t>
  </si>
  <si>
    <t>Vacuum Dryer No. 2</t>
  </si>
  <si>
    <t>08VDR004</t>
  </si>
  <si>
    <t>Vacuum Dryer Pump No. 1</t>
  </si>
  <si>
    <t>08VDR005</t>
  </si>
  <si>
    <t>Vacuum Dryer Pump No. 2</t>
  </si>
  <si>
    <t>MP08 - MMM Total</t>
  </si>
  <si>
    <t>MP09 - MMM</t>
  </si>
  <si>
    <t>09BAH001</t>
  </si>
  <si>
    <t>Boiler Fly Ash Conveyor No.1</t>
  </si>
  <si>
    <t>09BAH002</t>
  </si>
  <si>
    <t>Boiler Fly Ash Conveyor No.2</t>
  </si>
  <si>
    <t>09BAH003</t>
  </si>
  <si>
    <t>Boiler Fly Ash Conveyor No.3</t>
  </si>
  <si>
    <t>09BAH004</t>
  </si>
  <si>
    <t>Boiler Ash Central Conveyor No. 1</t>
  </si>
  <si>
    <t>09BAH005</t>
  </si>
  <si>
    <t>Boiler Ash Central Conveyor No. 2</t>
  </si>
  <si>
    <t>09BAH006</t>
  </si>
  <si>
    <t>Dust  Conveyor No.1</t>
  </si>
  <si>
    <t>09BAH007</t>
  </si>
  <si>
    <t>Dust  Conveyor No.2</t>
  </si>
  <si>
    <t>09BAH008</t>
  </si>
  <si>
    <t>Dust Collector</t>
  </si>
  <si>
    <t>09BBL001</t>
  </si>
  <si>
    <t>Boiler Blowdown Chamber</t>
  </si>
  <si>
    <t>09BBL002</t>
  </si>
  <si>
    <t>Boiler Blowdown Vessel No.1</t>
  </si>
  <si>
    <t>09BBL003</t>
  </si>
  <si>
    <t>Boiler Blowdown Vessel No.2</t>
  </si>
  <si>
    <t>09BBL004</t>
  </si>
  <si>
    <t>Boiler Blowdown Vessel No.3</t>
  </si>
  <si>
    <t>09BFA001</t>
  </si>
  <si>
    <t>Boiler FD Fan No.1</t>
  </si>
  <si>
    <t>09BFA002</t>
  </si>
  <si>
    <t>Boiler FD Fan No.2</t>
  </si>
  <si>
    <t>09BFA004</t>
  </si>
  <si>
    <t>Boiler ID Fan No.1</t>
  </si>
  <si>
    <t>09BFA005</t>
  </si>
  <si>
    <t>09BFA007</t>
  </si>
  <si>
    <t>Boiler Primary Fan</t>
  </si>
  <si>
    <t>09BFA008</t>
  </si>
  <si>
    <t>Boiler Secondary Fan</t>
  </si>
  <si>
    <t>09BFA009</t>
  </si>
  <si>
    <t>Boiler Flue Gas Fan</t>
  </si>
  <si>
    <t>09BFA010</t>
  </si>
  <si>
    <t>Secondary Fan</t>
  </si>
  <si>
    <t>09BFC001</t>
  </si>
  <si>
    <t>09BFC002</t>
  </si>
  <si>
    <t>Fuel Elevator</t>
  </si>
  <si>
    <t>09BFC003</t>
  </si>
  <si>
    <t>Fuel Excess Conveyor</t>
  </si>
  <si>
    <t>09BFC004</t>
  </si>
  <si>
    <t>Fuel Feeder Conveyor No.1</t>
  </si>
  <si>
    <t>09BFC005</t>
  </si>
  <si>
    <t>Fuel Feeder Conveyor No.2</t>
  </si>
  <si>
    <t>09BFC006</t>
  </si>
  <si>
    <t>Fuel Feeder Conveyor No.3</t>
  </si>
  <si>
    <t>09BFC007</t>
  </si>
  <si>
    <t>Fuel Feeder Conveyor No.4</t>
  </si>
  <si>
    <t>09BFC008</t>
  </si>
  <si>
    <t>Fuel Recycle Conveyor</t>
  </si>
  <si>
    <t>09BFC009</t>
  </si>
  <si>
    <t>Fuel Recycle Elevator</t>
  </si>
  <si>
    <t>09BFC010</t>
  </si>
  <si>
    <t>Fuel Return Excess Conveyor</t>
  </si>
  <si>
    <t>09BFC011</t>
  </si>
  <si>
    <t>Boiler Automation Control System</t>
  </si>
  <si>
    <t>09BFC012</t>
  </si>
  <si>
    <t>Fiber Storage Conveyor</t>
  </si>
  <si>
    <t>09BFC013</t>
  </si>
  <si>
    <t>Fiber/Shell Conveyor No.1</t>
  </si>
  <si>
    <t>09BFC014</t>
  </si>
  <si>
    <t>Fiber/Shell Conveyor No.2</t>
  </si>
  <si>
    <t>09BFC015</t>
  </si>
  <si>
    <t>Wet Redler Conveyor</t>
  </si>
  <si>
    <t>09BLR001</t>
  </si>
  <si>
    <t>Boiler No. 1</t>
  </si>
  <si>
    <t>09BLR002</t>
  </si>
  <si>
    <t>Boiler No. 2</t>
  </si>
  <si>
    <t>09BLR004</t>
  </si>
  <si>
    <t>Boiler Panel No.1</t>
  </si>
  <si>
    <t>09BLR005</t>
  </si>
  <si>
    <t>Boiler Panel No.2</t>
  </si>
  <si>
    <t>09BLR007</t>
  </si>
  <si>
    <t>Boiler Thermal Deaerator No.1</t>
  </si>
  <si>
    <t>09BLR008</t>
  </si>
  <si>
    <t>Boiler Thermal Deaerator No.2</t>
  </si>
  <si>
    <t>09BLR011</t>
  </si>
  <si>
    <t>Boiler Vacuum Deaerator No. 1</t>
  </si>
  <si>
    <t>09BLR012</t>
  </si>
  <si>
    <t>Boiler Vacuum Deaerator No. 2</t>
  </si>
  <si>
    <t>09BLR015</t>
  </si>
  <si>
    <t>Boiler Thermal Deaerator Pump No.1</t>
  </si>
  <si>
    <t>09BLR016</t>
  </si>
  <si>
    <t>Boiler Thermal Deaerator Pump No.2</t>
  </si>
  <si>
    <t>09BLR019</t>
  </si>
  <si>
    <t>Boiler Thermal Deaerator Feed Pump No.1</t>
  </si>
  <si>
    <t>09BLR020</t>
  </si>
  <si>
    <t>Boiler Thermal Deaerator Feed Pump No.2</t>
  </si>
  <si>
    <t>09BLR023</t>
  </si>
  <si>
    <t>Boiler Vacuum Deaerator Pump No. 1</t>
  </si>
  <si>
    <t>09BLR024</t>
  </si>
  <si>
    <t>Boiler Vacuum Deaerator Pump No. 2</t>
  </si>
  <si>
    <t>09BLR025</t>
  </si>
  <si>
    <t>Boiler Vacuum Deaerator Pump No. 3</t>
  </si>
  <si>
    <t>09BLR026</t>
  </si>
  <si>
    <t>Boiler Vacuum Deaerator Pump No. 4</t>
  </si>
  <si>
    <t>09BLR027</t>
  </si>
  <si>
    <t>Vacuum Deaerator Discharge Pump</t>
  </si>
  <si>
    <t>09BLR028</t>
  </si>
  <si>
    <t>Boiler Vibrating Grates</t>
  </si>
  <si>
    <t>09BLR029</t>
  </si>
  <si>
    <t>Boiler Air Pre Heater</t>
  </si>
  <si>
    <t>09BLR030</t>
  </si>
  <si>
    <t>Boiler Moving Floor Retrieving System No. 1</t>
  </si>
  <si>
    <t>09BLR031</t>
  </si>
  <si>
    <t>Boiler Moving Floor Retrieving System No. 2</t>
  </si>
  <si>
    <t>09BLR032</t>
  </si>
  <si>
    <t>Boiler Bay Moving Floor Retrieving System No. 1</t>
  </si>
  <si>
    <t>09BLR033</t>
  </si>
  <si>
    <t>Boiler Bay Moving Floor Retrieving System No. 2</t>
  </si>
  <si>
    <t>09BLR034</t>
  </si>
  <si>
    <t>Boiler Submerge Ash Conveyor</t>
  </si>
  <si>
    <t>09BLR035</t>
  </si>
  <si>
    <t>Boiler Inverter Fuel Feeding System</t>
  </si>
  <si>
    <t>09BWT001</t>
  </si>
  <si>
    <t>Chemical Dosing Pump No.1</t>
  </si>
  <si>
    <t>09BWT002</t>
  </si>
  <si>
    <t>Chemical Dosing Pump No.2</t>
  </si>
  <si>
    <t>09BWT003</t>
  </si>
  <si>
    <t>Chemical Dosing Pump No.3</t>
  </si>
  <si>
    <t>09BWT009</t>
  </si>
  <si>
    <t>Chemical Stirrer No.1</t>
  </si>
  <si>
    <t>09BWT010</t>
  </si>
  <si>
    <t>Chemical Stirrer No.2</t>
  </si>
  <si>
    <t>09BWT011</t>
  </si>
  <si>
    <t>Chemical Stirrer No.3</t>
  </si>
  <si>
    <t>09BWT015</t>
  </si>
  <si>
    <t>Boiler Feed Pump No.1</t>
  </si>
  <si>
    <t>09BWT016</t>
  </si>
  <si>
    <t>Boiler Feed Pump No.2</t>
  </si>
  <si>
    <t>09BWT017</t>
  </si>
  <si>
    <t>Boiler Feed Pump No.3</t>
  </si>
  <si>
    <t>09BWT021</t>
  </si>
  <si>
    <t>Boiler Distribution Water Pump No.1</t>
  </si>
  <si>
    <t>09BWT022</t>
  </si>
  <si>
    <t>Boiler Distribution Water Pump No.2</t>
  </si>
  <si>
    <t>09BWT023</t>
  </si>
  <si>
    <t>Boiler Distribution Water Pump No.3</t>
  </si>
  <si>
    <t>09BWT024</t>
  </si>
  <si>
    <t>Anion Tank No.1</t>
  </si>
  <si>
    <t>09BWT025</t>
  </si>
  <si>
    <t>Anion Tank No.2</t>
  </si>
  <si>
    <t>09BWT026</t>
  </si>
  <si>
    <t>Recycle Fuel Buffer Area</t>
  </si>
  <si>
    <t>09BWT027</t>
  </si>
  <si>
    <t>Softener No.1</t>
  </si>
  <si>
    <t>09BWT028</t>
  </si>
  <si>
    <t>Softener No.2</t>
  </si>
  <si>
    <t>09BWT029</t>
  </si>
  <si>
    <t>Softener No.3</t>
  </si>
  <si>
    <t>09BWT030</t>
  </si>
  <si>
    <t>Softener Pump No.1</t>
  </si>
  <si>
    <t>09BWT031</t>
  </si>
  <si>
    <t>Softener Pump No.2</t>
  </si>
  <si>
    <t>09BWT032</t>
  </si>
  <si>
    <t>Softener Pump No.3</t>
  </si>
  <si>
    <t>09BWT033</t>
  </si>
  <si>
    <t>Boiler Make Up Pump No.1</t>
  </si>
  <si>
    <t>09BWT034</t>
  </si>
  <si>
    <t>Boiler Make Up Pump No.2</t>
  </si>
  <si>
    <t>09BWT035</t>
  </si>
  <si>
    <t>Feed Water Tank</t>
  </si>
  <si>
    <t>09BWT036</t>
  </si>
  <si>
    <t>Ground Water Tank</t>
  </si>
  <si>
    <t>09BWT037</t>
  </si>
  <si>
    <t>Kation Tank No.1</t>
  </si>
  <si>
    <t>09BWT038</t>
  </si>
  <si>
    <t>Kation Tank No.2</t>
  </si>
  <si>
    <t>09BWT039</t>
  </si>
  <si>
    <t>Salt Regenerasi Tank</t>
  </si>
  <si>
    <t>09BWT040</t>
  </si>
  <si>
    <t>Sand Filter No.1</t>
  </si>
  <si>
    <t>09BWT041</t>
  </si>
  <si>
    <t>Sand Filter No.2</t>
  </si>
  <si>
    <t>09BWT042</t>
  </si>
  <si>
    <t>Boiler Cooling Grate Pump No.1</t>
  </si>
  <si>
    <t>09BWT043</t>
  </si>
  <si>
    <t>Boiler Cooling Grate Pump No.2</t>
  </si>
  <si>
    <t>09BWT047</t>
  </si>
  <si>
    <t>Water Recycle Piping System</t>
  </si>
  <si>
    <t>MP09 - MMM Total</t>
  </si>
  <si>
    <t>MP10 - MMM</t>
  </si>
  <si>
    <t>10ACO001</t>
  </si>
  <si>
    <t>Air Compressor No.1</t>
  </si>
  <si>
    <t>10ACO002</t>
  </si>
  <si>
    <t>Air Compressor No.2</t>
  </si>
  <si>
    <t>10ACO003</t>
  </si>
  <si>
    <t>Compressor Air Receiving Tank</t>
  </si>
  <si>
    <t>10BPV001</t>
  </si>
  <si>
    <t>Back Pressure Vessel No.1</t>
  </si>
  <si>
    <t>10BPV002</t>
  </si>
  <si>
    <t>Back Pressure Vessel No.2</t>
  </si>
  <si>
    <t>10GST001</t>
  </si>
  <si>
    <t>Genset No.1</t>
  </si>
  <si>
    <t>10GST002</t>
  </si>
  <si>
    <t>Genset No.2</t>
  </si>
  <si>
    <t>10GST003</t>
  </si>
  <si>
    <t>Genset No.3</t>
  </si>
  <si>
    <t>10GST004</t>
  </si>
  <si>
    <t>Genset No.4</t>
  </si>
  <si>
    <t>10GST005</t>
  </si>
  <si>
    <t>Diesel Tank</t>
  </si>
  <si>
    <t>10GST006</t>
  </si>
  <si>
    <t>Diesel Pump</t>
  </si>
  <si>
    <t>10MCC001</t>
  </si>
  <si>
    <t>MCC &amp; MCB Room</t>
  </si>
  <si>
    <t>10MCC002</t>
  </si>
  <si>
    <t>MCC Room Air Conditioner No.1</t>
  </si>
  <si>
    <t>10MCC003</t>
  </si>
  <si>
    <t>MCC Room Air Conditioner No.2</t>
  </si>
  <si>
    <t>10MCC004</t>
  </si>
  <si>
    <t>MCC Room Air Conditioner No.3</t>
  </si>
  <si>
    <t>10MCC005</t>
  </si>
  <si>
    <t>MCC Room Air Conditioner No.4</t>
  </si>
  <si>
    <t>10MCC006</t>
  </si>
  <si>
    <t>MSB Room Air Conditioner</t>
  </si>
  <si>
    <t>10MCC007</t>
  </si>
  <si>
    <t>Panel Engine Room</t>
  </si>
  <si>
    <t>10TRB001</t>
  </si>
  <si>
    <t>Turbine No.1</t>
  </si>
  <si>
    <t>10TRB002</t>
  </si>
  <si>
    <t>Turbine No.2</t>
  </si>
  <si>
    <t>10TRB003</t>
  </si>
  <si>
    <t>Turbine No.3</t>
  </si>
  <si>
    <t>10TRB004</t>
  </si>
  <si>
    <t>Turbine Water Cooling Recycle Pump</t>
  </si>
  <si>
    <t>10TRB005</t>
  </si>
  <si>
    <t>Turbine Silencer</t>
  </si>
  <si>
    <t>10TRB006</t>
  </si>
  <si>
    <t>Turbine Blowdown Chamber</t>
  </si>
  <si>
    <t>MP10 - MMM Total</t>
  </si>
  <si>
    <t>MP11 - MMM</t>
  </si>
  <si>
    <t>11CPT001</t>
  </si>
  <si>
    <t>CPO Tank No.1</t>
  </si>
  <si>
    <t>11CPT002</t>
  </si>
  <si>
    <t>CPO Tank No.2</t>
  </si>
  <si>
    <t>11CPT003</t>
  </si>
  <si>
    <t>CPO Tank No.3</t>
  </si>
  <si>
    <t>11CPT004</t>
  </si>
  <si>
    <t>CPO Tank No.4</t>
  </si>
  <si>
    <t>11CPT005</t>
  </si>
  <si>
    <t>CPO Tank No.5</t>
  </si>
  <si>
    <t>11CPT006</t>
  </si>
  <si>
    <t>CPO Tank No.6</t>
  </si>
  <si>
    <t>MP11 - MMM Total</t>
  </si>
  <si>
    <t>MP12 - MMM</t>
  </si>
  <si>
    <t>12EFP001</t>
  </si>
  <si>
    <t>Effluent Pump No.1</t>
  </si>
  <si>
    <t>12EFP002</t>
  </si>
  <si>
    <t>Effluent Pump No.2</t>
  </si>
  <si>
    <t>12EFP003</t>
  </si>
  <si>
    <t>Effluent Recycle Pump No.1</t>
  </si>
  <si>
    <t>12EFP004</t>
  </si>
  <si>
    <t>Effluent Recycle Pump No.2</t>
  </si>
  <si>
    <t>12EFP005</t>
  </si>
  <si>
    <t>Effluent Plant Electrical Panel</t>
  </si>
  <si>
    <t>12EFP006</t>
  </si>
  <si>
    <t>Effluent Plant Electrical Control Room</t>
  </si>
  <si>
    <t>12EFP007</t>
  </si>
  <si>
    <t>Anaerobic Pond No.1</t>
  </si>
  <si>
    <t>12EFP008</t>
  </si>
  <si>
    <t>Anaerobic Pond No.2</t>
  </si>
  <si>
    <t>12EFP009</t>
  </si>
  <si>
    <t>Anaerobic Pond No.3</t>
  </si>
  <si>
    <t>12EFP010</t>
  </si>
  <si>
    <t>Anaerobic Pond No.4</t>
  </si>
  <si>
    <t>12EFP019</t>
  </si>
  <si>
    <t>Mixing Pond</t>
  </si>
  <si>
    <t>12EFP020</t>
  </si>
  <si>
    <t>Cooling Pond No.1</t>
  </si>
  <si>
    <t>12EFP021</t>
  </si>
  <si>
    <t>Cooling Pond No.2</t>
  </si>
  <si>
    <t>12EFP024</t>
  </si>
  <si>
    <t>Acid Collection Pond No.1</t>
  </si>
  <si>
    <t>12EFP025</t>
  </si>
  <si>
    <t>Acid Collection Pond No.2</t>
  </si>
  <si>
    <t>12EPP001</t>
  </si>
  <si>
    <t>Land Application Pump No.1</t>
  </si>
  <si>
    <t>12EPP002</t>
  </si>
  <si>
    <t>Land Application Pump No.2</t>
  </si>
  <si>
    <t>12EPP003</t>
  </si>
  <si>
    <t>Stabilization Pond Pump No.1</t>
  </si>
  <si>
    <t>12EPP004</t>
  </si>
  <si>
    <t>Stabilization Pond Pump No.2</t>
  </si>
  <si>
    <t>12EPP005</t>
  </si>
  <si>
    <t>Final Pond Pump</t>
  </si>
  <si>
    <t>12EPP006</t>
  </si>
  <si>
    <t>Discharge Water Pump</t>
  </si>
  <si>
    <t>12EPP007</t>
  </si>
  <si>
    <t>Discharge Water Flowmeter</t>
  </si>
  <si>
    <t>12EPP008</t>
  </si>
  <si>
    <t>Piping Waste Water</t>
  </si>
  <si>
    <t>12EPP009</t>
  </si>
  <si>
    <t>Oil Trap Pump No.1</t>
  </si>
  <si>
    <t>12EPP010</t>
  </si>
  <si>
    <t>Oil Trap Pump No.2</t>
  </si>
  <si>
    <t>12EPP013</t>
  </si>
  <si>
    <t>Mixing Pump</t>
  </si>
  <si>
    <t>MP12 - MMM Total</t>
  </si>
  <si>
    <t>MP13 - MMM</t>
  </si>
  <si>
    <t>13CJT001</t>
  </si>
  <si>
    <t>CPO Jetty Equipment</t>
  </si>
  <si>
    <t>13CJT002</t>
  </si>
  <si>
    <t>CPO Jetty Insfrastructure</t>
  </si>
  <si>
    <t>13CPP001</t>
  </si>
  <si>
    <t>CPO Circulating pump</t>
  </si>
  <si>
    <t>13CPP002</t>
  </si>
  <si>
    <t>CPO Dispatch Pump No.1</t>
  </si>
  <si>
    <t>13CPP003</t>
  </si>
  <si>
    <t>CPO Dispatch Pump No.2</t>
  </si>
  <si>
    <t>13CPP004</t>
  </si>
  <si>
    <t>PKO Dispatch Pump No.1</t>
  </si>
  <si>
    <t>13CPP005</t>
  </si>
  <si>
    <t>PKO Dispatch Pump No.2</t>
  </si>
  <si>
    <t>13CPP006</t>
  </si>
  <si>
    <t>Blending Tank</t>
  </si>
  <si>
    <t>13CPP007</t>
  </si>
  <si>
    <t>Hose Cleaning Pump</t>
  </si>
  <si>
    <t>13CPP008</t>
  </si>
  <si>
    <t>CPO Transport Pipping</t>
  </si>
  <si>
    <t>13CPP009</t>
  </si>
  <si>
    <t>CPO Export Pump No. 1</t>
  </si>
  <si>
    <t>13CPP010</t>
  </si>
  <si>
    <t>CPO Export Pump No. 2</t>
  </si>
  <si>
    <t>MP13 - MMM Total</t>
  </si>
  <si>
    <t>MP14 - MMM</t>
  </si>
  <si>
    <t>14KDE001</t>
  </si>
  <si>
    <t>Kernel Despatch</t>
  </si>
  <si>
    <t>MP14 - MMM Total</t>
  </si>
  <si>
    <t>MP15 - MMM</t>
  </si>
  <si>
    <t>15CLF001</t>
  </si>
  <si>
    <t>Water Clarifier Tank No.1</t>
  </si>
  <si>
    <t>15CLF002</t>
  </si>
  <si>
    <t>Water Clarifier Tank No.2</t>
  </si>
  <si>
    <t>15CLF003</t>
  </si>
  <si>
    <t>Water Clarifier Tank No.3</t>
  </si>
  <si>
    <t>15CLF004</t>
  </si>
  <si>
    <t>Vertical Clarifier Stirrer No.1</t>
  </si>
  <si>
    <t>15CLF005</t>
  </si>
  <si>
    <t>Vertical Clarifier Stirrer No.2</t>
  </si>
  <si>
    <t>15CLF006</t>
  </si>
  <si>
    <t>Vertical Clarifier Stirrer No.3</t>
  </si>
  <si>
    <t>15SFP001</t>
  </si>
  <si>
    <t>15SFP002</t>
  </si>
  <si>
    <t>15SFP003</t>
  </si>
  <si>
    <t>Sand Filter No.3</t>
  </si>
  <si>
    <t>15SFP004</t>
  </si>
  <si>
    <t>Sand Filter No.4</t>
  </si>
  <si>
    <t>15SFP005</t>
  </si>
  <si>
    <t>Water Basin</t>
  </si>
  <si>
    <t>15SFP006</t>
  </si>
  <si>
    <t>Piping Raw Water</t>
  </si>
  <si>
    <t>15WTP001</t>
  </si>
  <si>
    <t>Raw Water Intake Pump No.1</t>
  </si>
  <si>
    <t>15WTP002</t>
  </si>
  <si>
    <t>Raw Water Intake Pump No.2</t>
  </si>
  <si>
    <t>15WTP003</t>
  </si>
  <si>
    <t>Reservoir Pump No.1</t>
  </si>
  <si>
    <t>15WTP004</t>
  </si>
  <si>
    <t>Reservoir Pump No.2</t>
  </si>
  <si>
    <t>15WTP005</t>
  </si>
  <si>
    <t>Clarifier Feed Pump No.1</t>
  </si>
  <si>
    <t>15WTP006</t>
  </si>
  <si>
    <t>Clarifier Feed Pump No.2</t>
  </si>
  <si>
    <t>15WTP007</t>
  </si>
  <si>
    <t>Tower Tank Pump No.1</t>
  </si>
  <si>
    <t>15WTP008</t>
  </si>
  <si>
    <t>Tower Tank Pump No.2</t>
  </si>
  <si>
    <t>15WTP009</t>
  </si>
  <si>
    <t>Tower Water Tank No.1</t>
  </si>
  <si>
    <t>15WTP010</t>
  </si>
  <si>
    <t>Tower Water Tank No.2</t>
  </si>
  <si>
    <t>15WTP011</t>
  </si>
  <si>
    <t>Tower Water Tank No.3</t>
  </si>
  <si>
    <t>15WTP012</t>
  </si>
  <si>
    <t>Distributing Water Pump No.1</t>
  </si>
  <si>
    <t>15WTP013</t>
  </si>
  <si>
    <t>Distributing Water Pump No.2</t>
  </si>
  <si>
    <t>15WTP014</t>
  </si>
  <si>
    <t>Distributing Water Pump No.3</t>
  </si>
  <si>
    <t>15WTP015</t>
  </si>
  <si>
    <t>Distributing Water Pump No.4</t>
  </si>
  <si>
    <t>MP15 - MMM Total</t>
  </si>
  <si>
    <t>MP16 - MMM</t>
  </si>
  <si>
    <t>16SWD002</t>
  </si>
  <si>
    <t>Inclined Decanter Solid Waste Conveyor No.1</t>
  </si>
  <si>
    <t>16SWD003</t>
  </si>
  <si>
    <t>Inclined Decanter Solid Waste Conveyor No.2</t>
  </si>
  <si>
    <t>16SWD004</t>
  </si>
  <si>
    <t>Horizontal Decanter Solid Waste Conveyor</t>
  </si>
  <si>
    <t>16SWD005</t>
  </si>
  <si>
    <t>Solid Pump</t>
  </si>
  <si>
    <t>16SWD006</t>
  </si>
  <si>
    <t>Solid Transfer Piping &amp; Valve</t>
  </si>
  <si>
    <t>MP16 - MMM Total</t>
  </si>
  <si>
    <t>MP30 - MMM</t>
  </si>
  <si>
    <t>30LCH001</t>
  </si>
  <si>
    <t>Laboratory Chemical</t>
  </si>
  <si>
    <t>30LCH002</t>
  </si>
  <si>
    <t>Laboratory Equipment</t>
  </si>
  <si>
    <t>MP30 - MMM Total</t>
  </si>
  <si>
    <t>Ganti bearing horizontal empty bunch conveyor no  2</t>
  </si>
  <si>
    <t>CBC No 2 Trip</t>
  </si>
  <si>
    <t>dudukan slading damper pneumatic pendulum boiler lepas</t>
  </si>
  <si>
    <t>spie gear transmisi horizontal empty bunch no 2 lepas</t>
  </si>
  <si>
    <t>Program sterilizer error</t>
  </si>
  <si>
    <t>1. Ganti packing baru</t>
  </si>
  <si>
    <t>1. Ganti Soft starter dan contactor
2. Pindah jalur incoming power supply ke Mill</t>
  </si>
  <si>
    <t>1. Plug pipa super heater</t>
  </si>
  <si>
    <t>1. Ganti bearing</t>
  </si>
  <si>
    <t>bearing drive end rusak</t>
  </si>
  <si>
    <t>1. Cleaning CBC</t>
  </si>
  <si>
    <t>1. Perbaikan siding</t>
  </si>
  <si>
    <t>1. Pemasangan spi baru</t>
  </si>
  <si>
    <t>% Pareto</t>
  </si>
  <si>
    <t>1. Penggantian modul analog IO PLC
2. Re-program PLC</t>
  </si>
  <si>
    <t>1. Ganti elmo
2. PM elmo regularly
3. Cleaning area elmo dari fiber
4. Perbaikan kisi-kisi dan dumper chute feeder
5. Penggantian chute feeder no. 2</t>
  </si>
  <si>
    <t>Elmo horizontal LooseFruit terbakar</t>
  </si>
  <si>
    <t>gear box inclined EB #1 rusak</t>
  </si>
  <si>
    <t>Rantai scrapper Bunch fedeer No. 2 putus</t>
  </si>
  <si>
    <t>1. ganti elmo</t>
  </si>
  <si>
    <t>elmo terbakar</t>
  </si>
  <si>
    <t>rantai aus</t>
  </si>
  <si>
    <t>Perbaikan rantai</t>
  </si>
  <si>
    <t>gearbox rusak</t>
  </si>
  <si>
    <t>1. ganti gearbox
2. schedule pm oli</t>
  </si>
  <si>
    <t>1. Bahan bakar basah kena hujan deras
2. Water tube pecah
3. Pipa super heater pecah
4. Packing drain drum bawah pecah</t>
  </si>
  <si>
    <t>1. Vibrasi tinggi
2. Plat balancing lepas</t>
  </si>
  <si>
    <t>1. Intermitten (cuaca)
2. Plug pipa air yang pecah
3. Plug pipa super heater yang pecah
4. Penggantian packing
5. Planning Penggantian pipa super heater dan pipa air on AMS</t>
  </si>
  <si>
    <t xml:space="preserve">Perbaikan Shaft Fruit Distributing Conveyor Patah. </t>
  </si>
  <si>
    <t>Fruit distributing conveyor</t>
  </si>
  <si>
    <t>Shaft patah</t>
  </si>
  <si>
    <t>1. done</t>
  </si>
  <si>
    <t>1. pengelasan shaft sementara</t>
  </si>
  <si>
    <t>Shaft patah dan screw sudah aus</t>
  </si>
  <si>
    <t>1. ganti shaft 
2.ganti bearing
3. ganti screw 
4. ganti liner</t>
  </si>
  <si>
    <t>1. done
2. Done</t>
  </si>
  <si>
    <t>Sum of EDTpo</t>
  </si>
  <si>
    <t>Count of EDTs</t>
  </si>
  <si>
    <t>Frekwensi</t>
  </si>
  <si>
    <t>Sum of Frekwensi</t>
  </si>
  <si>
    <t>Conveyor trip karena ada material besi dalam conveyor</t>
  </si>
  <si>
    <t>Fruit Elevator Trip Rantai Kendor</t>
  </si>
  <si>
    <t>Horizontal empty bunch no#2 Trip ada sumbatan</t>
  </si>
  <si>
    <t>Fruit Elevator No. 1</t>
  </si>
  <si>
    <t>Inclined loose fruit trip karena sumbat</t>
  </si>
  <si>
    <t>Inclined loose fruit bearing pecah</t>
  </si>
  <si>
    <t>Perbaikan cage tippler no. 1 bearing pecah</t>
  </si>
  <si>
    <t>Perbaikan cage tippler line 1 bearing pecah</t>
  </si>
  <si>
    <t>2019/20 EDT Bad Actors</t>
  </si>
  <si>
    <t>Sterilized Fruit Bunch #2 rantai scrapper keluar dari elbow</t>
  </si>
  <si>
    <t>Perbaikan liner dan pemasangan plate dan siku untuk memperkuat agar elbow tidak mudah lepas dan rantai terankgat</t>
  </si>
  <si>
    <t>SFB #2</t>
  </si>
  <si>
    <t>SFB #1</t>
  </si>
  <si>
    <t>Sterilized Fruit Bunch #1 rantai scrapper sudah aus, sering putus</t>
  </si>
  <si>
    <t>Overhaule capex 20/21</t>
  </si>
  <si>
    <t>FY2021</t>
  </si>
  <si>
    <t>20/21 EDT Bad Actors</t>
  </si>
  <si>
    <t>ID Fan Boiler</t>
  </si>
  <si>
    <t>Bearing ID Fan Boiler aus</t>
  </si>
  <si>
    <t xml:space="preserve">Boiler ID Fan </t>
  </si>
  <si>
    <t>Cracking at felt seal</t>
  </si>
  <si>
    <t>Change bearing, change felt seal and PM PdM every week</t>
  </si>
  <si>
    <t>Kernel Elevator</t>
  </si>
  <si>
    <t>Kernel Elevator Trip</t>
  </si>
  <si>
    <t>Main Steam Valve Boiler</t>
  </si>
  <si>
    <t>Pin valve steam terlepas</t>
  </si>
  <si>
    <t>Loose pin and nut</t>
  </si>
  <si>
    <t>Change valve, order new valve, consultation with vendor</t>
  </si>
  <si>
    <t>OH for CAPEX 2021, PM PdM every week</t>
  </si>
  <si>
    <t>Need OH ( Chain, Liner, Scrapper)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</si>
</sst>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9]d\-mmm\-yy;@"/>
    <numFmt numFmtId="165" formatCode="h:mm;@"/>
    <numFmt numFmtId="166" formatCode="[$-409]h:mm\ AM/PM;@"/>
    <numFmt numFmtId="167" formatCode="#,##0.0"/>
    <numFmt numFmtId="168" formatCode="[$-421]dd\ mmmm\ yyyy;@"/>
    <numFmt numFmtId="169" formatCode="[$-409]d\-mmm\-yyyy;@"/>
    <numFmt numFmtId="170" formatCode="0.0%"/>
    <numFmt numFmtId="171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5F86"/>
      <name val="Arial"/>
      <family val="2"/>
    </font>
    <font>
      <b/>
      <sz val="12"/>
      <color rgb="FF005F86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E2A2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rgb="FF9E2A2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21">
    <xf numFmtId="0" fontId="0" fillId="0" borderId="0" xfId="0"/>
    <xf numFmtId="0" fontId="3" fillId="0" borderId="0" xfId="0" applyFont="1"/>
    <xf numFmtId="0" fontId="2" fillId="4" borderId="1" xfId="0" applyFont="1" applyFill="1" applyBorder="1" applyAlignment="1">
      <alignment vertical="top" wrapText="1"/>
    </xf>
    <xf numFmtId="0" fontId="5" fillId="0" borderId="0" xfId="0" applyFont="1"/>
    <xf numFmtId="0" fontId="6" fillId="0" borderId="0" xfId="0" applyFont="1"/>
    <xf numFmtId="164" fontId="7" fillId="0" borderId="1" xfId="0" applyNumberFormat="1" applyFont="1" applyBorder="1"/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166" fontId="7" fillId="0" borderId="1" xfId="0" applyNumberFormat="1" applyFont="1" applyBorder="1"/>
    <xf numFmtId="165" fontId="7" fillId="2" borderId="1" xfId="0" applyNumberFormat="1" applyFont="1" applyFill="1" applyBorder="1"/>
    <xf numFmtId="2" fontId="7" fillId="2" borderId="1" xfId="0" applyNumberFormat="1" applyFont="1" applyFill="1" applyBorder="1"/>
    <xf numFmtId="0" fontId="7" fillId="0" borderId="0" xfId="0" applyFont="1"/>
    <xf numFmtId="0" fontId="7" fillId="0" borderId="1" xfId="0" applyFont="1" applyBorder="1" applyAlignment="1">
      <alignment horizontal="justify" vertical="center"/>
    </xf>
    <xf numFmtId="2" fontId="7" fillId="3" borderId="1" xfId="0" applyNumberFormat="1" applyFont="1" applyFill="1" applyBorder="1"/>
    <xf numFmtId="0" fontId="7" fillId="3" borderId="1" xfId="0" applyFont="1" applyFill="1" applyBorder="1"/>
    <xf numFmtId="166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167" fontId="7" fillId="0" borderId="1" xfId="0" applyNumberFormat="1" applyFont="1" applyBorder="1"/>
    <xf numFmtId="167" fontId="7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/>
    <xf numFmtId="2" fontId="0" fillId="0" borderId="0" xfId="0" applyNumberFormat="1"/>
    <xf numFmtId="0" fontId="2" fillId="4" borderId="1" xfId="0" applyFont="1" applyFill="1" applyBorder="1" applyAlignment="1">
      <alignment vertical="top" wrapText="1"/>
    </xf>
    <xf numFmtId="167" fontId="7" fillId="0" borderId="0" xfId="0" applyNumberFormat="1" applyFont="1" applyBorder="1"/>
    <xf numFmtId="0" fontId="2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67" fontId="7" fillId="0" borderId="0" xfId="0" applyNumberFormat="1" applyFont="1" applyFill="1" applyBorder="1"/>
    <xf numFmtId="167" fontId="7" fillId="0" borderId="5" xfId="0" applyNumberFormat="1" applyFont="1" applyBorder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167" fontId="7" fillId="4" borderId="1" xfId="0" applyNumberFormat="1" applyFont="1" applyFill="1" applyBorder="1"/>
    <xf numFmtId="1" fontId="7" fillId="3" borderId="1" xfId="0" applyNumberFormat="1" applyFont="1" applyFill="1" applyBorder="1"/>
    <xf numFmtId="2" fontId="7" fillId="0" borderId="1" xfId="0" applyNumberFormat="1" applyFont="1" applyBorder="1"/>
    <xf numFmtId="1" fontId="7" fillId="0" borderId="1" xfId="0" applyNumberFormat="1" applyFont="1" applyBorder="1"/>
    <xf numFmtId="0" fontId="10" fillId="0" borderId="0" xfId="0" applyFont="1"/>
    <xf numFmtId="0" fontId="11" fillId="0" borderId="0" xfId="0" applyFont="1"/>
    <xf numFmtId="10" fontId="14" fillId="0" borderId="7" xfId="1" applyNumberFormat="1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5" fillId="0" borderId="0" xfId="0" applyFont="1"/>
    <xf numFmtId="0" fontId="16" fillId="4" borderId="1" xfId="0" applyFont="1" applyFill="1" applyBorder="1" applyAlignment="1">
      <alignment vertical="top" wrapText="1"/>
    </xf>
    <xf numFmtId="0" fontId="17" fillId="5" borderId="1" xfId="0" applyFont="1" applyFill="1" applyBorder="1" applyAlignment="1">
      <alignment horizontal="center" vertical="center" wrapText="1"/>
    </xf>
    <xf numFmtId="4" fontId="18" fillId="8" borderId="1" xfId="0" applyNumberFormat="1" applyFont="1" applyFill="1" applyBorder="1" applyAlignment="1"/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168" fontId="7" fillId="0" borderId="1" xfId="0" applyNumberFormat="1" applyFont="1" applyBorder="1"/>
    <xf numFmtId="168" fontId="7" fillId="0" borderId="1" xfId="0" applyNumberFormat="1" applyFont="1" applyBorder="1" applyAlignment="1">
      <alignment vertical="center"/>
    </xf>
    <xf numFmtId="168" fontId="0" fillId="0" borderId="0" xfId="0" applyNumberFormat="1"/>
    <xf numFmtId="165" fontId="0" fillId="0" borderId="0" xfId="0" applyNumberFormat="1"/>
    <xf numFmtId="0" fontId="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4" fillId="0" borderId="8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10" fontId="14" fillId="0" borderId="14" xfId="1" applyNumberFormat="1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left" vertical="center" wrapText="1"/>
    </xf>
    <xf numFmtId="169" fontId="14" fillId="0" borderId="8" xfId="0" applyNumberFormat="1" applyFont="1" applyFill="1" applyBorder="1" applyAlignment="1">
      <alignment horizontal="center" vertical="center" wrapText="1"/>
    </xf>
    <xf numFmtId="169" fontId="14" fillId="0" borderId="13" xfId="0" applyNumberFormat="1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left" vertical="center" wrapText="1"/>
    </xf>
    <xf numFmtId="10" fontId="0" fillId="0" borderId="0" xfId="1" applyNumberFormat="1" applyFont="1"/>
    <xf numFmtId="0" fontId="12" fillId="6" borderId="0" xfId="0" applyFont="1" applyFill="1" applyBorder="1" applyAlignment="1">
      <alignment horizontal="left" vertical="center" wrapText="1" readingOrder="1"/>
    </xf>
    <xf numFmtId="0" fontId="12" fillId="6" borderId="6" xfId="0" applyFont="1" applyFill="1" applyBorder="1" applyAlignment="1">
      <alignment horizontal="left" vertical="center" wrapText="1" readingOrder="1"/>
    </xf>
    <xf numFmtId="0" fontId="9" fillId="0" borderId="0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0" fontId="13" fillId="0" borderId="0" xfId="0" applyFont="1" applyFill="1" applyBorder="1" applyAlignment="1">
      <alignment horizontal="left" vertical="top" wrapText="1" readingOrder="1"/>
    </xf>
    <xf numFmtId="14" fontId="0" fillId="0" borderId="0" xfId="0" applyNumberFormat="1"/>
    <xf numFmtId="9" fontId="0" fillId="0" borderId="0" xfId="1" applyFont="1"/>
    <xf numFmtId="9" fontId="0" fillId="0" borderId="0" xfId="0" applyNumberFormat="1"/>
    <xf numFmtId="0" fontId="14" fillId="0" borderId="15" xfId="0" applyFont="1" applyFill="1" applyBorder="1" applyAlignment="1">
      <alignment horizontal="left" vertical="center" wrapText="1"/>
    </xf>
    <xf numFmtId="0" fontId="14" fillId="0" borderId="13" xfId="0" applyFont="1" applyFill="1" applyBorder="1" applyAlignment="1">
      <alignment horizontal="center" vertical="center" wrapText="1"/>
    </xf>
    <xf numFmtId="170" fontId="0" fillId="0" borderId="0" xfId="1" applyNumberFormat="1" applyFont="1"/>
    <xf numFmtId="0" fontId="9" fillId="7" borderId="11" xfId="0" applyFont="1" applyFill="1" applyBorder="1" applyAlignment="1">
      <alignment horizontal="left" vertical="center" wrapText="1"/>
    </xf>
    <xf numFmtId="10" fontId="14" fillId="0" borderId="7" xfId="1" applyNumberFormat="1" applyFont="1" applyFill="1" applyBorder="1" applyAlignment="1">
      <alignment horizontal="left" vertical="center" wrapText="1"/>
    </xf>
    <xf numFmtId="10" fontId="14" fillId="0" borderId="14" xfId="1" applyNumberFormat="1" applyFont="1" applyFill="1" applyBorder="1" applyAlignment="1">
      <alignment horizontal="left" vertical="center" wrapText="1"/>
    </xf>
    <xf numFmtId="0" fontId="0" fillId="7" borderId="0" xfId="0" applyFill="1"/>
    <xf numFmtId="0" fontId="2" fillId="4" borderId="1" xfId="0" applyFont="1" applyFill="1" applyBorder="1" applyAlignment="1">
      <alignment vertical="top" wrapText="1"/>
    </xf>
    <xf numFmtId="0" fontId="1" fillId="5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/>
    <xf numFmtId="167" fontId="7" fillId="0" borderId="7" xfId="0" applyNumberFormat="1" applyFont="1" applyBorder="1"/>
    <xf numFmtId="0" fontId="0" fillId="0" borderId="7" xfId="0" applyFill="1" applyBorder="1"/>
    <xf numFmtId="0" fontId="0" fillId="4" borderId="7" xfId="0" applyFill="1" applyBorder="1"/>
    <xf numFmtId="0" fontId="0" fillId="0" borderId="7" xfId="0" applyFill="1" applyBorder="1" applyAlignment="1">
      <alignment horizontal="center" vertical="center"/>
    </xf>
    <xf numFmtId="0" fontId="7" fillId="0" borderId="17" xfId="0" applyFont="1" applyFill="1" applyBorder="1"/>
    <xf numFmtId="10" fontId="14" fillId="9" borderId="7" xfId="1" applyNumberFormat="1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center" vertical="center" wrapText="1"/>
    </xf>
    <xf numFmtId="169" fontId="14" fillId="0" borderId="7" xfId="0" applyNumberFormat="1" applyFont="1" applyFill="1" applyBorder="1" applyAlignment="1">
      <alignment horizontal="center" vertical="center" wrapText="1"/>
    </xf>
    <xf numFmtId="9" fontId="0" fillId="0" borderId="0" xfId="1" applyNumberFormat="1" applyFont="1"/>
    <xf numFmtId="164" fontId="7" fillId="0" borderId="2" xfId="0" applyNumberFormat="1" applyFont="1" applyBorder="1"/>
    <xf numFmtId="0" fontId="7" fillId="0" borderId="3" xfId="0" applyFont="1" applyBorder="1"/>
    <xf numFmtId="0" fontId="2" fillId="4" borderId="1" xfId="0" applyFont="1" applyFill="1" applyBorder="1" applyAlignment="1">
      <alignment vertical="top" wrapText="1"/>
    </xf>
    <xf numFmtId="171" fontId="7" fillId="2" borderId="1" xfId="0" applyNumberFormat="1" applyFont="1" applyFill="1" applyBorder="1"/>
    <xf numFmtId="171" fontId="7" fillId="3" borderId="1" xfId="0" applyNumberFormat="1" applyFont="1" applyFill="1" applyBorder="1"/>
    <xf numFmtId="0" fontId="7" fillId="8" borderId="1" xfId="0" applyFont="1" applyFill="1" applyBorder="1"/>
    <xf numFmtId="0" fontId="0" fillId="0" borderId="0" xfId="0" applyFont="1" applyAlignment="1">
      <alignment vertical="top"/>
    </xf>
    <xf numFmtId="0" fontId="7" fillId="3" borderId="2" xfId="0" applyFont="1" applyFill="1" applyBorder="1" applyAlignment="1"/>
    <xf numFmtId="0" fontId="7" fillId="3" borderId="3" xfId="0" applyFont="1" applyFill="1" applyBorder="1" applyAlignment="1"/>
    <xf numFmtId="0" fontId="7" fillId="0" borderId="4" xfId="0" applyFont="1" applyBorder="1" applyAlignment="1"/>
    <xf numFmtId="0" fontId="2" fillId="4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0" fontId="0" fillId="0" borderId="1" xfId="0" applyFont="1" applyBorder="1"/>
  </cellXfs>
  <cellStyles count="2">
    <cellStyle name="Normal" xfId="0" builtinId="0"/>
    <cellStyle name="Percent" xfId="1" builtinId="5"/>
  </cellStyles>
  <dxfs count="58">
    <dxf>
      <numFmt numFmtId="0" formatCode="General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72" formatCode="dd/mm/yy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0" formatCode="General"/>
    </dxf>
    <dxf>
      <numFmt numFmtId="165" formatCode="h:mm;@"/>
    </dxf>
    <dxf>
      <numFmt numFmtId="165" formatCode="h:mm;@"/>
    </dxf>
    <dxf>
      <numFmt numFmtId="165" formatCode="h:mm;@"/>
    </dxf>
    <dxf>
      <numFmt numFmtId="168" formatCode="[$-421]dd\ mmmm\ yyyy;@"/>
    </dxf>
    <dxf>
      <fill>
        <patternFill patternType="solid">
          <fgColor indexed="64"/>
          <bgColor rgb="FF92D050"/>
        </patternFill>
      </fill>
    </dxf>
    <dxf>
      <numFmt numFmtId="172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[$-409]d\-mmm\-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3" formatCode="0%"/>
    </dxf>
    <dxf>
      <numFmt numFmtId="14" formatCode="0.00%"/>
    </dxf>
    <dxf>
      <numFmt numFmtId="172" formatCode="dd/mm/yy"/>
    </dxf>
    <dxf>
      <numFmt numFmtId="13" formatCode="0%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1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1"/>
    </dxf>
    <dxf>
      <font>
        <b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 outline="0">
        <left style="medium">
          <color rgb="FF9E2A2F"/>
        </left>
        <right style="medium">
          <color rgb="FF9E2A2F"/>
        </right>
        <top style="medium">
          <color rgb="FF9E2A2F"/>
        </top>
        <bottom style="medium">
          <color rgb="FF9E2A2F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9E2A2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scheme val="none"/>
      </font>
      <fill>
        <patternFill patternType="solid">
          <fgColor indexed="64"/>
          <bgColor rgb="FF9E2A2F"/>
        </patternFill>
      </fill>
      <alignment horizontal="left" vertical="center" textRotation="0" wrapText="1" indent="0" justifyLastLine="0" shrinkToFit="0" readingOrder="1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1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1"/>
    </dxf>
    <dxf>
      <font>
        <b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 outline="0">
        <left style="medium">
          <color rgb="FF9E2A2F"/>
        </left>
        <right style="medium">
          <color rgb="FF9E2A2F"/>
        </right>
        <top style="medium">
          <color rgb="FF9E2A2F"/>
        </top>
        <bottom style="medium">
          <color rgb="FF9E2A2F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9E2A2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scheme val="none"/>
      </font>
      <fill>
        <patternFill patternType="solid">
          <fgColor indexed="64"/>
          <bgColor rgb="FF9E2A2F"/>
        </patternFill>
      </fill>
      <alignment horizontal="left" vertical="center" textRotation="0" wrapText="1" indent="0" justifyLastLine="0" shrinkToFit="0" readingOrder="1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1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1"/>
    </dxf>
    <dxf>
      <font>
        <b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 outline="0">
        <left style="medium">
          <color rgb="FF9E2A2F"/>
        </left>
        <right style="medium">
          <color rgb="FF9E2A2F"/>
        </right>
        <top style="medium">
          <color rgb="FF9E2A2F"/>
        </top>
        <bottom style="medium">
          <color rgb="FF9E2A2F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9E2A2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scheme val="none"/>
      </font>
      <fill>
        <patternFill patternType="solid">
          <fgColor indexed="64"/>
          <bgColor rgb="FF9E2A2F"/>
        </patternFill>
      </fill>
      <alignment horizontal="left" vertical="center" textRotation="0" wrapText="1" indent="0" justifyLastLine="0" shrinkToFit="0" readingOrder="1"/>
    </dxf>
  </dxfs>
  <tableStyles count="0" defaultTableStyle="TableStyleMedium2" defaultPivotStyle="PivotStyleLight16"/>
  <colors>
    <mruColors>
      <color rgb="FF008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3.xml"/><Relationship Id="rId30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Hours Line-1 FY1718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'01. EDT Summary FY1718'!$Z$34</c:f>
              <c:strCache>
                <c:ptCount val="1"/>
                <c:pt idx="0">
                  <c:v>EDT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'01. EDT Summary FY1718'!$X$35:$X$41</c:f>
              <c:strCache>
                <c:ptCount val="7"/>
                <c:pt idx="0">
                  <c:v>Turbine #4</c:v>
                </c:pt>
                <c:pt idx="1">
                  <c:v>Fuel Distributing Conveyor</c:v>
                </c:pt>
                <c:pt idx="2">
                  <c:v>CM Elevator #1</c:v>
                </c:pt>
                <c:pt idx="3">
                  <c:v>BPV #2</c:v>
                </c:pt>
                <c:pt idx="4">
                  <c:v>Boiler Mechmar</c:v>
                </c:pt>
                <c:pt idx="5">
                  <c:v>Boilermech</c:v>
                </c:pt>
                <c:pt idx="6">
                  <c:v>Compressor #1</c:v>
                </c:pt>
              </c:strCache>
            </c:strRef>
          </c:cat>
          <c:val>
            <c:numRef>
              <c:f>'01. EDT Summary FY1718'!$Z$35:$Z$41</c:f>
              <c:numCache>
                <c:formatCode>#,##0.0</c:formatCode>
                <c:ptCount val="7"/>
                <c:pt idx="0">
                  <c:v>3.9999999999999991</c:v>
                </c:pt>
                <c:pt idx="1">
                  <c:v>3.5</c:v>
                </c:pt>
                <c:pt idx="2">
                  <c:v>2.0000000000000009</c:v>
                </c:pt>
                <c:pt idx="3">
                  <c:v>2</c:v>
                </c:pt>
                <c:pt idx="4">
                  <c:v>1.9999999999999996</c:v>
                </c:pt>
                <c:pt idx="5">
                  <c:v>1.5</c:v>
                </c:pt>
                <c:pt idx="6">
                  <c:v>0.99999999999999911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2-4C0F-ACC1-99923EBE4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9982496"/>
        <c:axId val="739982824"/>
      </c:barChart>
      <c:catAx>
        <c:axId val="7399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39982824"/>
        <c:crosses val="autoZero"/>
        <c:auto val="1"/>
        <c:lblAlgn val="ctr"/>
        <c:lblOffset val="100"/>
        <c:noMultiLvlLbl val="0"/>
      </c:catAx>
      <c:valAx>
        <c:axId val="7399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Summary FY</a:t>
            </a:r>
            <a:r>
              <a:rPr lang="id-ID"/>
              <a:t>1819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'01. EDT Summary FY1920 (edit)'!$AH$65</c:f>
              <c:strCache>
                <c:ptCount val="1"/>
                <c:pt idx="0">
                  <c:v>Failure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'01. EDT Summary FY1920 (edit)'!$AG$66:$AG$72</c:f>
              <c:strCache>
                <c:ptCount val="7"/>
                <c:pt idx="0">
                  <c:v>Boiler 2</c:v>
                </c:pt>
                <c:pt idx="1">
                  <c:v>Fuel Distributing Screw Conveyor</c:v>
                </c:pt>
                <c:pt idx="2">
                  <c:v>Boiler ID Fan No.2</c:v>
                </c:pt>
                <c:pt idx="3">
                  <c:v>Horizontal Empty Bunch Scrapper No.1</c:v>
                </c:pt>
                <c:pt idx="4">
                  <c:v>Fruit Distributing Conveyor</c:v>
                </c:pt>
                <c:pt idx="5">
                  <c:v>Turbin No. 2</c:v>
                </c:pt>
                <c:pt idx="6">
                  <c:v>PLC Sterilizer Panel</c:v>
                </c:pt>
              </c:strCache>
            </c:strRef>
          </c:cat>
          <c:val>
            <c:numRef>
              <c:f>'01. EDT Summary FY1920 (edit)'!$AH$66:$AH$72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6-48C9-BB8E-6BA113E08334}"/>
            </c:ext>
          </c:extLst>
        </c:ser>
        <c:ser>
          <c:idx val="1"/>
          <c:order val="1"/>
          <c:tx>
            <c:strRef>
              <c:f>'01. EDT Summary FY1920 (edit)'!$AI$65</c:f>
              <c:strCache>
                <c:ptCount val="1"/>
                <c:pt idx="0">
                  <c:v>EDT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'01. EDT Summary FY1920 (edit)'!$AG$66:$AG$72</c:f>
              <c:strCache>
                <c:ptCount val="7"/>
                <c:pt idx="0">
                  <c:v>Boiler 2</c:v>
                </c:pt>
                <c:pt idx="1">
                  <c:v>Fuel Distributing Screw Conveyor</c:v>
                </c:pt>
                <c:pt idx="2">
                  <c:v>Boiler ID Fan No.2</c:v>
                </c:pt>
                <c:pt idx="3">
                  <c:v>Horizontal Empty Bunch Scrapper No.1</c:v>
                </c:pt>
                <c:pt idx="4">
                  <c:v>Fruit Distributing Conveyor</c:v>
                </c:pt>
                <c:pt idx="5">
                  <c:v>Turbin No. 2</c:v>
                </c:pt>
                <c:pt idx="6">
                  <c:v>PLC Sterilizer Panel</c:v>
                </c:pt>
              </c:strCache>
            </c:strRef>
          </c:cat>
          <c:val>
            <c:numRef>
              <c:f>'01. EDT Summary FY1920 (edit)'!$AI$66:$AI$72</c:f>
              <c:numCache>
                <c:formatCode>#,##0.0</c:formatCode>
                <c:ptCount val="7"/>
                <c:pt idx="0">
                  <c:v>33</c:v>
                </c:pt>
                <c:pt idx="1">
                  <c:v>20.499999999999996</c:v>
                </c:pt>
                <c:pt idx="2">
                  <c:v>10.5</c:v>
                </c:pt>
                <c:pt idx="3">
                  <c:v>7.4999999999999982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6-48C9-BB8E-6BA113E08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038584"/>
        <c:axId val="740041864"/>
      </c:barChart>
      <c:catAx>
        <c:axId val="74003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40041864"/>
        <c:crosses val="autoZero"/>
        <c:auto val="1"/>
        <c:lblAlgn val="ctr"/>
        <c:lblOffset val="100"/>
        <c:noMultiLvlLbl val="0"/>
      </c:catAx>
      <c:valAx>
        <c:axId val="74004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3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Category FY1</a:t>
            </a:r>
            <a:r>
              <a:rPr lang="id-ID"/>
              <a:t>8</a:t>
            </a:r>
            <a:r>
              <a:rPr lang="en-US"/>
              <a:t>1</a:t>
            </a:r>
            <a:r>
              <a:rPr lang="id-ID"/>
              <a:t>9</a:t>
            </a:r>
            <a:endParaRPr lang="en-US"/>
          </a:p>
        </c:rich>
      </c:tx>
      <c:layout>
        <c:manualLayout>
          <c:xMode val="edge"/>
          <c:yMode val="edge"/>
          <c:x val="0.37270575420923518"/>
          <c:y val="2.6184546132034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'01. EDT Summary FY1920 (edit)'!$AI$65</c:f>
              <c:strCache>
                <c:ptCount val="1"/>
                <c:pt idx="0">
                  <c:v>EDT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'01. EDT Summary FY1920 (edit)'!$AG$66:$AG$72</c:f>
              <c:strCache>
                <c:ptCount val="7"/>
                <c:pt idx="0">
                  <c:v>Boiler 2</c:v>
                </c:pt>
                <c:pt idx="1">
                  <c:v>Fuel Distributing Screw Conveyor</c:v>
                </c:pt>
                <c:pt idx="2">
                  <c:v>Boiler ID Fan No.2</c:v>
                </c:pt>
                <c:pt idx="3">
                  <c:v>Horizontal Empty Bunch Scrapper No.1</c:v>
                </c:pt>
                <c:pt idx="4">
                  <c:v>Fruit Distributing Conveyor</c:v>
                </c:pt>
                <c:pt idx="5">
                  <c:v>Turbin No. 2</c:v>
                </c:pt>
                <c:pt idx="6">
                  <c:v>PLC Sterilizer Panel</c:v>
                </c:pt>
              </c:strCache>
            </c:strRef>
          </c:cat>
          <c:val>
            <c:numRef>
              <c:f>'01. EDT Summary FY1920 (edit)'!$AI$66:$AI$72</c:f>
              <c:numCache>
                <c:formatCode>#,##0.0</c:formatCode>
                <c:ptCount val="7"/>
                <c:pt idx="0">
                  <c:v>33</c:v>
                </c:pt>
                <c:pt idx="1">
                  <c:v>20.499999999999996</c:v>
                </c:pt>
                <c:pt idx="2">
                  <c:v>10.5</c:v>
                </c:pt>
                <c:pt idx="3">
                  <c:v>7.4999999999999982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0-47E4-BC3D-0848135CF45E}"/>
            </c:ext>
          </c:extLst>
        </c:ser>
        <c:ser>
          <c:idx val="2"/>
          <c:order val="1"/>
          <c:tx>
            <c:strRef>
              <c:f>'01. EDT Summary FY1920 (edit)'!$AJ$65</c:f>
              <c:strCache>
                <c:ptCount val="1"/>
                <c:pt idx="0">
                  <c:v>EDTe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'01. EDT Summary FY1920 (edit)'!$AG$66:$AG$72</c:f>
              <c:strCache>
                <c:ptCount val="7"/>
                <c:pt idx="0">
                  <c:v>Boiler 2</c:v>
                </c:pt>
                <c:pt idx="1">
                  <c:v>Fuel Distributing Screw Conveyor</c:v>
                </c:pt>
                <c:pt idx="2">
                  <c:v>Boiler ID Fan No.2</c:v>
                </c:pt>
                <c:pt idx="3">
                  <c:v>Horizontal Empty Bunch Scrapper No.1</c:v>
                </c:pt>
                <c:pt idx="4">
                  <c:v>Fruit Distributing Conveyor</c:v>
                </c:pt>
                <c:pt idx="5">
                  <c:v>Turbin No. 2</c:v>
                </c:pt>
                <c:pt idx="6">
                  <c:v>PLC Sterilizer Panel</c:v>
                </c:pt>
              </c:strCache>
            </c:strRef>
          </c:cat>
          <c:val>
            <c:numRef>
              <c:f>'01. EDT Summary FY1920 (edit)'!$AJ$66:$AJ$72</c:f>
              <c:numCache>
                <c:formatCode>General</c:formatCode>
                <c:ptCount val="7"/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0-47E4-BC3D-0848135CF45E}"/>
            </c:ext>
          </c:extLst>
        </c:ser>
        <c:ser>
          <c:idx val="3"/>
          <c:order val="2"/>
          <c:tx>
            <c:strRef>
              <c:f>'01. EDT Summary FY1920 (edit)'!$AK$65</c:f>
              <c:strCache>
                <c:ptCount val="1"/>
                <c:pt idx="0">
                  <c:v>EDTp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'01. EDT Summary FY1920 (edit)'!$AG$66:$AG$72</c:f>
              <c:strCache>
                <c:ptCount val="7"/>
                <c:pt idx="0">
                  <c:v>Boiler 2</c:v>
                </c:pt>
                <c:pt idx="1">
                  <c:v>Fuel Distributing Screw Conveyor</c:v>
                </c:pt>
                <c:pt idx="2">
                  <c:v>Boiler ID Fan No.2</c:v>
                </c:pt>
                <c:pt idx="3">
                  <c:v>Horizontal Empty Bunch Scrapper No.1</c:v>
                </c:pt>
                <c:pt idx="4">
                  <c:v>Fruit Distributing Conveyor</c:v>
                </c:pt>
                <c:pt idx="5">
                  <c:v>Turbin No. 2</c:v>
                </c:pt>
                <c:pt idx="6">
                  <c:v>PLC Sterilizer Panel</c:v>
                </c:pt>
              </c:strCache>
            </c:strRef>
          </c:cat>
          <c:val>
            <c:numRef>
              <c:f>'01. EDT Summary FY1920 (edit)'!$AK$66:$AK$72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0-47E4-BC3D-0848135CF45E}"/>
            </c:ext>
          </c:extLst>
        </c:ser>
        <c:ser>
          <c:idx val="4"/>
          <c:order val="3"/>
          <c:tx>
            <c:strRef>
              <c:f>'01. EDT Summary FY1920 (edit)'!$AL$65</c:f>
              <c:strCache>
                <c:ptCount val="1"/>
                <c:pt idx="0">
                  <c:v>EDTpo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'01. EDT Summary FY1920 (edit)'!$AG$66:$AG$72</c:f>
              <c:strCache>
                <c:ptCount val="7"/>
                <c:pt idx="0">
                  <c:v>Boiler 2</c:v>
                </c:pt>
                <c:pt idx="1">
                  <c:v>Fuel Distributing Screw Conveyor</c:v>
                </c:pt>
                <c:pt idx="2">
                  <c:v>Boiler ID Fan No.2</c:v>
                </c:pt>
                <c:pt idx="3">
                  <c:v>Horizontal Empty Bunch Scrapper No.1</c:v>
                </c:pt>
                <c:pt idx="4">
                  <c:v>Fruit Distributing Conveyor</c:v>
                </c:pt>
                <c:pt idx="5">
                  <c:v>Turbin No. 2</c:v>
                </c:pt>
                <c:pt idx="6">
                  <c:v>PLC Sterilizer Panel</c:v>
                </c:pt>
              </c:strCache>
            </c:strRef>
          </c:cat>
          <c:val>
            <c:numRef>
              <c:f>'01. EDT Summary FY1920 (edit)'!$AL$66:$AL$72</c:f>
              <c:numCache>
                <c:formatCode>General</c:formatCode>
                <c:ptCount val="7"/>
                <c:pt idx="0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40-47E4-BC3D-0848135CF45E}"/>
            </c:ext>
          </c:extLst>
        </c:ser>
        <c:ser>
          <c:idx val="5"/>
          <c:order val="4"/>
          <c:tx>
            <c:strRef>
              <c:f>'01. EDT Summary FY1920 (edit)'!$AM$65</c:f>
              <c:strCache>
                <c:ptCount val="1"/>
                <c:pt idx="0">
                  <c:v>EDTs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'01. EDT Summary FY1920 (edit)'!$AG$66:$AG$72</c:f>
              <c:strCache>
                <c:ptCount val="7"/>
                <c:pt idx="0">
                  <c:v>Boiler 2</c:v>
                </c:pt>
                <c:pt idx="1">
                  <c:v>Fuel Distributing Screw Conveyor</c:v>
                </c:pt>
                <c:pt idx="2">
                  <c:v>Boiler ID Fan No.2</c:v>
                </c:pt>
                <c:pt idx="3">
                  <c:v>Horizontal Empty Bunch Scrapper No.1</c:v>
                </c:pt>
                <c:pt idx="4">
                  <c:v>Fruit Distributing Conveyor</c:v>
                </c:pt>
                <c:pt idx="5">
                  <c:v>Turbin No. 2</c:v>
                </c:pt>
                <c:pt idx="6">
                  <c:v>PLC Sterilizer Panel</c:v>
                </c:pt>
              </c:strCache>
            </c:strRef>
          </c:cat>
          <c:val>
            <c:numRef>
              <c:f>'01. EDT Summary FY1920 (edit)'!$AM$66:$AM$72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3040-47E4-BC3D-0848135CF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88661192"/>
        <c:axId val="788661520"/>
      </c:barChart>
      <c:catAx>
        <c:axId val="788661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61520"/>
        <c:crosses val="autoZero"/>
        <c:auto val="1"/>
        <c:lblAlgn val="ctr"/>
        <c:lblOffset val="100"/>
        <c:noMultiLvlLbl val="0"/>
      </c:catAx>
      <c:valAx>
        <c:axId val="7886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6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Hours FY</a:t>
            </a:r>
            <a:r>
              <a:rPr lang="id-ID"/>
              <a:t>1819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'01. EDT Summary FY1920 (edit)'!$AR$65</c:f>
              <c:strCache>
                <c:ptCount val="1"/>
                <c:pt idx="0">
                  <c:v>EDT Hours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'01. EDT Summary FY1920 (edit)'!$AP$66:$AQ$118</c15:sqref>
                  </c15:fullRef>
                  <c15:levelRef>
                    <c15:sqref>'01. EDT Summary FY1920 (edit)'!$AQ$66:$AQ$118</c15:sqref>
                  </c15:levelRef>
                </c:ext>
              </c:extLst>
              <c:f>'01. EDT Summary FY1920 (edit)'!$AQ$66:$AQ$118</c:f>
              <c:strCache>
                <c:ptCount val="53"/>
                <c:pt idx="0">
                  <c:v>elmo horizontal EBC terbakar</c:v>
                </c:pt>
                <c:pt idx="1">
                  <c:v>Hujan lebat dan bahan bakar basah</c:v>
                </c:pt>
                <c:pt idx="2">
                  <c:v>fuel distributing conveyor trip (interlock tidak terpasang)</c:v>
                </c:pt>
                <c:pt idx="3">
                  <c:v>motor horizontal conveyor terbakar</c:v>
                </c:pt>
                <c:pt idx="4">
                  <c:v>Fruit Distributing Conveyor Trip karena sumbat</c:v>
                </c:pt>
                <c:pt idx="5">
                  <c:v>fruit distributing conv. Trip (nut flange bearing lepas)</c:v>
                </c:pt>
                <c:pt idx="6">
                  <c:v>Elmo Horizontal Empty bunch #1 terbakar</c:v>
                </c:pt>
                <c:pt idx="7">
                  <c:v>Fruit Distributing Conveyor Trip - sumbat</c:v>
                </c:pt>
                <c:pt idx="8">
                  <c:v>Fruit Distributing Conveyor Trip - sumbat</c:v>
                </c:pt>
                <c:pt idx="9">
                  <c:v>Fruit Distributing Conveyor Trip - sumbat</c:v>
                </c:pt>
                <c:pt idx="10">
                  <c:v>Empty Bunch Horizontal no.2 trip - chute sumbat</c:v>
                </c:pt>
                <c:pt idx="11">
                  <c:v>chain coupling wet shell conv. putus</c:v>
                </c:pt>
                <c:pt idx="12">
                  <c:v>Fruit Distributing Conveyor Trip - sumbat</c:v>
                </c:pt>
                <c:pt idx="13">
                  <c:v>Rantai transmisi cage tippler no #2 lepas dari gear, Automasi cage tippler no #1 error</c:v>
                </c:pt>
                <c:pt idx="14">
                  <c:v>Airlock fibre cyclone trip - sumbat</c:v>
                </c:pt>
                <c:pt idx="15">
                  <c:v>perbaikan rail track bagian dalam sterilizer #1 dan #3</c:v>
                </c:pt>
                <c:pt idx="16">
                  <c:v>Fuel Distributing conv. Trip (Elmo terbakar)</c:v>
                </c:pt>
                <c:pt idx="17">
                  <c:v>Fruit distributing conveyor shaft pipa putus</c:v>
                </c:pt>
                <c:pt idx="18">
                  <c:v>Perbaikan pipa boiler</c:v>
                </c:pt>
                <c:pt idx="19">
                  <c:v>Bottom Cross conveyor trip</c:v>
                </c:pt>
                <c:pt idx="20">
                  <c:v>Rantai screpper bunch feeder no.2 putus</c:v>
                </c:pt>
                <c:pt idx="21">
                  <c:v>Conveyor Fuel distributing trip, Rantai transmisi nut air lock putus</c:v>
                </c:pt>
                <c:pt idx="22">
                  <c:v>Baut Join CBC putus</c:v>
                </c:pt>
                <c:pt idx="23">
                  <c:v>ID Fan Boiler  unbalance, plate balancing lepas</c:v>
                </c:pt>
                <c:pt idx="24">
                  <c:v>Perbaikan drum hydrocyclone #3, shaft patah</c:v>
                </c:pt>
                <c:pt idx="25">
                  <c:v>Perbaikan pipa air boiler drum atas ke drum bawah</c:v>
                </c:pt>
                <c:pt idx="26">
                  <c:v>Perbaikan elmo, gearbox, LWS fuel distributing</c:v>
                </c:pt>
                <c:pt idx="27">
                  <c:v>Perbaikan cylinder pneumatic damper ID Fan yang patah</c:v>
                </c:pt>
                <c:pt idx="28">
                  <c:v>Airlock fibre cyclone trip - sumbat</c:v>
                </c:pt>
                <c:pt idx="29">
                  <c:v>Commisioning Turbin 2.5 MW, test sensor bearing. (AVR turbin 1.8 MW Rusak)</c:v>
                </c:pt>
                <c:pt idx="30">
                  <c:v>Perbaikan pipa air boiler drum atas ke drum bawah</c:v>
                </c:pt>
                <c:pt idx="31">
                  <c:v>Perbaikan hanger bearing</c:v>
                </c:pt>
                <c:pt idx="32">
                  <c:v>Horizontal EB trip - sumbat</c:v>
                </c:pt>
                <c:pt idx="33">
                  <c:v>packing pipa drain drum boiler bawah bocor</c:v>
                </c:pt>
                <c:pt idx="34">
                  <c:v>panel pompa waduk rusak</c:v>
                </c:pt>
                <c:pt idx="35">
                  <c:v>pipa super heater bocor </c:v>
                </c:pt>
                <c:pt idx="36">
                  <c:v>Ganti bearing horizontal empty bunch conveyor no  2</c:v>
                </c:pt>
                <c:pt idx="37">
                  <c:v>CBC No 2 Trip</c:v>
                </c:pt>
                <c:pt idx="38">
                  <c:v>dudukan slading damper pneumatic pendulum boiler lepas</c:v>
                </c:pt>
                <c:pt idx="39">
                  <c:v>spie gear transmisi horizontal empty bunch no 2 lepas</c:v>
                </c:pt>
                <c:pt idx="40">
                  <c:v>Program sterilizer error</c:v>
                </c:pt>
                <c:pt idx="41">
                  <c:v>Rantai scrapper Bunch fedeer No. 2 putus</c:v>
                </c:pt>
                <c:pt idx="42">
                  <c:v>Elmo horizontal LooseFruit terbakar</c:v>
                </c:pt>
                <c:pt idx="43">
                  <c:v>gear box inclined EB #1 rusak</c:v>
                </c:pt>
                <c:pt idx="44">
                  <c:v>Perbaikan Shaft Fruit Distributing Conveyor Patah. </c:v>
                </c:pt>
                <c:pt idx="45">
                  <c:v>Perbaikan Shaft Fruit Distributing Conveyor Patah. </c:v>
                </c:pt>
                <c:pt idx="46">
                  <c:v>Conveyor trip karena ada material besi dalam conveyor</c:v>
                </c:pt>
                <c:pt idx="47">
                  <c:v>Rantai scrapper Bunch fedeer No. 2 putus</c:v>
                </c:pt>
                <c:pt idx="48">
                  <c:v>Fruit Elevator Trip Rantai Kendor</c:v>
                </c:pt>
                <c:pt idx="49">
                  <c:v>Horizontal empty bunch no#2 Trip ada sumbatan</c:v>
                </c:pt>
                <c:pt idx="50">
                  <c:v>Inclined loose fruit trip karena sumbat</c:v>
                </c:pt>
                <c:pt idx="51">
                  <c:v>Inclined loose fruit bearing pecah</c:v>
                </c:pt>
                <c:pt idx="52">
                  <c:v>Perbaikan cage tippler line 1 bearing pecah</c:v>
                </c:pt>
              </c:strCache>
            </c:strRef>
          </c:cat>
          <c:val>
            <c:numRef>
              <c:f>'01. EDT Summary FY1920 (edit)'!$AR$66:$AR$118</c:f>
              <c:numCache>
                <c:formatCode>0.00</c:formatCode>
                <c:ptCount val="53"/>
                <c:pt idx="0">
                  <c:v>1.9999999999999996</c:v>
                </c:pt>
                <c:pt idx="1">
                  <c:v>0.99999999999999911</c:v>
                </c:pt>
                <c:pt idx="2">
                  <c:v>1.9999999999999996</c:v>
                </c:pt>
                <c:pt idx="3">
                  <c:v>1.9999999999999996</c:v>
                </c:pt>
                <c:pt idx="4">
                  <c:v>1.9999999999999996</c:v>
                </c:pt>
                <c:pt idx="5">
                  <c:v>1.5</c:v>
                </c:pt>
                <c:pt idx="6">
                  <c:v>3.9999999999999991</c:v>
                </c:pt>
                <c:pt idx="7">
                  <c:v>0.99999999999999911</c:v>
                </c:pt>
                <c:pt idx="8">
                  <c:v>0.99999999999999911</c:v>
                </c:pt>
                <c:pt idx="9">
                  <c:v>3</c:v>
                </c:pt>
                <c:pt idx="10">
                  <c:v>0.99999999999999911</c:v>
                </c:pt>
                <c:pt idx="11">
                  <c:v>0.99999999999999911</c:v>
                </c:pt>
                <c:pt idx="12">
                  <c:v>1.9999999999999996</c:v>
                </c:pt>
                <c:pt idx="13">
                  <c:v>1.9999999999999996</c:v>
                </c:pt>
                <c:pt idx="14">
                  <c:v>2.0000000000000009</c:v>
                </c:pt>
                <c:pt idx="15">
                  <c:v>1.5</c:v>
                </c:pt>
                <c:pt idx="16">
                  <c:v>0.99999999999999911</c:v>
                </c:pt>
                <c:pt idx="17">
                  <c:v>1.5</c:v>
                </c:pt>
                <c:pt idx="18">
                  <c:v>8</c:v>
                </c:pt>
                <c:pt idx="19">
                  <c:v>0.99999999999999911</c:v>
                </c:pt>
                <c:pt idx="20">
                  <c:v>0.99999999999999911</c:v>
                </c:pt>
                <c:pt idx="21">
                  <c:v>2.4999999999999991</c:v>
                </c:pt>
                <c:pt idx="22">
                  <c:v>0.99999999999999911</c:v>
                </c:pt>
                <c:pt idx="23">
                  <c:v>8.5</c:v>
                </c:pt>
                <c:pt idx="24">
                  <c:v>0.99999999999999911</c:v>
                </c:pt>
                <c:pt idx="25">
                  <c:v>5.4999999999999991</c:v>
                </c:pt>
                <c:pt idx="26">
                  <c:v>5.0000000000000009</c:v>
                </c:pt>
                <c:pt idx="27">
                  <c:v>2.0000000000000009</c:v>
                </c:pt>
                <c:pt idx="28">
                  <c:v>0.99999999999999911</c:v>
                </c:pt>
                <c:pt idx="29">
                  <c:v>4</c:v>
                </c:pt>
                <c:pt idx="30">
                  <c:v>6.9999999999999991</c:v>
                </c:pt>
                <c:pt idx="31">
                  <c:v>1.9999999999999982</c:v>
                </c:pt>
                <c:pt idx="32">
                  <c:v>1.5</c:v>
                </c:pt>
                <c:pt idx="33">
                  <c:v>2.4999999999999991</c:v>
                </c:pt>
                <c:pt idx="34">
                  <c:v>2</c:v>
                </c:pt>
                <c:pt idx="35">
                  <c:v>7.9999999999999982</c:v>
                </c:pt>
                <c:pt idx="36">
                  <c:v>0.99999999999999911</c:v>
                </c:pt>
                <c:pt idx="37">
                  <c:v>1.9999999999999982</c:v>
                </c:pt>
                <c:pt idx="38">
                  <c:v>0.99999999999999911</c:v>
                </c:pt>
                <c:pt idx="39">
                  <c:v>0.99999999999999911</c:v>
                </c:pt>
                <c:pt idx="40">
                  <c:v>3</c:v>
                </c:pt>
                <c:pt idx="41">
                  <c:v>1.0000000000000018</c:v>
                </c:pt>
                <c:pt idx="42">
                  <c:v>2.0000000000000009</c:v>
                </c:pt>
                <c:pt idx="43">
                  <c:v>3</c:v>
                </c:pt>
                <c:pt idx="44">
                  <c:v>1.5</c:v>
                </c:pt>
                <c:pt idx="45">
                  <c:v>1.0000000000000284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B-459C-A235-67B7FEF48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92914224"/>
        <c:axId val="792919800"/>
      </c:barChart>
      <c:catAx>
        <c:axId val="7929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92919800"/>
        <c:crosses val="autoZero"/>
        <c:auto val="1"/>
        <c:lblAlgn val="ctr"/>
        <c:lblOffset val="100"/>
        <c:noMultiLvlLbl val="0"/>
      </c:catAx>
      <c:valAx>
        <c:axId val="7929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1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Hours Line-1 FY1718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'02. EDT Summary FY1819 (not use'!$Z$66</c:f>
              <c:strCache>
                <c:ptCount val="1"/>
                <c:pt idx="0">
                  <c:v>EDT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'02. EDT Summary FY1819 (not use'!$X$67:$X$75</c:f>
            </c:multiLvlStrRef>
          </c:cat>
          <c:val>
            <c:numRef>
              <c:f>'02. EDT Summary FY1819 (not use'!$Z$67:$Z$75</c:f>
            </c:numRef>
          </c:val>
          <c:extLst>
            <c:ext xmlns:c16="http://schemas.microsoft.com/office/drawing/2014/chart" uri="{C3380CC4-5D6E-409C-BE32-E72D297353CC}">
              <c16:uniqueId val="{00000000-D0D3-4DBC-A65D-CEDEC195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9982496"/>
        <c:axId val="739982824"/>
      </c:barChart>
      <c:catAx>
        <c:axId val="7399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39982824"/>
        <c:crosses val="autoZero"/>
        <c:auto val="1"/>
        <c:lblAlgn val="ctr"/>
        <c:lblOffset val="100"/>
        <c:noMultiLvlLbl val="0"/>
      </c:catAx>
      <c:valAx>
        <c:axId val="7399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Summary Line-1 FY1718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'02. EDT Summary FY1819 (not use'!$AH$66</c:f>
              <c:strCache>
                <c:ptCount val="1"/>
                <c:pt idx="0">
                  <c:v>Failure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'02. EDT Summary FY1819 (not use'!$AG$67:$AG$75</c:f>
            </c:multiLvlStrRef>
          </c:cat>
          <c:val>
            <c:numRef>
              <c:f>'02. EDT Summary FY1819 (not use'!$AH$67:$AH$75</c:f>
            </c:numRef>
          </c:val>
          <c:extLst>
            <c:ext xmlns:c16="http://schemas.microsoft.com/office/drawing/2014/chart" uri="{C3380CC4-5D6E-409C-BE32-E72D297353CC}">
              <c16:uniqueId val="{00000000-E909-44C2-A766-39C11B883AC2}"/>
            </c:ext>
          </c:extLst>
        </c:ser>
        <c:ser>
          <c:idx val="1"/>
          <c:order val="1"/>
          <c:tx>
            <c:strRef>
              <c:f>'02. EDT Summary FY1819 (not use'!$AI$66</c:f>
              <c:strCache>
                <c:ptCount val="1"/>
                <c:pt idx="0">
                  <c:v>EDT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'02. EDT Summary FY1819 (not use'!$AG$67:$AG$75</c:f>
            </c:multiLvlStrRef>
          </c:cat>
          <c:val>
            <c:numRef>
              <c:f>'02. EDT Summary FY1819 (not use'!$AI$67:$AI$75</c:f>
            </c:numRef>
          </c:val>
          <c:extLst>
            <c:ext xmlns:c16="http://schemas.microsoft.com/office/drawing/2014/chart" uri="{C3380CC4-5D6E-409C-BE32-E72D297353CC}">
              <c16:uniqueId val="{00000001-E909-44C2-A766-39C11B883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038584"/>
        <c:axId val="740041864"/>
      </c:barChart>
      <c:catAx>
        <c:axId val="74003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40041864"/>
        <c:crosses val="autoZero"/>
        <c:auto val="1"/>
        <c:lblAlgn val="ctr"/>
        <c:lblOffset val="100"/>
        <c:noMultiLvlLbl val="0"/>
      </c:catAx>
      <c:valAx>
        <c:axId val="74004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3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[02. MMM_EDT_Summary.xlsx]00. EDT FY1819!PivotTable2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Summary FY1819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solidFill>
              <a:schemeClr val="accent1"/>
            </a:solidFill>
          </a:ln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'00. EDT FY1819'!$B$6</c:f>
              <c:strCache>
                <c:ptCount val="1"/>
                <c:pt idx="0">
                  <c:v>Sum of EDT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'00. EDT FY1819'!$A$7:$A$28</c:f>
              <c:strCache>
                <c:ptCount val="21"/>
                <c:pt idx="0">
                  <c:v>Boiler 2</c:v>
                </c:pt>
                <c:pt idx="1">
                  <c:v>Fuel Distributing Screw Conveyor</c:v>
                </c:pt>
                <c:pt idx="2">
                  <c:v>Boiler ID Fan No.2</c:v>
                </c:pt>
                <c:pt idx="3">
                  <c:v>Horizontal Empty Bunch Scrapper No.1</c:v>
                </c:pt>
                <c:pt idx="4">
                  <c:v>Turbin No. 2</c:v>
                </c:pt>
                <c:pt idx="5">
                  <c:v>Fruit Distributing Conveyor</c:v>
                </c:pt>
                <c:pt idx="6">
                  <c:v>PLC Sterilizer Panel</c:v>
                </c:pt>
                <c:pt idx="7">
                  <c:v>Inclided Empty Bunch Scrapper No.1</c:v>
                </c:pt>
                <c:pt idx="8">
                  <c:v>Fiber Cyclone Airlock No.1</c:v>
                </c:pt>
                <c:pt idx="9">
                  <c:v>Horizontal Empty Bunch Scrapper No.2</c:v>
                </c:pt>
                <c:pt idx="10">
                  <c:v>Wet Shell Conveyor No.1</c:v>
                </c:pt>
                <c:pt idx="11">
                  <c:v>LTDS 1st Stage Column and Airlock No. 1</c:v>
                </c:pt>
                <c:pt idx="12">
                  <c:v>Horizontal Loose Fruit Conveyor</c:v>
                </c:pt>
                <c:pt idx="13">
                  <c:v>Sterilized Fruit Bunch Conveyor No.2</c:v>
                </c:pt>
                <c:pt idx="14">
                  <c:v>MCC Raw Water Intake</c:v>
                </c:pt>
                <c:pt idx="15">
                  <c:v>Tippler 1</c:v>
                </c:pt>
                <c:pt idx="16">
                  <c:v>Cake Breaker Conveyor No. 2</c:v>
                </c:pt>
                <c:pt idx="17">
                  <c:v>Sterilizer 1</c:v>
                </c:pt>
                <c:pt idx="18">
                  <c:v>Bottom Cross Conveyor No. 1</c:v>
                </c:pt>
                <c:pt idx="19">
                  <c:v>Hydrocyclone Dripping Drum No. 3</c:v>
                </c:pt>
                <c:pt idx="20">
                  <c:v>Cake Breaker Conveyor No. 1</c:v>
                </c:pt>
              </c:strCache>
            </c:strRef>
          </c:cat>
          <c:val>
            <c:numRef>
              <c:f>'00. EDT FY1819'!$B$7:$B$28</c:f>
              <c:numCache>
                <c:formatCode>General</c:formatCode>
                <c:ptCount val="21"/>
                <c:pt idx="0">
                  <c:v>33</c:v>
                </c:pt>
                <c:pt idx="1">
                  <c:v>20.499999999999996</c:v>
                </c:pt>
                <c:pt idx="2">
                  <c:v>10.5</c:v>
                </c:pt>
                <c:pt idx="3">
                  <c:v>7.4999999999999982</c:v>
                </c:pt>
                <c:pt idx="4">
                  <c:v>4</c:v>
                </c:pt>
                <c:pt idx="5">
                  <c:v>3.9999999999999991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2.9999999999999973</c:v>
                </c:pt>
                <c:pt idx="10">
                  <c:v>2.9999999999999973</c:v>
                </c:pt>
                <c:pt idx="11">
                  <c:v>2.4999999999999991</c:v>
                </c:pt>
                <c:pt idx="12">
                  <c:v>2.0000000000000009</c:v>
                </c:pt>
                <c:pt idx="13">
                  <c:v>2.0000000000000009</c:v>
                </c:pt>
                <c:pt idx="14">
                  <c:v>2</c:v>
                </c:pt>
                <c:pt idx="15">
                  <c:v>1.9999999999999996</c:v>
                </c:pt>
                <c:pt idx="16">
                  <c:v>1.9999999999999982</c:v>
                </c:pt>
                <c:pt idx="17">
                  <c:v>1.5</c:v>
                </c:pt>
                <c:pt idx="18">
                  <c:v>0.99999999999999911</c:v>
                </c:pt>
                <c:pt idx="19">
                  <c:v>0.99999999999999911</c:v>
                </c:pt>
                <c:pt idx="20">
                  <c:v>0.99999999999999911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4F-475C-81DC-982180E6A4B0}"/>
            </c:ext>
          </c:extLst>
        </c:ser>
        <c:ser>
          <c:idx val="1"/>
          <c:order val="1"/>
          <c:tx>
            <c:strRef>
              <c:f>'00. EDT FY1819'!$C$6</c:f>
              <c:strCache>
                <c:ptCount val="1"/>
                <c:pt idx="0">
                  <c:v>Sum of Frek Fail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'00. EDT FY1819'!$A$7:$A$28</c:f>
              <c:strCache>
                <c:ptCount val="21"/>
                <c:pt idx="0">
                  <c:v>Boiler 2</c:v>
                </c:pt>
                <c:pt idx="1">
                  <c:v>Fuel Distributing Screw Conveyor</c:v>
                </c:pt>
                <c:pt idx="2">
                  <c:v>Boiler ID Fan No.2</c:v>
                </c:pt>
                <c:pt idx="3">
                  <c:v>Horizontal Empty Bunch Scrapper No.1</c:v>
                </c:pt>
                <c:pt idx="4">
                  <c:v>Turbin No. 2</c:v>
                </c:pt>
                <c:pt idx="5">
                  <c:v>Fruit Distributing Conveyor</c:v>
                </c:pt>
                <c:pt idx="6">
                  <c:v>PLC Sterilizer Panel</c:v>
                </c:pt>
                <c:pt idx="7">
                  <c:v>Inclided Empty Bunch Scrapper No.1</c:v>
                </c:pt>
                <c:pt idx="8">
                  <c:v>Fiber Cyclone Airlock No.1</c:v>
                </c:pt>
                <c:pt idx="9">
                  <c:v>Horizontal Empty Bunch Scrapper No.2</c:v>
                </c:pt>
                <c:pt idx="10">
                  <c:v>Wet Shell Conveyor No.1</c:v>
                </c:pt>
                <c:pt idx="11">
                  <c:v>LTDS 1st Stage Column and Airlock No. 1</c:v>
                </c:pt>
                <c:pt idx="12">
                  <c:v>Horizontal Loose Fruit Conveyor</c:v>
                </c:pt>
                <c:pt idx="13">
                  <c:v>Sterilized Fruit Bunch Conveyor No.2</c:v>
                </c:pt>
                <c:pt idx="14">
                  <c:v>MCC Raw Water Intake</c:v>
                </c:pt>
                <c:pt idx="15">
                  <c:v>Tippler 1</c:v>
                </c:pt>
                <c:pt idx="16">
                  <c:v>Cake Breaker Conveyor No. 2</c:v>
                </c:pt>
                <c:pt idx="17">
                  <c:v>Sterilizer 1</c:v>
                </c:pt>
                <c:pt idx="18">
                  <c:v>Bottom Cross Conveyor No. 1</c:v>
                </c:pt>
                <c:pt idx="19">
                  <c:v>Hydrocyclone Dripping Drum No. 3</c:v>
                </c:pt>
                <c:pt idx="20">
                  <c:v>Cake Breaker Conveyor No. 1</c:v>
                </c:pt>
              </c:strCache>
            </c:strRef>
          </c:cat>
          <c:val>
            <c:numRef>
              <c:f>'00. EDT FY1819'!$C$7:$C$28</c:f>
              <c:numCache>
                <c:formatCode>General</c:formatCode>
                <c:ptCount val="21"/>
                <c:pt idx="0">
                  <c:v>7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4F-475C-81DC-982180E6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432544"/>
        <c:axId val="469432872"/>
      </c:barChart>
      <c:catAx>
        <c:axId val="46943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32872"/>
        <c:crosses val="autoZero"/>
        <c:auto val="1"/>
        <c:lblAlgn val="ctr"/>
        <c:lblOffset val="100"/>
        <c:noMultiLvlLbl val="0"/>
      </c:catAx>
      <c:valAx>
        <c:axId val="46943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3254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Hours FY2021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'02. EDT Summary FY2021'!$Z$65</c:f>
              <c:strCache>
                <c:ptCount val="1"/>
                <c:pt idx="0">
                  <c:v>EDT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'02. EDT Summary FY2021'!$X$66:$X$89</c:f>
              <c:strCache>
                <c:ptCount val="3"/>
                <c:pt idx="0">
                  <c:v>ID Fan Boiler</c:v>
                </c:pt>
                <c:pt idx="1">
                  <c:v>Kernel Elevator</c:v>
                </c:pt>
                <c:pt idx="2">
                  <c:v>Main Steam Valve Boiler</c:v>
                </c:pt>
              </c:strCache>
            </c:strRef>
          </c:cat>
          <c:val>
            <c:numRef>
              <c:f>'02. EDT Summary FY2021'!$Z$66:$Z$89</c:f>
              <c:numCache>
                <c:formatCode>#,##0.0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A-4F81-87EA-C88A8F7F3A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39982496"/>
        <c:axId val="739982824"/>
      </c:barChart>
      <c:catAx>
        <c:axId val="73998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82824"/>
        <c:crosses val="autoZero"/>
        <c:auto val="1"/>
        <c:lblAlgn val="ctr"/>
        <c:lblOffset val="100"/>
        <c:noMultiLvlLbl val="0"/>
      </c:catAx>
      <c:valAx>
        <c:axId val="739982824"/>
        <c:scaling>
          <c:orientation val="minMax"/>
        </c:scaling>
        <c:delete val="1"/>
        <c:axPos val="l"/>
        <c:numFmt formatCode="#,##0.0" sourceLinked="1"/>
        <c:majorTickMark val="none"/>
        <c:minorTickMark val="none"/>
        <c:tickLblPos val="nextTo"/>
        <c:crossAx val="7399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Summary FY2021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'02. EDT Summary FY2021'!$AH$65</c:f>
              <c:strCache>
                <c:ptCount val="1"/>
                <c:pt idx="0">
                  <c:v>Failure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'02. EDT Summary FY2021'!$AG$66:$AG$89</c:f>
              <c:strCache>
                <c:ptCount val="3"/>
                <c:pt idx="0">
                  <c:v>ID Fan Boiler</c:v>
                </c:pt>
                <c:pt idx="1">
                  <c:v>Kernel Elevator</c:v>
                </c:pt>
                <c:pt idx="2">
                  <c:v>Main Steam Valve Boiler</c:v>
                </c:pt>
              </c:strCache>
            </c:strRef>
          </c:cat>
          <c:val>
            <c:numRef>
              <c:f>'02. EDT Summary FY2021'!$AH$66:$AH$89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D-4CB7-9F94-338CBA6044DF}"/>
            </c:ext>
          </c:extLst>
        </c:ser>
        <c:ser>
          <c:idx val="1"/>
          <c:order val="1"/>
          <c:tx>
            <c:strRef>
              <c:f>'02. EDT Summary FY2021'!$AI$65</c:f>
              <c:strCache>
                <c:ptCount val="1"/>
                <c:pt idx="0">
                  <c:v>EDT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'02. EDT Summary FY2021'!$AG$66:$AG$89</c:f>
              <c:strCache>
                <c:ptCount val="3"/>
                <c:pt idx="0">
                  <c:v>ID Fan Boiler</c:v>
                </c:pt>
                <c:pt idx="1">
                  <c:v>Kernel Elevator</c:v>
                </c:pt>
                <c:pt idx="2">
                  <c:v>Main Steam Valve Boiler</c:v>
                </c:pt>
              </c:strCache>
            </c:strRef>
          </c:cat>
          <c:val>
            <c:numRef>
              <c:f>'02. EDT Summary FY2021'!$AI$66:$AI$89</c:f>
              <c:numCache>
                <c:formatCode>#,##0.0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D-4CB7-9F94-338CBA6044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0038584"/>
        <c:axId val="740041864"/>
      </c:barChart>
      <c:catAx>
        <c:axId val="74003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41864"/>
        <c:crosses val="autoZero"/>
        <c:auto val="1"/>
        <c:lblAlgn val="ctr"/>
        <c:lblOffset val="100"/>
        <c:noMultiLvlLbl val="0"/>
      </c:catAx>
      <c:valAx>
        <c:axId val="740041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003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Category FY2021</a:t>
            </a:r>
          </a:p>
        </c:rich>
      </c:tx>
      <c:layout>
        <c:manualLayout>
          <c:xMode val="edge"/>
          <c:yMode val="edge"/>
          <c:x val="0.37270575420923518"/>
          <c:y val="2.6184546132034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'02. EDT Summary FY2021'!$AI$65</c:f>
              <c:strCache>
                <c:ptCount val="1"/>
                <c:pt idx="0">
                  <c:v>EDT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'02. EDT Summary FY2021'!$AG$66:$AG$89</c:f>
              <c:strCache>
                <c:ptCount val="3"/>
                <c:pt idx="0">
                  <c:v>ID Fan Boiler</c:v>
                </c:pt>
                <c:pt idx="1">
                  <c:v>Kernel Elevator</c:v>
                </c:pt>
                <c:pt idx="2">
                  <c:v>Main Steam Valve Boiler</c:v>
                </c:pt>
              </c:strCache>
            </c:strRef>
          </c:cat>
          <c:val>
            <c:numRef>
              <c:f>'02. EDT Summary FY2021'!$AI$66:$AI$89</c:f>
              <c:numCache>
                <c:formatCode>#,##0.0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D-4032-98ED-94E0CC796644}"/>
            </c:ext>
          </c:extLst>
        </c:ser>
        <c:ser>
          <c:idx val="2"/>
          <c:order val="1"/>
          <c:tx>
            <c:strRef>
              <c:f>'02. EDT Summary FY2021'!$AJ$65</c:f>
              <c:strCache>
                <c:ptCount val="1"/>
                <c:pt idx="0">
                  <c:v>EDTe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'02. EDT Summary FY2021'!$AG$66:$AG$89</c:f>
              <c:strCache>
                <c:ptCount val="3"/>
                <c:pt idx="0">
                  <c:v>ID Fan Boiler</c:v>
                </c:pt>
                <c:pt idx="1">
                  <c:v>Kernel Elevator</c:v>
                </c:pt>
                <c:pt idx="2">
                  <c:v>Main Steam Valve Boiler</c:v>
                </c:pt>
              </c:strCache>
            </c:strRef>
          </c:cat>
          <c:val>
            <c:numRef>
              <c:f>'02. EDT Summary FY2021'!$AJ$66:$AJ$89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D-4032-98ED-94E0CC796644}"/>
            </c:ext>
          </c:extLst>
        </c:ser>
        <c:ser>
          <c:idx val="3"/>
          <c:order val="2"/>
          <c:tx>
            <c:strRef>
              <c:f>'02. EDT Summary FY2021'!$AK$65</c:f>
              <c:strCache>
                <c:ptCount val="1"/>
                <c:pt idx="0">
                  <c:v>EDTp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'02. EDT Summary FY2021'!$AG$66:$AG$89</c:f>
              <c:strCache>
                <c:ptCount val="3"/>
                <c:pt idx="0">
                  <c:v>ID Fan Boiler</c:v>
                </c:pt>
                <c:pt idx="1">
                  <c:v>Kernel Elevator</c:v>
                </c:pt>
                <c:pt idx="2">
                  <c:v>Main Steam Valve Boiler</c:v>
                </c:pt>
              </c:strCache>
            </c:strRef>
          </c:cat>
          <c:val>
            <c:numRef>
              <c:f>'02. EDT Summary FY2021'!$AK$66:$AK$89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B78D-4032-98ED-94E0CC796644}"/>
            </c:ext>
          </c:extLst>
        </c:ser>
        <c:ser>
          <c:idx val="4"/>
          <c:order val="3"/>
          <c:tx>
            <c:strRef>
              <c:f>'02. EDT Summary FY2021'!$AL$65</c:f>
              <c:strCache>
                <c:ptCount val="1"/>
                <c:pt idx="0">
                  <c:v>EDTpo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'02. EDT Summary FY2021'!$AG$66:$AG$89</c:f>
              <c:strCache>
                <c:ptCount val="3"/>
                <c:pt idx="0">
                  <c:v>ID Fan Boiler</c:v>
                </c:pt>
                <c:pt idx="1">
                  <c:v>Kernel Elevator</c:v>
                </c:pt>
                <c:pt idx="2">
                  <c:v>Main Steam Valve Boiler</c:v>
                </c:pt>
              </c:strCache>
            </c:strRef>
          </c:cat>
          <c:val>
            <c:numRef>
              <c:f>'02. EDT Summary FY2021'!$AL$66:$AL$89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3-B78D-4032-98ED-94E0CC796644}"/>
            </c:ext>
          </c:extLst>
        </c:ser>
        <c:ser>
          <c:idx val="5"/>
          <c:order val="4"/>
          <c:tx>
            <c:strRef>
              <c:f>'02. EDT Summary FY2021'!$AM$65</c:f>
              <c:strCache>
                <c:ptCount val="1"/>
                <c:pt idx="0">
                  <c:v>EDTs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'02. EDT Summary FY2021'!$AG$66:$AG$89</c:f>
              <c:strCache>
                <c:ptCount val="3"/>
                <c:pt idx="0">
                  <c:v>ID Fan Boiler</c:v>
                </c:pt>
                <c:pt idx="1">
                  <c:v>Kernel Elevator</c:v>
                </c:pt>
                <c:pt idx="2">
                  <c:v>Main Steam Valve Boiler</c:v>
                </c:pt>
              </c:strCache>
            </c:strRef>
          </c:cat>
          <c:val>
            <c:numRef>
              <c:f>'02. EDT Summary FY2021'!$AM$66:$AM$89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4-B78D-4032-98ED-94E0CC796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88661192"/>
        <c:axId val="788661520"/>
      </c:barChart>
      <c:catAx>
        <c:axId val="788661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61520"/>
        <c:crosses val="autoZero"/>
        <c:auto val="1"/>
        <c:lblAlgn val="ctr"/>
        <c:lblOffset val="100"/>
        <c:noMultiLvlLbl val="0"/>
      </c:catAx>
      <c:valAx>
        <c:axId val="7886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6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Hours FY2021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'02. EDT Summary FY2021'!$AR$65</c:f>
              <c:strCache>
                <c:ptCount val="1"/>
                <c:pt idx="0">
                  <c:v>EDT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'02. EDT Summary FY2021'!$AQ$66:$AQ$89</c15:sqref>
                  </c15:fullRef>
                </c:ext>
              </c:extLst>
              <c:f>'02. EDT Summary FY2021'!$AQ$66:$AQ$89</c:f>
              <c:strCache>
                <c:ptCount val="3"/>
                <c:pt idx="0">
                  <c:v>Bearing ID Fan Boiler aus</c:v>
                </c:pt>
                <c:pt idx="1">
                  <c:v>Kernel Elevator Trip</c:v>
                </c:pt>
                <c:pt idx="2">
                  <c:v>Pin valve steam terlepas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'02. EDT Summary FY2021'!$AR$66:$AR$118</c15:sqref>
                  </c15:fullRef>
                </c:ext>
              </c:extLst>
              <c:f>'02. EDT Summary FY2021'!$AR$66:$AR$89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2-4812-ADFD-83D3CD3E84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2914224"/>
        <c:axId val="792919800"/>
      </c:barChart>
      <c:catAx>
        <c:axId val="79291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19800"/>
        <c:crosses val="autoZero"/>
        <c:auto val="1"/>
        <c:lblAlgn val="ctr"/>
        <c:lblOffset val="100"/>
        <c:noMultiLvlLbl val="0"/>
      </c:catAx>
      <c:valAx>
        <c:axId val="7929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1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Summary Line-1 FY1718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'01. EDT Summary FY1718'!$AH$34</c:f>
              <c:strCache>
                <c:ptCount val="1"/>
                <c:pt idx="0">
                  <c:v>Failure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'01. EDT Summary FY1718'!$AG$35:$AG$41</c:f>
              <c:strCache>
                <c:ptCount val="7"/>
                <c:pt idx="0">
                  <c:v>Fuel Distributing Conveyor</c:v>
                </c:pt>
                <c:pt idx="1">
                  <c:v>Turbine #4</c:v>
                </c:pt>
                <c:pt idx="2">
                  <c:v>BPV #2</c:v>
                </c:pt>
                <c:pt idx="3">
                  <c:v>Boiler Mechmar</c:v>
                </c:pt>
                <c:pt idx="4">
                  <c:v>Compressor #1</c:v>
                </c:pt>
                <c:pt idx="5">
                  <c:v>CM Elevator #1</c:v>
                </c:pt>
                <c:pt idx="6">
                  <c:v>Boilermech</c:v>
                </c:pt>
              </c:strCache>
            </c:strRef>
          </c:cat>
          <c:val>
            <c:numRef>
              <c:f>'01. EDT Summary FY1718'!$AH$35:$AH$41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2-4CCD-A794-93A6EEA84D47}"/>
            </c:ext>
          </c:extLst>
        </c:ser>
        <c:ser>
          <c:idx val="1"/>
          <c:order val="1"/>
          <c:tx>
            <c:strRef>
              <c:f>'01. EDT Summary FY1718'!$AI$34</c:f>
              <c:strCache>
                <c:ptCount val="1"/>
                <c:pt idx="0">
                  <c:v>EDT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'01. EDT Summary FY1718'!$AG$35:$AG$41</c:f>
              <c:strCache>
                <c:ptCount val="7"/>
                <c:pt idx="0">
                  <c:v>Fuel Distributing Conveyor</c:v>
                </c:pt>
                <c:pt idx="1">
                  <c:v>Turbine #4</c:v>
                </c:pt>
                <c:pt idx="2">
                  <c:v>BPV #2</c:v>
                </c:pt>
                <c:pt idx="3">
                  <c:v>Boiler Mechmar</c:v>
                </c:pt>
                <c:pt idx="4">
                  <c:v>Compressor #1</c:v>
                </c:pt>
                <c:pt idx="5">
                  <c:v>CM Elevator #1</c:v>
                </c:pt>
                <c:pt idx="6">
                  <c:v>Boilermech</c:v>
                </c:pt>
              </c:strCache>
            </c:strRef>
          </c:cat>
          <c:val>
            <c:numRef>
              <c:f>'01. EDT Summary FY1718'!$AI$35:$AI$41</c:f>
              <c:numCache>
                <c:formatCode>#,##0.0</c:formatCode>
                <c:ptCount val="7"/>
                <c:pt idx="0">
                  <c:v>3.5</c:v>
                </c:pt>
                <c:pt idx="1">
                  <c:v>3.9999999999999991</c:v>
                </c:pt>
                <c:pt idx="2">
                  <c:v>2</c:v>
                </c:pt>
                <c:pt idx="3">
                  <c:v>1.9999999999999996</c:v>
                </c:pt>
                <c:pt idx="4">
                  <c:v>0.99999999999999911</c:v>
                </c:pt>
                <c:pt idx="5">
                  <c:v>2.0000000000000009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2-4CCD-A794-93A6EEA84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038584"/>
        <c:axId val="740041864"/>
      </c:barChart>
      <c:catAx>
        <c:axId val="74003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40041864"/>
        <c:crosses val="autoZero"/>
        <c:auto val="1"/>
        <c:lblAlgn val="ctr"/>
        <c:lblOffset val="100"/>
        <c:noMultiLvlLbl val="0"/>
      </c:catAx>
      <c:valAx>
        <c:axId val="74004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3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[02. MMM_EDT_Summary.xlsx]04. sept chart pareto!PivotTable5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'04. sept chart pareto'!$B$1</c:f>
              <c:strCache>
                <c:ptCount val="1"/>
                <c:pt idx="0">
                  <c:v>Sum of EDT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'04. sept chart pareto'!$A$2:$A$7</c:f>
              <c:strCache>
                <c:ptCount val="5"/>
                <c:pt idx="0">
                  <c:v>Boiler 2</c:v>
                </c:pt>
                <c:pt idx="1">
                  <c:v>Fiber Cyclone Airlock No.1</c:v>
                </c:pt>
                <c:pt idx="2">
                  <c:v>Sterilizer 1</c:v>
                </c:pt>
                <c:pt idx="3">
                  <c:v>Fruit Distributing Conveyor</c:v>
                </c:pt>
                <c:pt idx="4">
                  <c:v>Fuel Distributing Screw Conveyor</c:v>
                </c:pt>
              </c:strCache>
            </c:strRef>
          </c:cat>
          <c:val>
            <c:numRef>
              <c:f>'04. sept chart pareto'!$B$2:$B$7</c:f>
              <c:numCache>
                <c:formatCode>General</c:formatCode>
                <c:ptCount val="5"/>
                <c:pt idx="0">
                  <c:v>8</c:v>
                </c:pt>
                <c:pt idx="1">
                  <c:v>2.0000000000000009</c:v>
                </c:pt>
                <c:pt idx="2">
                  <c:v>1.5</c:v>
                </c:pt>
                <c:pt idx="3">
                  <c:v>1.5</c:v>
                </c:pt>
                <c:pt idx="4">
                  <c:v>0.99999999999999911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2-4EDD-B012-A3CF45F34C2F}"/>
            </c:ext>
          </c:extLst>
        </c:ser>
        <c:ser>
          <c:idx val="1"/>
          <c:order val="1"/>
          <c:tx>
            <c:strRef>
              <c:f>'04. sept chart pareto'!$C$1</c:f>
              <c:strCache>
                <c:ptCount val="1"/>
                <c:pt idx="0">
                  <c:v>Sum of Frek 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'04. sept chart pareto'!$A$2:$A$7</c:f>
              <c:strCache>
                <c:ptCount val="5"/>
                <c:pt idx="0">
                  <c:v>Boiler 2</c:v>
                </c:pt>
                <c:pt idx="1">
                  <c:v>Fiber Cyclone Airlock No.1</c:v>
                </c:pt>
                <c:pt idx="2">
                  <c:v>Sterilizer 1</c:v>
                </c:pt>
                <c:pt idx="3">
                  <c:v>Fruit Distributing Conveyor</c:v>
                </c:pt>
                <c:pt idx="4">
                  <c:v>Fuel Distributing Screw Conveyor</c:v>
                </c:pt>
              </c:strCache>
            </c:strRef>
          </c:cat>
          <c:val>
            <c:numRef>
              <c:f>'04. sept chart pareto'!$C$2:$C$7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2-4EDD-B012-A3CF45F34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2436232"/>
        <c:axId val="522436560"/>
      </c:barChart>
      <c:lineChart>
        <c:grouping val="standard"/>
        <c:varyColors val="0"/>
        <c:ser>
          <c:idx val="2"/>
          <c:order val="2"/>
          <c:tx>
            <c:strRef>
              <c:f>'04. sept chart pareto'!$D$1</c:f>
              <c:strCache>
                <c:ptCount val="1"/>
                <c:pt idx="0">
                  <c:v>Sum of % pareto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'04. sept chart pareto'!$A$2:$A$7</c:f>
              <c:strCache>
                <c:ptCount val="5"/>
                <c:pt idx="0">
                  <c:v>Boiler 2</c:v>
                </c:pt>
                <c:pt idx="1">
                  <c:v>Fiber Cyclone Airlock No.1</c:v>
                </c:pt>
                <c:pt idx="2">
                  <c:v>Sterilizer 1</c:v>
                </c:pt>
                <c:pt idx="3">
                  <c:v>Fruit Distributing Conveyor</c:v>
                </c:pt>
                <c:pt idx="4">
                  <c:v>Fuel Distributing Screw Conveyor</c:v>
                </c:pt>
              </c:strCache>
            </c:strRef>
          </c:cat>
          <c:val>
            <c:numRef>
              <c:f>'04. sept chart pareto'!$D$2:$D$7</c:f>
              <c:numCache>
                <c:formatCode>0%</c:formatCode>
                <c:ptCount val="5"/>
                <c:pt idx="0">
                  <c:v>0.5714285714285714</c:v>
                </c:pt>
                <c:pt idx="1">
                  <c:v>0.7142857142857143</c:v>
                </c:pt>
                <c:pt idx="2">
                  <c:v>0.8214285714285714</c:v>
                </c:pt>
                <c:pt idx="3">
                  <c:v>0.9285714285714286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2-4EDD-B012-A3CF45F34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342648"/>
        <c:axId val="522342320"/>
      </c:lineChart>
      <c:catAx>
        <c:axId val="52243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36560"/>
        <c:crosses val="autoZero"/>
        <c:auto val="1"/>
        <c:lblAlgn val="ctr"/>
        <c:lblOffset val="100"/>
        <c:noMultiLvlLbl val="0"/>
      </c:catAx>
      <c:valAx>
        <c:axId val="5224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36232"/>
        <c:crosses val="autoZero"/>
        <c:crossBetween val="between"/>
      </c:valAx>
      <c:valAx>
        <c:axId val="5223423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2648"/>
        <c:crosses val="max"/>
        <c:crossBetween val="between"/>
      </c:valAx>
      <c:catAx>
        <c:axId val="522342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2342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MMM EDT Februari 2019 (per 22 Feb)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'09. feb pareto'!$B$1</c:f>
              <c:strCache>
                <c:ptCount val="1"/>
                <c:pt idx="0">
                  <c:v>EDT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'09. feb pareto'!$A$2:$A$4</c:f>
              <c:strCache>
                <c:ptCount val="3"/>
                <c:pt idx="0">
                  <c:v>Inclided Empty Bunch Scrapper No.1</c:v>
                </c:pt>
                <c:pt idx="1">
                  <c:v>Horizontal Loose Fruit Conveyor</c:v>
                </c:pt>
                <c:pt idx="2">
                  <c:v>Sterilized Fruit Bunch Conveyor No.2</c:v>
                </c:pt>
              </c:strCache>
            </c:strRef>
          </c:cat>
          <c:val>
            <c:numRef>
              <c:f>'09. feb pareto'!$B$2:$B$4</c:f>
              <c:numCache>
                <c:formatCode>General</c:formatCode>
                <c:ptCount val="3"/>
                <c:pt idx="0">
                  <c:v>3</c:v>
                </c:pt>
                <c:pt idx="1">
                  <c:v>2.0000000000000009</c:v>
                </c:pt>
                <c:pt idx="2">
                  <c:v>1.0000000000000018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5-4A21-A591-D3EAA14C519B}"/>
            </c:ext>
          </c:extLst>
        </c:ser>
        <c:ser>
          <c:idx val="1"/>
          <c:order val="1"/>
          <c:tx>
            <c:strRef>
              <c:f>'09. feb pareto'!$C$1</c:f>
              <c:strCache>
                <c:ptCount val="1"/>
                <c:pt idx="0">
                  <c:v>Frek 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'09. feb pareto'!$A$2:$A$4</c:f>
              <c:strCache>
                <c:ptCount val="3"/>
                <c:pt idx="0">
                  <c:v>Inclided Empty Bunch Scrapper No.1</c:v>
                </c:pt>
                <c:pt idx="1">
                  <c:v>Horizontal Loose Fruit Conveyor</c:v>
                </c:pt>
                <c:pt idx="2">
                  <c:v>Sterilized Fruit Bunch Conveyor No.2</c:v>
                </c:pt>
              </c:strCache>
            </c:strRef>
          </c:cat>
          <c:val>
            <c:numRef>
              <c:f>'09. feb pareto'!$C$2:$C$4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5-4A21-A591-D3EAA14C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657064"/>
        <c:axId val="55565739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'09. feb pareto'!$D$1</c15:sqref>
                        </c15:formulaRef>
                      </c:ext>
                    </c:extLst>
                    <c:strCache>
                      <c:ptCount val="1"/>
                      <c:pt idx="0">
                        <c:v>% EDT to MTD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'09. feb pareto'!$A$2:$A$4</c15:sqref>
                        </c15:formulaRef>
                      </c:ext>
                    </c:extLst>
                    <c:strCache>
                      <c:ptCount val="3"/>
                      <c:pt idx="0">
                        <c:v>Inclided Empty Bunch Scrapper No.1</c:v>
                      </c:pt>
                      <c:pt idx="1">
                        <c:v>Horizontal Loose Fruit Conveyor</c:v>
                      </c:pt>
                      <c:pt idx="2">
                        <c:v>Sterilized Fruit Bunch Conveyor No.2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'09. feb pareto'!$D$2:$D$4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1.7094017094017096E-2</c:v>
                      </c:pt>
                      <c:pt idx="1">
                        <c:v>1.1396011396011402E-2</c:v>
                      </c:pt>
                      <c:pt idx="2">
                        <c:v>5.6980056980057078E-3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D05-4A21-A591-D3EAA14C519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57064"/>
        <c:axId val="5556573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'09. feb pareto'!$E$1</c15:sqref>
                        </c15:formulaRef>
                      </c:ext>
                    </c:extLst>
                    <c:strCache>
                      <c:ptCount val="1"/>
                      <c:pt idx="0">
                        <c:v>Sum Hour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'09. feb pareto'!$A$2:$A$4</c15:sqref>
                        </c15:formulaRef>
                      </c:ext>
                    </c:extLst>
                    <c:strCache>
                      <c:ptCount val="3"/>
                      <c:pt idx="0">
                        <c:v>Inclided Empty Bunch Scrapper No.1</c:v>
                      </c:pt>
                      <c:pt idx="1">
                        <c:v>Horizontal Loose Fruit Conveyor</c:v>
                      </c:pt>
                      <c:pt idx="2">
                        <c:v>Sterilized Fruit Bunch Conveyor No.2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'09. feb pareto'!$E$2:$E$4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5.0000000000000009</c:v>
                      </c:pt>
                      <c:pt idx="2">
                        <c:v>6.0000000000000027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D05-4A21-A591-D3EAA14C519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'09. feb pareto'!$F$1</c:f>
              <c:strCache>
                <c:ptCount val="1"/>
                <c:pt idx="0">
                  <c:v>% Pareto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'09. feb pareto'!$A$2:$A$4</c:f>
              <c:strCache>
                <c:ptCount val="3"/>
                <c:pt idx="0">
                  <c:v>Inclided Empty Bunch Scrapper No.1</c:v>
                </c:pt>
                <c:pt idx="1">
                  <c:v>Horizontal Loose Fruit Conveyor</c:v>
                </c:pt>
                <c:pt idx="2">
                  <c:v>Sterilized Fruit Bunch Conveyor No.2</c:v>
                </c:pt>
              </c:strCache>
            </c:strRef>
          </c:cat>
          <c:val>
            <c:numRef>
              <c:f>'09. feb pareto'!$F$2:$F$4</c:f>
              <c:numCache>
                <c:formatCode>0%</c:formatCode>
                <c:ptCount val="3"/>
                <c:pt idx="0">
                  <c:v>0.49999999999999978</c:v>
                </c:pt>
                <c:pt idx="1">
                  <c:v>0.83333333333333315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05-4A21-A591-D3EAA14C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69528"/>
        <c:axId val="555669200"/>
      </c:lineChart>
      <c:catAx>
        <c:axId val="55565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57392"/>
        <c:crosses val="autoZero"/>
        <c:auto val="1"/>
        <c:lblAlgn val="ctr"/>
        <c:lblOffset val="100"/>
        <c:noMultiLvlLbl val="0"/>
      </c:catAx>
      <c:valAx>
        <c:axId val="5556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57064"/>
        <c:crosses val="autoZero"/>
        <c:crossBetween val="between"/>
      </c:valAx>
      <c:valAx>
        <c:axId val="5556692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69528"/>
        <c:crosses val="max"/>
        <c:crossBetween val="between"/>
      </c:valAx>
      <c:catAx>
        <c:axId val="555669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566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MMM EDT </a:t>
            </a:r>
            <a:r>
              <a:rPr lang="id-ID"/>
              <a:t>Maret</a:t>
            </a:r>
            <a:r>
              <a:rPr lang="en-US"/>
              <a:t> 2019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'10. maret'!$B$1</c:f>
              <c:strCache>
                <c:ptCount val="1"/>
                <c:pt idx="0">
                  <c:v>EDT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 maret'!$A$2</c:f>
              <c:strCache>
                <c:ptCount val="1"/>
                <c:pt idx="0">
                  <c:v>Fruit Distributing Conveyor</c:v>
                </c:pt>
              </c:strCache>
            </c:strRef>
          </c:cat>
          <c:val>
            <c:numRef>
              <c:f>'10. maret'!$B$2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4-4399-8FA0-65FC9E118B84}"/>
            </c:ext>
          </c:extLst>
        </c:ser>
        <c:ser>
          <c:idx val="1"/>
          <c:order val="1"/>
          <c:tx>
            <c:strRef>
              <c:f>'10. maret'!$C$1</c:f>
              <c:strCache>
                <c:ptCount val="1"/>
                <c:pt idx="0">
                  <c:v>Frek 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 maret'!$A$2</c:f>
              <c:strCache>
                <c:ptCount val="1"/>
                <c:pt idx="0">
                  <c:v>Fruit Distributing Conveyor</c:v>
                </c:pt>
              </c:strCache>
            </c:strRef>
          </c:cat>
          <c:val>
            <c:numRef>
              <c:f>'10. maret'!$C$2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4-4399-8FA0-65FC9E118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657064"/>
        <c:axId val="55565739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'10. maret'!$D$1</c15:sqref>
                        </c15:formulaRef>
                      </c:ext>
                    </c:extLst>
                    <c:strCache>
                      <c:ptCount val="1"/>
                      <c:pt idx="0">
                        <c:v>% EDT to MTD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'10. maret'!$A$2</c15:sqref>
                        </c15:formulaRef>
                      </c:ext>
                    </c:extLst>
                    <c:strCache>
                      <c:ptCount val="1"/>
                      <c:pt idx="0">
                        <c:v>Fruit Distributing Conveyor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'10. maret'!$D$2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2.2200000000000001E-2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694-4399-8FA0-65FC9E118B8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57064"/>
        <c:axId val="5556573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'10. maret'!$E$1</c15:sqref>
                        </c15:formulaRef>
                      </c:ext>
                    </c:extLst>
                    <c:strCache>
                      <c:ptCount val="1"/>
                      <c:pt idx="0">
                        <c:v>Sum Hour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'10. maret'!$A$2</c15:sqref>
                        </c15:formulaRef>
                      </c:ext>
                    </c:extLst>
                    <c:strCache>
                      <c:ptCount val="1"/>
                      <c:pt idx="0">
                        <c:v>Fruit Distributing Conveyor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'10. maret'!$E$2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694-4399-8FA0-65FC9E118B8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'10. maret'!$F$1</c:f>
              <c:strCache>
                <c:ptCount val="1"/>
                <c:pt idx="0">
                  <c:v>% Pareto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'10. maret'!$A$2</c:f>
              <c:strCache>
                <c:ptCount val="1"/>
                <c:pt idx="0">
                  <c:v>Fruit Distributing Conveyor</c:v>
                </c:pt>
              </c:strCache>
            </c:strRef>
          </c:cat>
          <c:val>
            <c:numRef>
              <c:f>'10. maret'!$F$2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4-4399-8FA0-65FC9E118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69528"/>
        <c:axId val="555669200"/>
      </c:lineChart>
      <c:catAx>
        <c:axId val="55565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57392"/>
        <c:crosses val="autoZero"/>
        <c:auto val="1"/>
        <c:lblAlgn val="ctr"/>
        <c:lblOffset val="100"/>
        <c:noMultiLvlLbl val="0"/>
      </c:catAx>
      <c:valAx>
        <c:axId val="5556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57064"/>
        <c:crosses val="autoZero"/>
        <c:crossBetween val="between"/>
      </c:valAx>
      <c:valAx>
        <c:axId val="5556692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69528"/>
        <c:crosses val="max"/>
        <c:crossBetween val="between"/>
      </c:valAx>
      <c:catAx>
        <c:axId val="555669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566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MMM EDT Januari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'08. jan pareto chart'!$B$12</c:f>
              <c:strCache>
                <c:ptCount val="1"/>
                <c:pt idx="0">
                  <c:v>Sum of EDT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'08. jan pareto chart'!$A$13:$A$17</c:f>
              <c:strCache>
                <c:ptCount val="5"/>
                <c:pt idx="0">
                  <c:v>Boiler 2</c:v>
                </c:pt>
                <c:pt idx="1">
                  <c:v>PLC Sterilizer Panel</c:v>
                </c:pt>
                <c:pt idx="2">
                  <c:v>MCC Raw Water Intake</c:v>
                </c:pt>
                <c:pt idx="3">
                  <c:v>Cake Breaker Conveyor No. 2</c:v>
                </c:pt>
                <c:pt idx="4">
                  <c:v>Horizontal Empty Bunch Scrapper No.2</c:v>
                </c:pt>
              </c:strCache>
            </c:strRef>
          </c:cat>
          <c:val>
            <c:numRef>
              <c:f>'08. jan pareto chart'!$B$13:$B$17</c:f>
              <c:numCache>
                <c:formatCode>General</c:formatCode>
                <c:ptCount val="5"/>
                <c:pt idx="0">
                  <c:v>11.499999999999996</c:v>
                </c:pt>
                <c:pt idx="1">
                  <c:v>3</c:v>
                </c:pt>
                <c:pt idx="2">
                  <c:v>2</c:v>
                </c:pt>
                <c:pt idx="3">
                  <c:v>1.9999999999999982</c:v>
                </c:pt>
                <c:pt idx="4">
                  <c:v>1.9999999999999982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E-4FB8-B2D9-0579E7930298}"/>
            </c:ext>
          </c:extLst>
        </c:ser>
        <c:ser>
          <c:idx val="1"/>
          <c:order val="1"/>
          <c:tx>
            <c:strRef>
              <c:f>'08. jan pareto chart'!$C$12</c:f>
              <c:strCache>
                <c:ptCount val="1"/>
                <c:pt idx="0">
                  <c:v>Sum of Frek 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'08. jan pareto chart'!$A$13:$A$17</c:f>
              <c:strCache>
                <c:ptCount val="5"/>
                <c:pt idx="0">
                  <c:v>Boiler 2</c:v>
                </c:pt>
                <c:pt idx="1">
                  <c:v>PLC Sterilizer Panel</c:v>
                </c:pt>
                <c:pt idx="2">
                  <c:v>MCC Raw Water Intake</c:v>
                </c:pt>
                <c:pt idx="3">
                  <c:v>Cake Breaker Conveyor No. 2</c:v>
                </c:pt>
                <c:pt idx="4">
                  <c:v>Horizontal Empty Bunch Scrapper No.2</c:v>
                </c:pt>
              </c:strCache>
            </c:strRef>
          </c:cat>
          <c:val>
            <c:numRef>
              <c:f>'08. jan pareto chart'!$C$13:$C$17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E-4FB8-B2D9-0579E7930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210264"/>
        <c:axId val="637209280"/>
      </c:barChart>
      <c:lineChart>
        <c:grouping val="standard"/>
        <c:varyColors val="0"/>
        <c:ser>
          <c:idx val="3"/>
          <c:order val="2"/>
          <c:tx>
            <c:strRef>
              <c:f>'08. jan pareto chart'!$E$12</c:f>
              <c:strCache>
                <c:ptCount val="1"/>
                <c:pt idx="0">
                  <c:v>% Pareto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'08. jan pareto chart'!$A$13:$A$17</c:f>
              <c:strCache>
                <c:ptCount val="5"/>
                <c:pt idx="0">
                  <c:v>Boiler 2</c:v>
                </c:pt>
                <c:pt idx="1">
                  <c:v>PLC Sterilizer Panel</c:v>
                </c:pt>
                <c:pt idx="2">
                  <c:v>MCC Raw Water Intake</c:v>
                </c:pt>
                <c:pt idx="3">
                  <c:v>Cake Breaker Conveyor No. 2</c:v>
                </c:pt>
                <c:pt idx="4">
                  <c:v>Horizontal Empty Bunch Scrapper No.2</c:v>
                </c:pt>
              </c:strCache>
            </c:strRef>
          </c:cat>
          <c:val>
            <c:numRef>
              <c:f>'08. jan pareto chart'!$E$13:$E$17</c:f>
              <c:numCache>
                <c:formatCode>0%</c:formatCode>
                <c:ptCount val="5"/>
                <c:pt idx="0">
                  <c:v>0.56097560975609762</c:v>
                </c:pt>
                <c:pt idx="1">
                  <c:v>0.70731707317073167</c:v>
                </c:pt>
                <c:pt idx="2">
                  <c:v>0.80487804878048785</c:v>
                </c:pt>
                <c:pt idx="3">
                  <c:v>0.90243902439024393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E-4FB8-B2D9-0579E7930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674504"/>
        <c:axId val="636673520"/>
      </c:lineChart>
      <c:catAx>
        <c:axId val="63721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09280"/>
        <c:crosses val="autoZero"/>
        <c:auto val="1"/>
        <c:lblAlgn val="ctr"/>
        <c:lblOffset val="100"/>
        <c:noMultiLvlLbl val="0"/>
      </c:catAx>
      <c:valAx>
        <c:axId val="6372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10264"/>
        <c:crosses val="autoZero"/>
        <c:crossBetween val="between"/>
      </c:valAx>
      <c:valAx>
        <c:axId val="63667352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74504"/>
        <c:crosses val="max"/>
        <c:crossBetween val="between"/>
      </c:valAx>
      <c:catAx>
        <c:axId val="636674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667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MMM EDT </a:t>
            </a:r>
            <a:r>
              <a:rPr lang="id-ID"/>
              <a:t>April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'11. april pareto'!$B$1</c:f>
              <c:strCache>
                <c:ptCount val="1"/>
                <c:pt idx="0">
                  <c:v>EDT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 april pareto'!$A$2:$A$6</c:f>
              <c:strCache>
                <c:ptCount val="5"/>
                <c:pt idx="0">
                  <c:v>Sterilized Fruit Bunch Conveyor No.2</c:v>
                </c:pt>
                <c:pt idx="1">
                  <c:v>Fruit Distributing Conveyor</c:v>
                </c:pt>
                <c:pt idx="2">
                  <c:v>Fruit Elevator No. 1</c:v>
                </c:pt>
                <c:pt idx="3">
                  <c:v>Horizontal Empty Bunch Scrapper No.2</c:v>
                </c:pt>
                <c:pt idx="4">
                  <c:v>Inclined Loose Fruit Scrapper</c:v>
                </c:pt>
              </c:strCache>
            </c:strRef>
          </c:cat>
          <c:val>
            <c:numRef>
              <c:f>'11. april pareto'!$B$2:$B$6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E-42F8-B14D-1AAC519F5AAF}"/>
            </c:ext>
          </c:extLst>
        </c:ser>
        <c:ser>
          <c:idx val="1"/>
          <c:order val="1"/>
          <c:tx>
            <c:strRef>
              <c:f>'11. april pareto'!$C$1</c:f>
              <c:strCache>
                <c:ptCount val="1"/>
                <c:pt idx="0">
                  <c:v>Frek 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 april pareto'!$A$2:$A$6</c:f>
              <c:strCache>
                <c:ptCount val="5"/>
                <c:pt idx="0">
                  <c:v>Sterilized Fruit Bunch Conveyor No.2</c:v>
                </c:pt>
                <c:pt idx="1">
                  <c:v>Fruit Distributing Conveyor</c:v>
                </c:pt>
                <c:pt idx="2">
                  <c:v>Fruit Elevator No. 1</c:v>
                </c:pt>
                <c:pt idx="3">
                  <c:v>Horizontal Empty Bunch Scrapper No.2</c:v>
                </c:pt>
                <c:pt idx="4">
                  <c:v>Inclined Loose Fruit Scrapper</c:v>
                </c:pt>
              </c:strCache>
            </c:strRef>
          </c:cat>
          <c:val>
            <c:numRef>
              <c:f>'11. april pareto'!$C$2:$C$6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E-42F8-B14D-1AAC519F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657064"/>
        <c:axId val="55565739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'11. april pareto'!$D$1</c15:sqref>
                        </c15:formulaRef>
                      </c:ext>
                    </c:extLst>
                    <c:strCache>
                      <c:ptCount val="1"/>
                      <c:pt idx="0">
                        <c:v>% EDT to MTD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'11. april pareto'!$A$2:$A$6</c15:sqref>
                        </c15:formulaRef>
                      </c:ext>
                    </c:extLst>
                    <c:strCache>
                      <c:ptCount val="5"/>
                      <c:pt idx="0">
                        <c:v>Sterilized Fruit Bunch Conveyor No.2</c:v>
                      </c:pt>
                      <c:pt idx="1">
                        <c:v>Fruit Distributing Conveyor</c:v>
                      </c:pt>
                      <c:pt idx="2">
                        <c:v>Fruit Elevator No. 1</c:v>
                      </c:pt>
                      <c:pt idx="3">
                        <c:v>Horizontal Empty Bunch Scrapper No.2</c:v>
                      </c:pt>
                      <c:pt idx="4">
                        <c:v>Inclined Loose Fruit Scrapper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'11. april pareto'!$D$2:$D$6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1.282051282051282E-2</c:v>
                      </c:pt>
                      <c:pt idx="1">
                        <c:v>6.41025641025641E-3</c:v>
                      </c:pt>
                      <c:pt idx="2">
                        <c:v>6.41025641025641E-3</c:v>
                      </c:pt>
                      <c:pt idx="3">
                        <c:v>6.41025641025641E-3</c:v>
                      </c:pt>
                      <c:pt idx="4">
                        <c:v>6.41025641025641E-3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B5E-42F8-B14D-1AAC519F5AA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57064"/>
        <c:axId val="5556573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'11. april pareto'!$E$1</c15:sqref>
                        </c15:formulaRef>
                      </c:ext>
                    </c:extLst>
                    <c:strCache>
                      <c:ptCount val="1"/>
                      <c:pt idx="0">
                        <c:v>Sum Hour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'11. april pareto'!$A$2:$A$6</c15:sqref>
                        </c15:formulaRef>
                      </c:ext>
                    </c:extLst>
                    <c:strCache>
                      <c:ptCount val="5"/>
                      <c:pt idx="0">
                        <c:v>Sterilized Fruit Bunch Conveyor No.2</c:v>
                      </c:pt>
                      <c:pt idx="1">
                        <c:v>Fruit Distributing Conveyor</c:v>
                      </c:pt>
                      <c:pt idx="2">
                        <c:v>Fruit Elevator No. 1</c:v>
                      </c:pt>
                      <c:pt idx="3">
                        <c:v>Horizontal Empty Bunch Scrapper No.2</c:v>
                      </c:pt>
                      <c:pt idx="4">
                        <c:v>Inclined Loose Fruit Scrapper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'11. april pareto'!$E$2:$E$6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B5E-42F8-B14D-1AAC519F5AA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'11. april pareto'!$F$1</c:f>
              <c:strCache>
                <c:ptCount val="1"/>
                <c:pt idx="0">
                  <c:v>% Pareto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'11. april pareto'!$A$2:$A$6</c:f>
              <c:strCache>
                <c:ptCount val="5"/>
                <c:pt idx="0">
                  <c:v>Sterilized Fruit Bunch Conveyor No.2</c:v>
                </c:pt>
                <c:pt idx="1">
                  <c:v>Fruit Distributing Conveyor</c:v>
                </c:pt>
                <c:pt idx="2">
                  <c:v>Fruit Elevator No. 1</c:v>
                </c:pt>
                <c:pt idx="3">
                  <c:v>Horizontal Empty Bunch Scrapper No.2</c:v>
                </c:pt>
                <c:pt idx="4">
                  <c:v>Inclined Loose Fruit Scrapper</c:v>
                </c:pt>
              </c:strCache>
            </c:strRef>
          </c:cat>
          <c:val>
            <c:numRef>
              <c:f>'11. april pareto'!$F$2:$F$6</c:f>
              <c:numCache>
                <c:formatCode>0%</c:formatCode>
                <c:ptCount val="5"/>
                <c:pt idx="0">
                  <c:v>0.33333333333333331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E-42F8-B14D-1AAC519F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69528"/>
        <c:axId val="555669200"/>
      </c:lineChart>
      <c:catAx>
        <c:axId val="55565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57392"/>
        <c:crosses val="autoZero"/>
        <c:auto val="1"/>
        <c:lblAlgn val="ctr"/>
        <c:lblOffset val="100"/>
        <c:noMultiLvlLbl val="0"/>
      </c:catAx>
      <c:valAx>
        <c:axId val="5556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57064"/>
        <c:crosses val="autoZero"/>
        <c:crossBetween val="between"/>
      </c:valAx>
      <c:valAx>
        <c:axId val="5556692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69528"/>
        <c:crosses val="max"/>
        <c:crossBetween val="between"/>
      </c:valAx>
      <c:catAx>
        <c:axId val="555669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566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[02. MMM_EDT_Summary.xlsx]00. EDT FY1819!PivotTable2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Manis Mata Mill - EDT FY1819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'00. EDT FY1819'!$B$6</c:f>
              <c:strCache>
                <c:ptCount val="1"/>
                <c:pt idx="0">
                  <c:v>Sum of EDT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'00. EDT FY1819'!$A$7:$A$28</c:f>
              <c:strCache>
                <c:ptCount val="21"/>
                <c:pt idx="0">
                  <c:v>Boiler 2</c:v>
                </c:pt>
                <c:pt idx="1">
                  <c:v>Fuel Distributing Screw Conveyor</c:v>
                </c:pt>
                <c:pt idx="2">
                  <c:v>Boiler ID Fan No.2</c:v>
                </c:pt>
                <c:pt idx="3">
                  <c:v>Horizontal Empty Bunch Scrapper No.1</c:v>
                </c:pt>
                <c:pt idx="4">
                  <c:v>Turbin No. 2</c:v>
                </c:pt>
                <c:pt idx="5">
                  <c:v>Fruit Distributing Conveyor</c:v>
                </c:pt>
                <c:pt idx="6">
                  <c:v>PLC Sterilizer Panel</c:v>
                </c:pt>
                <c:pt idx="7">
                  <c:v>Inclided Empty Bunch Scrapper No.1</c:v>
                </c:pt>
                <c:pt idx="8">
                  <c:v>Fiber Cyclone Airlock No.1</c:v>
                </c:pt>
                <c:pt idx="9">
                  <c:v>Horizontal Empty Bunch Scrapper No.2</c:v>
                </c:pt>
                <c:pt idx="10">
                  <c:v>Wet Shell Conveyor No.1</c:v>
                </c:pt>
                <c:pt idx="11">
                  <c:v>LTDS 1st Stage Column and Airlock No. 1</c:v>
                </c:pt>
                <c:pt idx="12">
                  <c:v>Horizontal Loose Fruit Conveyor</c:v>
                </c:pt>
                <c:pt idx="13">
                  <c:v>Sterilized Fruit Bunch Conveyor No.2</c:v>
                </c:pt>
                <c:pt idx="14">
                  <c:v>MCC Raw Water Intake</c:v>
                </c:pt>
                <c:pt idx="15">
                  <c:v>Tippler 1</c:v>
                </c:pt>
                <c:pt idx="16">
                  <c:v>Cake Breaker Conveyor No. 2</c:v>
                </c:pt>
                <c:pt idx="17">
                  <c:v>Sterilizer 1</c:v>
                </c:pt>
                <c:pt idx="18">
                  <c:v>Bottom Cross Conveyor No. 1</c:v>
                </c:pt>
                <c:pt idx="19">
                  <c:v>Hydrocyclone Dripping Drum No. 3</c:v>
                </c:pt>
                <c:pt idx="20">
                  <c:v>Cake Breaker Conveyor No. 1</c:v>
                </c:pt>
              </c:strCache>
            </c:strRef>
          </c:cat>
          <c:val>
            <c:numRef>
              <c:f>'00. EDT FY1819'!$B$7:$B$28</c:f>
              <c:numCache>
                <c:formatCode>General</c:formatCode>
                <c:ptCount val="21"/>
                <c:pt idx="0">
                  <c:v>33</c:v>
                </c:pt>
                <c:pt idx="1">
                  <c:v>20.499999999999996</c:v>
                </c:pt>
                <c:pt idx="2">
                  <c:v>10.5</c:v>
                </c:pt>
                <c:pt idx="3">
                  <c:v>7.4999999999999982</c:v>
                </c:pt>
                <c:pt idx="4">
                  <c:v>4</c:v>
                </c:pt>
                <c:pt idx="5">
                  <c:v>3.9999999999999991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2.9999999999999973</c:v>
                </c:pt>
                <c:pt idx="10">
                  <c:v>2.9999999999999973</c:v>
                </c:pt>
                <c:pt idx="11">
                  <c:v>2.4999999999999991</c:v>
                </c:pt>
                <c:pt idx="12">
                  <c:v>2.0000000000000009</c:v>
                </c:pt>
                <c:pt idx="13">
                  <c:v>2.0000000000000009</c:v>
                </c:pt>
                <c:pt idx="14">
                  <c:v>2</c:v>
                </c:pt>
                <c:pt idx="15">
                  <c:v>1.9999999999999996</c:v>
                </c:pt>
                <c:pt idx="16">
                  <c:v>1.9999999999999982</c:v>
                </c:pt>
                <c:pt idx="17">
                  <c:v>1.5</c:v>
                </c:pt>
                <c:pt idx="18">
                  <c:v>0.99999999999999911</c:v>
                </c:pt>
                <c:pt idx="19">
                  <c:v>0.99999999999999911</c:v>
                </c:pt>
                <c:pt idx="20">
                  <c:v>0.99999999999999911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2-430A-8885-2BE822085D8B}"/>
            </c:ext>
          </c:extLst>
        </c:ser>
        <c:ser>
          <c:idx val="1"/>
          <c:order val="1"/>
          <c:tx>
            <c:strRef>
              <c:f>'00. EDT FY1819'!$C$6</c:f>
              <c:strCache>
                <c:ptCount val="1"/>
                <c:pt idx="0">
                  <c:v>Sum of Frek 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'00. EDT FY1819'!$A$7:$A$28</c:f>
              <c:strCache>
                <c:ptCount val="21"/>
                <c:pt idx="0">
                  <c:v>Boiler 2</c:v>
                </c:pt>
                <c:pt idx="1">
                  <c:v>Fuel Distributing Screw Conveyor</c:v>
                </c:pt>
                <c:pt idx="2">
                  <c:v>Boiler ID Fan No.2</c:v>
                </c:pt>
                <c:pt idx="3">
                  <c:v>Horizontal Empty Bunch Scrapper No.1</c:v>
                </c:pt>
                <c:pt idx="4">
                  <c:v>Turbin No. 2</c:v>
                </c:pt>
                <c:pt idx="5">
                  <c:v>Fruit Distributing Conveyor</c:v>
                </c:pt>
                <c:pt idx="6">
                  <c:v>PLC Sterilizer Panel</c:v>
                </c:pt>
                <c:pt idx="7">
                  <c:v>Inclided Empty Bunch Scrapper No.1</c:v>
                </c:pt>
                <c:pt idx="8">
                  <c:v>Fiber Cyclone Airlock No.1</c:v>
                </c:pt>
                <c:pt idx="9">
                  <c:v>Horizontal Empty Bunch Scrapper No.2</c:v>
                </c:pt>
                <c:pt idx="10">
                  <c:v>Wet Shell Conveyor No.1</c:v>
                </c:pt>
                <c:pt idx="11">
                  <c:v>LTDS 1st Stage Column and Airlock No. 1</c:v>
                </c:pt>
                <c:pt idx="12">
                  <c:v>Horizontal Loose Fruit Conveyor</c:v>
                </c:pt>
                <c:pt idx="13">
                  <c:v>Sterilized Fruit Bunch Conveyor No.2</c:v>
                </c:pt>
                <c:pt idx="14">
                  <c:v>MCC Raw Water Intake</c:v>
                </c:pt>
                <c:pt idx="15">
                  <c:v>Tippler 1</c:v>
                </c:pt>
                <c:pt idx="16">
                  <c:v>Cake Breaker Conveyor No. 2</c:v>
                </c:pt>
                <c:pt idx="17">
                  <c:v>Sterilizer 1</c:v>
                </c:pt>
                <c:pt idx="18">
                  <c:v>Bottom Cross Conveyor No. 1</c:v>
                </c:pt>
                <c:pt idx="19">
                  <c:v>Hydrocyclone Dripping Drum No. 3</c:v>
                </c:pt>
                <c:pt idx="20">
                  <c:v>Cake Breaker Conveyor No. 1</c:v>
                </c:pt>
              </c:strCache>
            </c:strRef>
          </c:cat>
          <c:val>
            <c:numRef>
              <c:f>'00. EDT FY1819'!$C$7:$C$28</c:f>
              <c:numCache>
                <c:formatCode>General</c:formatCode>
                <c:ptCount val="21"/>
                <c:pt idx="0">
                  <c:v>7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2-430A-8885-2BE822085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283688"/>
        <c:axId val="530285000"/>
      </c:barChart>
      <c:catAx>
        <c:axId val="53028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85000"/>
        <c:crosses val="autoZero"/>
        <c:auto val="1"/>
        <c:lblAlgn val="ctr"/>
        <c:lblOffset val="100"/>
        <c:noMultiLvlLbl val="0"/>
      </c:catAx>
      <c:valAx>
        <c:axId val="53028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8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[02. MMM_EDT_Summary.xlsx]05. chart oct-18!PivotTable3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 chart oct-18'!$B$1</c:f>
              <c:strCache>
                <c:ptCount val="1"/>
                <c:pt idx="0">
                  <c:v>Sum of EDT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'05. chart oct-18'!$A$2:$A$8</c:f>
              <c:strCache>
                <c:ptCount val="6"/>
                <c:pt idx="0">
                  <c:v>Boiler ID Fan No.2</c:v>
                </c:pt>
                <c:pt idx="1">
                  <c:v>LTDS 1st Stage Column and Airlock No. 1</c:v>
                </c:pt>
                <c:pt idx="2">
                  <c:v>Bottom Cross Conveyor No. 1</c:v>
                </c:pt>
                <c:pt idx="3">
                  <c:v>Sterilized Fruit Bunch Conveyor No.2</c:v>
                </c:pt>
                <c:pt idx="4">
                  <c:v>Cake Breaker Conveyor No. 1</c:v>
                </c:pt>
                <c:pt idx="5">
                  <c:v>Hydrocyclone Dripping Drum No. 3</c:v>
                </c:pt>
              </c:strCache>
            </c:strRef>
          </c:cat>
          <c:val>
            <c:numRef>
              <c:f>'05. chart oct-18'!$B$2:$B$8</c:f>
              <c:numCache>
                <c:formatCode>General</c:formatCode>
                <c:ptCount val="6"/>
                <c:pt idx="0">
                  <c:v>8.5</c:v>
                </c:pt>
                <c:pt idx="1">
                  <c:v>2.4999999999999991</c:v>
                </c:pt>
                <c:pt idx="2">
                  <c:v>0.99999999999999911</c:v>
                </c:pt>
                <c:pt idx="3">
                  <c:v>0.99999999999999911</c:v>
                </c:pt>
                <c:pt idx="4">
                  <c:v>0.99999999999999911</c:v>
                </c:pt>
                <c:pt idx="5">
                  <c:v>0.99999999999999911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C-4D4F-A7C3-0187149CEBCD}"/>
            </c:ext>
          </c:extLst>
        </c:ser>
        <c:ser>
          <c:idx val="1"/>
          <c:order val="1"/>
          <c:tx>
            <c:strRef>
              <c:f>'05. chart oct-18'!$C$1</c:f>
              <c:strCache>
                <c:ptCount val="1"/>
                <c:pt idx="0">
                  <c:v>Sum of Frek 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'05. chart oct-18'!$A$2:$A$8</c:f>
              <c:strCache>
                <c:ptCount val="6"/>
                <c:pt idx="0">
                  <c:v>Boiler ID Fan No.2</c:v>
                </c:pt>
                <c:pt idx="1">
                  <c:v>LTDS 1st Stage Column and Airlock No. 1</c:v>
                </c:pt>
                <c:pt idx="2">
                  <c:v>Bottom Cross Conveyor No. 1</c:v>
                </c:pt>
                <c:pt idx="3">
                  <c:v>Sterilized Fruit Bunch Conveyor No.2</c:v>
                </c:pt>
                <c:pt idx="4">
                  <c:v>Cake Breaker Conveyor No. 1</c:v>
                </c:pt>
                <c:pt idx="5">
                  <c:v>Hydrocyclone Dripping Drum No. 3</c:v>
                </c:pt>
              </c:strCache>
            </c:strRef>
          </c:cat>
          <c:val>
            <c:numRef>
              <c:f>'05. chart oct-18'!$C$2:$C$8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C-4D4F-A7C3-0187149CE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8889992"/>
        <c:axId val="458888680"/>
      </c:barChart>
      <c:lineChart>
        <c:grouping val="standard"/>
        <c:varyColors val="0"/>
        <c:ser>
          <c:idx val="2"/>
          <c:order val="2"/>
          <c:tx>
            <c:strRef>
              <c:f>'05. chart oct-18'!$D$1</c:f>
              <c:strCache>
                <c:ptCount val="1"/>
                <c:pt idx="0">
                  <c:v>Sum of % pareto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'05. chart oct-18'!$A$2:$A$8</c:f>
              <c:strCache>
                <c:ptCount val="6"/>
                <c:pt idx="0">
                  <c:v>Boiler ID Fan No.2</c:v>
                </c:pt>
                <c:pt idx="1">
                  <c:v>LTDS 1st Stage Column and Airlock No. 1</c:v>
                </c:pt>
                <c:pt idx="2">
                  <c:v>Bottom Cross Conveyor No. 1</c:v>
                </c:pt>
                <c:pt idx="3">
                  <c:v>Sterilized Fruit Bunch Conveyor No.2</c:v>
                </c:pt>
                <c:pt idx="4">
                  <c:v>Cake Breaker Conveyor No. 1</c:v>
                </c:pt>
                <c:pt idx="5">
                  <c:v>Hydrocyclone Dripping Drum No. 3</c:v>
                </c:pt>
              </c:strCache>
            </c:strRef>
          </c:cat>
          <c:val>
            <c:numRef>
              <c:f>'05. chart oct-18'!$D$2:$D$8</c:f>
              <c:numCache>
                <c:formatCode>0%</c:formatCode>
                <c:ptCount val="6"/>
                <c:pt idx="0">
                  <c:v>0.56666666666666665</c:v>
                </c:pt>
                <c:pt idx="1">
                  <c:v>0.73333333333333328</c:v>
                </c:pt>
                <c:pt idx="2">
                  <c:v>0.8</c:v>
                </c:pt>
                <c:pt idx="3">
                  <c:v>0.8666666666666667</c:v>
                </c:pt>
                <c:pt idx="4">
                  <c:v>0.93333333333333335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3C-4D4F-A7C3-0187149CE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61096"/>
        <c:axId val="459766672"/>
      </c:lineChart>
      <c:catAx>
        <c:axId val="45888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88680"/>
        <c:crosses val="autoZero"/>
        <c:auto val="1"/>
        <c:lblAlgn val="ctr"/>
        <c:lblOffset val="100"/>
        <c:noMultiLvlLbl val="0"/>
      </c:catAx>
      <c:valAx>
        <c:axId val="45888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89992"/>
        <c:crosses val="autoZero"/>
        <c:crossBetween val="between"/>
      </c:valAx>
      <c:valAx>
        <c:axId val="45976667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61096"/>
        <c:crosses val="max"/>
        <c:crossBetween val="between"/>
      </c:valAx>
      <c:catAx>
        <c:axId val="459761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976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[02. MMM_EDT_Summary.xlsx]07. chart pareto dec!PivotTable5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'07. chart pareto dec'!$B$3</c:f>
              <c:strCache>
                <c:ptCount val="1"/>
                <c:pt idx="0">
                  <c:v>Sum of EDT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FE4-46E8-8044-118AC0FEAC53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E4-46E8-8044-118AC0FEAC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'07. chart pareto dec'!$A$4:$A$6</c:f>
              <c:strCache>
                <c:ptCount val="2"/>
                <c:pt idx="0">
                  <c:v>Wet Shell Conveyor No.1</c:v>
                </c:pt>
                <c:pt idx="1">
                  <c:v>Horizontal Empty Bunch Scrapper No.1</c:v>
                </c:pt>
              </c:strCache>
            </c:strRef>
          </c:cat>
          <c:val>
            <c:numRef>
              <c:f>'07. chart pareto dec'!$B$4:$B$6</c:f>
              <c:numCache>
                <c:formatCode>General</c:formatCode>
                <c:ptCount val="2"/>
                <c:pt idx="0">
                  <c:v>1.9999999999999982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4-46E8-8044-118AC0FEAC53}"/>
            </c:ext>
          </c:extLst>
        </c:ser>
        <c:ser>
          <c:idx val="1"/>
          <c:order val="1"/>
          <c:tx>
            <c:strRef>
              <c:f>'07. chart pareto dec'!$C$3</c:f>
              <c:strCache>
                <c:ptCount val="1"/>
                <c:pt idx="0">
                  <c:v>Sum of Frek 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'07. chart pareto dec'!$A$4:$A$6</c:f>
              <c:strCache>
                <c:ptCount val="2"/>
                <c:pt idx="0">
                  <c:v>Wet Shell Conveyor No.1</c:v>
                </c:pt>
                <c:pt idx="1">
                  <c:v>Horizontal Empty Bunch Scrapper No.1</c:v>
                </c:pt>
              </c:strCache>
            </c:strRef>
          </c:cat>
          <c:val>
            <c:numRef>
              <c:f>'07. chart pareto dec'!$C$4:$C$6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4-46E8-8044-118AC0FEA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05670760"/>
        <c:axId val="605669776"/>
      </c:barChart>
      <c:lineChart>
        <c:grouping val="standard"/>
        <c:varyColors val="0"/>
        <c:ser>
          <c:idx val="2"/>
          <c:order val="2"/>
          <c:tx>
            <c:strRef>
              <c:f>'07. chart pareto dec'!$D$3</c:f>
              <c:strCache>
                <c:ptCount val="1"/>
                <c:pt idx="0">
                  <c:v>Sum of %pareto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'07. chart pareto dec'!$A$4:$A$6</c:f>
              <c:strCache>
                <c:ptCount val="2"/>
                <c:pt idx="0">
                  <c:v>Wet Shell Conveyor No.1</c:v>
                </c:pt>
                <c:pt idx="1">
                  <c:v>Horizontal Empty Bunch Scrapper No.1</c:v>
                </c:pt>
              </c:strCache>
            </c:strRef>
          </c:cat>
          <c:val>
            <c:numRef>
              <c:f>'07. chart pareto dec'!$D$4:$D$6</c:f>
              <c:numCache>
                <c:formatCode>0%</c:formatCode>
                <c:ptCount val="2"/>
                <c:pt idx="0">
                  <c:v>0.5714285714285714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E4-46E8-8044-118AC0FEA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855640"/>
        <c:axId val="569855312"/>
      </c:lineChart>
      <c:catAx>
        <c:axId val="60567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EDT MMM December 2019</a:t>
                </a:r>
              </a:p>
            </c:rich>
          </c:tx>
          <c:layout>
            <c:manualLayout>
              <c:xMode val="edge"/>
              <c:yMode val="edge"/>
              <c:x val="0.3245300320340806"/>
              <c:y val="0.89252843394575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69776"/>
        <c:crosses val="autoZero"/>
        <c:auto val="1"/>
        <c:lblAlgn val="ctr"/>
        <c:lblOffset val="100"/>
        <c:noMultiLvlLbl val="0"/>
      </c:catAx>
      <c:valAx>
        <c:axId val="6056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70760"/>
        <c:crosses val="autoZero"/>
        <c:crossBetween val="between"/>
      </c:valAx>
      <c:valAx>
        <c:axId val="5698553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55640"/>
        <c:crosses val="max"/>
        <c:crossBetween val="between"/>
      </c:valAx>
      <c:catAx>
        <c:axId val="56985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9855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Hours Line-2 FY1718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'01. EDT Summary FY1718'!$Z$51</c:f>
              <c:strCache>
                <c:ptCount val="1"/>
                <c:pt idx="0">
                  <c:v>EDT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'01. EDT Summary FY1718'!$X$52:$X$59</c:f>
              <c:strCache>
                <c:ptCount val="8"/>
                <c:pt idx="0">
                  <c:v>Turbine #4</c:v>
                </c:pt>
                <c:pt idx="1">
                  <c:v>Fuel Distributing Conveyor</c:v>
                </c:pt>
                <c:pt idx="2">
                  <c:v>Fuel Distributing Conveyor #6</c:v>
                </c:pt>
                <c:pt idx="3">
                  <c:v>BPV #2</c:v>
                </c:pt>
                <c:pt idx="4">
                  <c:v>Boiler Mechmar</c:v>
                </c:pt>
                <c:pt idx="5">
                  <c:v>Boilermech</c:v>
                </c:pt>
                <c:pt idx="6">
                  <c:v>Compressor #1</c:v>
                </c:pt>
                <c:pt idx="7">
                  <c:v>Turbine #3</c:v>
                </c:pt>
              </c:strCache>
            </c:strRef>
          </c:cat>
          <c:val>
            <c:numRef>
              <c:f>'01. EDT Summary FY1718'!$Z$52:$Z$59</c:f>
              <c:numCache>
                <c:formatCode>#,##0.0</c:formatCode>
                <c:ptCount val="8"/>
                <c:pt idx="0">
                  <c:v>3.9999999999999991</c:v>
                </c:pt>
                <c:pt idx="1">
                  <c:v>3.5</c:v>
                </c:pt>
                <c:pt idx="2">
                  <c:v>3</c:v>
                </c:pt>
                <c:pt idx="3">
                  <c:v>2.0000000000000009</c:v>
                </c:pt>
                <c:pt idx="4">
                  <c:v>1.9999999999999996</c:v>
                </c:pt>
                <c:pt idx="5">
                  <c:v>1.5</c:v>
                </c:pt>
                <c:pt idx="6">
                  <c:v>0.99999999999999911</c:v>
                </c:pt>
                <c:pt idx="7">
                  <c:v>0.50000000000000089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E-4642-82EA-ADF24CF60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9982496"/>
        <c:axId val="739982824"/>
      </c:barChart>
      <c:catAx>
        <c:axId val="7399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39982824"/>
        <c:crosses val="autoZero"/>
        <c:auto val="1"/>
        <c:lblAlgn val="ctr"/>
        <c:lblOffset val="100"/>
        <c:noMultiLvlLbl val="0"/>
      </c:catAx>
      <c:valAx>
        <c:axId val="7399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Summary Line-2 FY1718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'01. EDT Summary FY1718'!$AH$51</c:f>
              <c:strCache>
                <c:ptCount val="1"/>
                <c:pt idx="0">
                  <c:v>Failure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'01. EDT Summary FY1718'!$AG$52:$AG$59</c:f>
              <c:strCache>
                <c:ptCount val="8"/>
                <c:pt idx="0">
                  <c:v>Fuel Distributing Conveyor</c:v>
                </c:pt>
                <c:pt idx="1">
                  <c:v>Turbine #4</c:v>
                </c:pt>
                <c:pt idx="2">
                  <c:v>Fuel Distributing Conveyor #6</c:v>
                </c:pt>
                <c:pt idx="3">
                  <c:v>BPV #2</c:v>
                </c:pt>
                <c:pt idx="4">
                  <c:v>Boiler Mechmar</c:v>
                </c:pt>
                <c:pt idx="5">
                  <c:v>Compressor #1</c:v>
                </c:pt>
                <c:pt idx="6">
                  <c:v>Boilermech</c:v>
                </c:pt>
                <c:pt idx="7">
                  <c:v>Turbine #3</c:v>
                </c:pt>
              </c:strCache>
            </c:strRef>
          </c:cat>
          <c:val>
            <c:numRef>
              <c:f>'01. EDT Summary FY1718'!$AH$52:$AH$59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F-43E5-8D45-8D04B88C5DC2}"/>
            </c:ext>
          </c:extLst>
        </c:ser>
        <c:ser>
          <c:idx val="1"/>
          <c:order val="1"/>
          <c:tx>
            <c:strRef>
              <c:f>'01. EDT Summary FY1718'!$AI$51</c:f>
              <c:strCache>
                <c:ptCount val="1"/>
                <c:pt idx="0">
                  <c:v>EDT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'01. EDT Summary FY1718'!$AG$52:$AG$59</c:f>
              <c:strCache>
                <c:ptCount val="8"/>
                <c:pt idx="0">
                  <c:v>Fuel Distributing Conveyor</c:v>
                </c:pt>
                <c:pt idx="1">
                  <c:v>Turbine #4</c:v>
                </c:pt>
                <c:pt idx="2">
                  <c:v>Fuel Distributing Conveyor #6</c:v>
                </c:pt>
                <c:pt idx="3">
                  <c:v>BPV #2</c:v>
                </c:pt>
                <c:pt idx="4">
                  <c:v>Boiler Mechmar</c:v>
                </c:pt>
                <c:pt idx="5">
                  <c:v>Compressor #1</c:v>
                </c:pt>
                <c:pt idx="6">
                  <c:v>Boilermech</c:v>
                </c:pt>
                <c:pt idx="7">
                  <c:v>Turbine #3</c:v>
                </c:pt>
              </c:strCache>
            </c:strRef>
          </c:cat>
          <c:val>
            <c:numRef>
              <c:f>'01. EDT Summary FY1718'!$AI$52:$AI$59</c:f>
              <c:numCache>
                <c:formatCode>#,##0.0</c:formatCode>
                <c:ptCount val="8"/>
                <c:pt idx="0">
                  <c:v>3.5</c:v>
                </c:pt>
                <c:pt idx="1">
                  <c:v>3.9999999999999991</c:v>
                </c:pt>
                <c:pt idx="2">
                  <c:v>3</c:v>
                </c:pt>
                <c:pt idx="3">
                  <c:v>2.0000000000000009</c:v>
                </c:pt>
                <c:pt idx="4">
                  <c:v>1.9999999999999996</c:v>
                </c:pt>
                <c:pt idx="5">
                  <c:v>0.99999999999999911</c:v>
                </c:pt>
                <c:pt idx="6">
                  <c:v>1.5</c:v>
                </c:pt>
                <c:pt idx="7">
                  <c:v>0.50000000000000089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F-43E5-8D45-8D04B88C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038584"/>
        <c:axId val="740041864"/>
      </c:barChart>
      <c:catAx>
        <c:axId val="74003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40041864"/>
        <c:crosses val="autoZero"/>
        <c:auto val="1"/>
        <c:lblAlgn val="ctr"/>
        <c:lblOffset val="100"/>
        <c:noMultiLvlLbl val="0"/>
      </c:catAx>
      <c:valAx>
        <c:axId val="74004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3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Category Line-1 FY1718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'01. EDT Summary FY1718'!$AI$34</c:f>
              <c:strCache>
                <c:ptCount val="1"/>
                <c:pt idx="0">
                  <c:v>EDT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'01. EDT Summary FY1718'!$AG$35:$AG$41</c:f>
              <c:strCache>
                <c:ptCount val="7"/>
                <c:pt idx="0">
                  <c:v>Fuel Distributing Conveyor</c:v>
                </c:pt>
                <c:pt idx="1">
                  <c:v>Turbine #4</c:v>
                </c:pt>
                <c:pt idx="2">
                  <c:v>BPV #2</c:v>
                </c:pt>
                <c:pt idx="3">
                  <c:v>Boiler Mechmar</c:v>
                </c:pt>
                <c:pt idx="4">
                  <c:v>Compressor #1</c:v>
                </c:pt>
                <c:pt idx="5">
                  <c:v>CM Elevator #1</c:v>
                </c:pt>
                <c:pt idx="6">
                  <c:v>Boilermech</c:v>
                </c:pt>
              </c:strCache>
            </c:strRef>
          </c:cat>
          <c:val>
            <c:numRef>
              <c:f>'01. EDT Summary FY1718'!$AI$35:$AI$41</c:f>
              <c:numCache>
                <c:formatCode>#,##0.0</c:formatCode>
                <c:ptCount val="7"/>
                <c:pt idx="0">
                  <c:v>3.5</c:v>
                </c:pt>
                <c:pt idx="1">
                  <c:v>3.9999999999999991</c:v>
                </c:pt>
                <c:pt idx="2">
                  <c:v>2</c:v>
                </c:pt>
                <c:pt idx="3">
                  <c:v>1.9999999999999996</c:v>
                </c:pt>
                <c:pt idx="4">
                  <c:v>0.99999999999999911</c:v>
                </c:pt>
                <c:pt idx="5">
                  <c:v>2.0000000000000009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2-4BC0-9FF5-A23BA8B7B931}"/>
            </c:ext>
          </c:extLst>
        </c:ser>
        <c:ser>
          <c:idx val="2"/>
          <c:order val="1"/>
          <c:tx>
            <c:strRef>
              <c:f>'01. EDT Summary FY1718'!$AJ$34</c:f>
              <c:strCache>
                <c:ptCount val="1"/>
                <c:pt idx="0">
                  <c:v>EDTe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'01. EDT Summary FY1718'!$AG$35:$AG$41</c:f>
              <c:strCache>
                <c:ptCount val="7"/>
                <c:pt idx="0">
                  <c:v>Fuel Distributing Conveyor</c:v>
                </c:pt>
                <c:pt idx="1">
                  <c:v>Turbine #4</c:v>
                </c:pt>
                <c:pt idx="2">
                  <c:v>BPV #2</c:v>
                </c:pt>
                <c:pt idx="3">
                  <c:v>Boiler Mechmar</c:v>
                </c:pt>
                <c:pt idx="4">
                  <c:v>Compressor #1</c:v>
                </c:pt>
                <c:pt idx="5">
                  <c:v>CM Elevator #1</c:v>
                </c:pt>
                <c:pt idx="6">
                  <c:v>Boilermech</c:v>
                </c:pt>
              </c:strCache>
            </c:strRef>
          </c:cat>
          <c:val>
            <c:numRef>
              <c:f>'01. EDT Summary FY1718'!$AJ$35:$AJ$41</c:f>
              <c:numCache>
                <c:formatCode>General</c:formatCode>
                <c:ptCount val="7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2-4BC0-9FF5-A23BA8B7B931}"/>
            </c:ext>
          </c:extLst>
        </c:ser>
        <c:ser>
          <c:idx val="3"/>
          <c:order val="2"/>
          <c:tx>
            <c:strRef>
              <c:f>'01. EDT Summary FY1718'!$AK$34</c:f>
              <c:strCache>
                <c:ptCount val="1"/>
                <c:pt idx="0">
                  <c:v>EDTp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'01. EDT Summary FY1718'!$AG$35:$AG$41</c:f>
              <c:strCache>
                <c:ptCount val="7"/>
                <c:pt idx="0">
                  <c:v>Fuel Distributing Conveyor</c:v>
                </c:pt>
                <c:pt idx="1">
                  <c:v>Turbine #4</c:v>
                </c:pt>
                <c:pt idx="2">
                  <c:v>BPV #2</c:v>
                </c:pt>
                <c:pt idx="3">
                  <c:v>Boiler Mechmar</c:v>
                </c:pt>
                <c:pt idx="4">
                  <c:v>Compressor #1</c:v>
                </c:pt>
                <c:pt idx="5">
                  <c:v>CM Elevator #1</c:v>
                </c:pt>
                <c:pt idx="6">
                  <c:v>Boilermech</c:v>
                </c:pt>
              </c:strCache>
            </c:strRef>
          </c:cat>
          <c:val>
            <c:numRef>
              <c:f>'01. EDT Summary FY1718'!$AK$35:$AK$41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E692-4BC0-9FF5-A23BA8B7B931}"/>
            </c:ext>
          </c:extLst>
        </c:ser>
        <c:ser>
          <c:idx val="4"/>
          <c:order val="3"/>
          <c:tx>
            <c:strRef>
              <c:f>'01. EDT Summary FY1718'!$AL$34</c:f>
              <c:strCache>
                <c:ptCount val="1"/>
                <c:pt idx="0">
                  <c:v>EDTpo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'01. EDT Summary FY1718'!$AG$35:$AG$41</c:f>
              <c:strCache>
                <c:ptCount val="7"/>
                <c:pt idx="0">
                  <c:v>Fuel Distributing Conveyor</c:v>
                </c:pt>
                <c:pt idx="1">
                  <c:v>Turbine #4</c:v>
                </c:pt>
                <c:pt idx="2">
                  <c:v>BPV #2</c:v>
                </c:pt>
                <c:pt idx="3">
                  <c:v>Boiler Mechmar</c:v>
                </c:pt>
                <c:pt idx="4">
                  <c:v>Compressor #1</c:v>
                </c:pt>
                <c:pt idx="5">
                  <c:v>CM Elevator #1</c:v>
                </c:pt>
                <c:pt idx="6">
                  <c:v>Boilermech</c:v>
                </c:pt>
              </c:strCache>
            </c:strRef>
          </c:cat>
          <c:val>
            <c:numRef>
              <c:f>'01. EDT Summary FY1718'!$AL$35:$AL$41</c:f>
              <c:numCache>
                <c:formatCode>General</c:formatCode>
                <c:ptCount val="7"/>
                <c:pt idx="1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92-4BC0-9FF5-A23BA8B7B931}"/>
            </c:ext>
          </c:extLst>
        </c:ser>
        <c:ser>
          <c:idx val="5"/>
          <c:order val="4"/>
          <c:tx>
            <c:strRef>
              <c:f>'01. EDT Summary FY1718'!$AM$34</c:f>
              <c:strCache>
                <c:ptCount val="1"/>
                <c:pt idx="0">
                  <c:v>EDTs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'01. EDT Summary FY1718'!$AG$35:$AG$41</c:f>
              <c:strCache>
                <c:ptCount val="7"/>
                <c:pt idx="0">
                  <c:v>Fuel Distributing Conveyor</c:v>
                </c:pt>
                <c:pt idx="1">
                  <c:v>Turbine #4</c:v>
                </c:pt>
                <c:pt idx="2">
                  <c:v>BPV #2</c:v>
                </c:pt>
                <c:pt idx="3">
                  <c:v>Boiler Mechmar</c:v>
                </c:pt>
                <c:pt idx="4">
                  <c:v>Compressor #1</c:v>
                </c:pt>
                <c:pt idx="5">
                  <c:v>CM Elevator #1</c:v>
                </c:pt>
                <c:pt idx="6">
                  <c:v>Boilermech</c:v>
                </c:pt>
              </c:strCache>
            </c:strRef>
          </c:cat>
          <c:val>
            <c:numRef>
              <c:f>'01. EDT Summary FY1718'!$AM$35:$AM$41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E692-4BC0-9FF5-A23BA8B7B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88661192"/>
        <c:axId val="788661520"/>
      </c:barChart>
      <c:catAx>
        <c:axId val="788661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61520"/>
        <c:crosses val="autoZero"/>
        <c:auto val="1"/>
        <c:lblAlgn val="ctr"/>
        <c:lblOffset val="100"/>
        <c:noMultiLvlLbl val="0"/>
      </c:catAx>
      <c:valAx>
        <c:axId val="7886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6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Category Line-2 FY1718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'01. EDT Summary FY1718'!$AI$51</c:f>
              <c:strCache>
                <c:ptCount val="1"/>
                <c:pt idx="0">
                  <c:v>EDT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'01. EDT Summary FY1718'!$AG$52:$AG$59</c:f>
              <c:strCache>
                <c:ptCount val="8"/>
                <c:pt idx="0">
                  <c:v>Fuel Distributing Conveyor</c:v>
                </c:pt>
                <c:pt idx="1">
                  <c:v>Turbine #4</c:v>
                </c:pt>
                <c:pt idx="2">
                  <c:v>Fuel Distributing Conveyor #6</c:v>
                </c:pt>
                <c:pt idx="3">
                  <c:v>BPV #2</c:v>
                </c:pt>
                <c:pt idx="4">
                  <c:v>Boiler Mechmar</c:v>
                </c:pt>
                <c:pt idx="5">
                  <c:v>Compressor #1</c:v>
                </c:pt>
                <c:pt idx="6">
                  <c:v>Boilermech</c:v>
                </c:pt>
                <c:pt idx="7">
                  <c:v>Turbine #3</c:v>
                </c:pt>
              </c:strCache>
            </c:strRef>
          </c:cat>
          <c:val>
            <c:numRef>
              <c:f>'01. EDT Summary FY1718'!$AI$52:$AI$59</c:f>
              <c:numCache>
                <c:formatCode>#,##0.0</c:formatCode>
                <c:ptCount val="8"/>
                <c:pt idx="0">
                  <c:v>3.5</c:v>
                </c:pt>
                <c:pt idx="1">
                  <c:v>3.9999999999999991</c:v>
                </c:pt>
                <c:pt idx="2">
                  <c:v>3</c:v>
                </c:pt>
                <c:pt idx="3">
                  <c:v>2.0000000000000009</c:v>
                </c:pt>
                <c:pt idx="4">
                  <c:v>1.9999999999999996</c:v>
                </c:pt>
                <c:pt idx="5">
                  <c:v>0.99999999999999911</c:v>
                </c:pt>
                <c:pt idx="6">
                  <c:v>1.5</c:v>
                </c:pt>
                <c:pt idx="7">
                  <c:v>0.50000000000000089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8-4AAE-A936-C501379420D8}"/>
            </c:ext>
          </c:extLst>
        </c:ser>
        <c:ser>
          <c:idx val="2"/>
          <c:order val="1"/>
          <c:tx>
            <c:strRef>
              <c:f>'01. EDT Summary FY1718'!$AJ$51</c:f>
              <c:strCache>
                <c:ptCount val="1"/>
                <c:pt idx="0">
                  <c:v>EDTe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'01. EDT Summary FY1718'!$AG$52:$AG$59</c:f>
              <c:strCache>
                <c:ptCount val="8"/>
                <c:pt idx="0">
                  <c:v>Fuel Distributing Conveyor</c:v>
                </c:pt>
                <c:pt idx="1">
                  <c:v>Turbine #4</c:v>
                </c:pt>
                <c:pt idx="2">
                  <c:v>Fuel Distributing Conveyor #6</c:v>
                </c:pt>
                <c:pt idx="3">
                  <c:v>BPV #2</c:v>
                </c:pt>
                <c:pt idx="4">
                  <c:v>Boiler Mechmar</c:v>
                </c:pt>
                <c:pt idx="5">
                  <c:v>Compressor #1</c:v>
                </c:pt>
                <c:pt idx="6">
                  <c:v>Boilermech</c:v>
                </c:pt>
                <c:pt idx="7">
                  <c:v>Turbine #3</c:v>
                </c:pt>
              </c:strCache>
            </c:strRef>
          </c:cat>
          <c:val>
            <c:numRef>
              <c:f>'01. EDT Summary FY1718'!$AJ$52:$AJ$59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8-4AAE-A936-C501379420D8}"/>
            </c:ext>
          </c:extLst>
        </c:ser>
        <c:ser>
          <c:idx val="3"/>
          <c:order val="2"/>
          <c:tx>
            <c:strRef>
              <c:f>'01. EDT Summary FY1718'!$AK$51</c:f>
              <c:strCache>
                <c:ptCount val="1"/>
                <c:pt idx="0">
                  <c:v>EDTp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'01. EDT Summary FY1718'!$AG$52:$AG$59</c:f>
              <c:strCache>
                <c:ptCount val="8"/>
                <c:pt idx="0">
                  <c:v>Fuel Distributing Conveyor</c:v>
                </c:pt>
                <c:pt idx="1">
                  <c:v>Turbine #4</c:v>
                </c:pt>
                <c:pt idx="2">
                  <c:v>Fuel Distributing Conveyor #6</c:v>
                </c:pt>
                <c:pt idx="3">
                  <c:v>BPV #2</c:v>
                </c:pt>
                <c:pt idx="4">
                  <c:v>Boiler Mechmar</c:v>
                </c:pt>
                <c:pt idx="5">
                  <c:v>Compressor #1</c:v>
                </c:pt>
                <c:pt idx="6">
                  <c:v>Boilermech</c:v>
                </c:pt>
                <c:pt idx="7">
                  <c:v>Turbine #3</c:v>
                </c:pt>
              </c:strCache>
            </c:strRef>
          </c:cat>
          <c:val>
            <c:numRef>
              <c:f>'01. EDT Summary FY1718'!$AK$52:$AK$59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9AB8-4AAE-A936-C501379420D8}"/>
            </c:ext>
          </c:extLst>
        </c:ser>
        <c:ser>
          <c:idx val="4"/>
          <c:order val="3"/>
          <c:tx>
            <c:strRef>
              <c:f>'01. EDT Summary FY1718'!$AL$51</c:f>
              <c:strCache>
                <c:ptCount val="1"/>
                <c:pt idx="0">
                  <c:v>EDTpo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'01. EDT Summary FY1718'!$AG$52:$AG$59</c:f>
              <c:strCache>
                <c:ptCount val="8"/>
                <c:pt idx="0">
                  <c:v>Fuel Distributing Conveyor</c:v>
                </c:pt>
                <c:pt idx="1">
                  <c:v>Turbine #4</c:v>
                </c:pt>
                <c:pt idx="2">
                  <c:v>Fuel Distributing Conveyor #6</c:v>
                </c:pt>
                <c:pt idx="3">
                  <c:v>BPV #2</c:v>
                </c:pt>
                <c:pt idx="4">
                  <c:v>Boiler Mechmar</c:v>
                </c:pt>
                <c:pt idx="5">
                  <c:v>Compressor #1</c:v>
                </c:pt>
                <c:pt idx="6">
                  <c:v>Boilermech</c:v>
                </c:pt>
                <c:pt idx="7">
                  <c:v>Turbine #3</c:v>
                </c:pt>
              </c:strCache>
            </c:strRef>
          </c:cat>
          <c:val>
            <c:numRef>
              <c:f>'01. EDT Summary FY1718'!$AL$52:$AL$59</c:f>
              <c:numCache>
                <c:formatCode>General</c:formatCode>
                <c:ptCount val="8"/>
                <c:pt idx="1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8-4AAE-A936-C501379420D8}"/>
            </c:ext>
          </c:extLst>
        </c:ser>
        <c:ser>
          <c:idx val="5"/>
          <c:order val="4"/>
          <c:tx>
            <c:strRef>
              <c:f>'01. EDT Summary FY1718'!$AM$51</c:f>
              <c:strCache>
                <c:ptCount val="1"/>
                <c:pt idx="0">
                  <c:v>EDTs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'01. EDT Summary FY1718'!$AG$52:$AG$59</c:f>
              <c:strCache>
                <c:ptCount val="8"/>
                <c:pt idx="0">
                  <c:v>Fuel Distributing Conveyor</c:v>
                </c:pt>
                <c:pt idx="1">
                  <c:v>Turbine #4</c:v>
                </c:pt>
                <c:pt idx="2">
                  <c:v>Fuel Distributing Conveyor #6</c:v>
                </c:pt>
                <c:pt idx="3">
                  <c:v>BPV #2</c:v>
                </c:pt>
                <c:pt idx="4">
                  <c:v>Boiler Mechmar</c:v>
                </c:pt>
                <c:pt idx="5">
                  <c:v>Compressor #1</c:v>
                </c:pt>
                <c:pt idx="6">
                  <c:v>Boilermech</c:v>
                </c:pt>
                <c:pt idx="7">
                  <c:v>Turbine #3</c:v>
                </c:pt>
              </c:strCache>
            </c:strRef>
          </c:cat>
          <c:val>
            <c:numRef>
              <c:f>'01. EDT Summary FY1718'!$AM$52:$AM$59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9AB8-4AAE-A936-C50137942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88661192"/>
        <c:axId val="788661520"/>
      </c:barChart>
      <c:catAx>
        <c:axId val="788661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61520"/>
        <c:crosses val="autoZero"/>
        <c:auto val="1"/>
        <c:lblAlgn val="ctr"/>
        <c:lblOffset val="100"/>
        <c:noMultiLvlLbl val="0"/>
      </c:catAx>
      <c:valAx>
        <c:axId val="7886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6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Hours Line-1 FY1718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'01. EDT Summary FY1718'!$AR$34</c:f>
              <c:strCache>
                <c:ptCount val="1"/>
                <c:pt idx="0">
                  <c:v>EDT Hours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'01. EDT Summary FY1718'!$AP$35:$AQ$45</c15:sqref>
                  </c15:fullRef>
                  <c15:levelRef>
                    <c15:sqref>'01. EDT Summary FY1718'!$AQ$35:$AQ$45</c15:sqref>
                  </c15:levelRef>
                </c:ext>
              </c:extLst>
              <c:f>'01. EDT Summary FY1718'!$AQ$35:$AQ$45</c:f>
              <c:strCache>
                <c:ptCount val="10"/>
                <c:pt idx="0">
                  <c:v>Packing valve make up system BPV # 2 bocor</c:v>
                </c:pt>
                <c:pt idx="1">
                  <c:v>Main Valve Turbine #4 problem at the  pin</c:v>
                </c:pt>
                <c:pt idx="2">
                  <c:v>Gearbox gear broken</c:v>
                </c:pt>
                <c:pt idx="3">
                  <c:v>Mechmar Boier ID Fan high vibration</c:v>
                </c:pt>
                <c:pt idx="4">
                  <c:v>Spindle Valve  Turbine #4 Broken</c:v>
                </c:pt>
                <c:pt idx="5">
                  <c:v>Chute distributing conveyor plugged</c:v>
                </c:pt>
                <c:pt idx="6">
                  <c:v>Bolt House Boilermech's Vibrating Bearing Bracket broke</c:v>
                </c:pt>
                <c:pt idx="7">
                  <c:v>Fiber stuck in the chute of Fuel Distributing Conveyor</c:v>
                </c:pt>
                <c:pt idx="8">
                  <c:v>Fuel Chain Distributing Conveyor out of the sprocket</c:v>
                </c:pt>
                <c:pt idx="9">
                  <c:v>Inlet valve compressor hose Sterilizer # 5 broken</c:v>
                </c:pt>
              </c:strCache>
            </c:strRef>
          </c:cat>
          <c:val>
            <c:numRef>
              <c:f>'01. EDT Summary FY1718'!$AR$35:$AR$45</c:f>
              <c:numCache>
                <c:formatCode>0.00</c:formatCode>
                <c:ptCount val="11"/>
                <c:pt idx="0">
                  <c:v>2.0000000000000009</c:v>
                </c:pt>
                <c:pt idx="1">
                  <c:v>2.0000000000000009</c:v>
                </c:pt>
                <c:pt idx="2">
                  <c:v>2.0000000000000009</c:v>
                </c:pt>
                <c:pt idx="3">
                  <c:v>1.9999999999999996</c:v>
                </c:pt>
                <c:pt idx="4">
                  <c:v>1.9999999999999982</c:v>
                </c:pt>
                <c:pt idx="5">
                  <c:v>1.5</c:v>
                </c:pt>
                <c:pt idx="6">
                  <c:v>1.5</c:v>
                </c:pt>
                <c:pt idx="7">
                  <c:v>1.0000000000000004</c:v>
                </c:pt>
                <c:pt idx="8">
                  <c:v>0.99999999999999978</c:v>
                </c:pt>
                <c:pt idx="9">
                  <c:v>0.99999999999999911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F-4568-B1F7-3D95577C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92914224"/>
        <c:axId val="792919800"/>
      </c:barChart>
      <c:catAx>
        <c:axId val="7929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92919800"/>
        <c:crosses val="autoZero"/>
        <c:auto val="1"/>
        <c:lblAlgn val="ctr"/>
        <c:lblOffset val="100"/>
        <c:noMultiLvlLbl val="0"/>
      </c:catAx>
      <c:valAx>
        <c:axId val="7929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1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Hours Line-2 FY1718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5783555035258"/>
          <c:y val="0.14049242424242425"/>
          <c:w val="0.82539641436786448"/>
          <c:h val="0.41963165115724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'01. EDT Summary FY1718'!$AR$51</c:f>
              <c:strCache>
                <c:ptCount val="1"/>
                <c:pt idx="0">
                  <c:v>EDT Hours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'01. EDT Summary FY1718'!$AP$52:$AQ$62</c15:sqref>
                  </c15:fullRef>
                  <c15:levelRef>
                    <c15:sqref>'01. EDT Summary FY1718'!$AQ$52:$AQ$62</c15:sqref>
                  </c15:levelRef>
                </c:ext>
              </c:extLst>
              <c:f>'01. EDT Summary FY1718'!$AQ$52:$AQ$62</c:f>
              <c:strCache>
                <c:ptCount val="11"/>
                <c:pt idx="0">
                  <c:v>Motor burnt</c:v>
                </c:pt>
                <c:pt idx="1">
                  <c:v>Packing valve make up sistem BPV # 2 leaks</c:v>
                </c:pt>
                <c:pt idx="2">
                  <c:v>Main Valve Turbine #4 problem at the  pin</c:v>
                </c:pt>
                <c:pt idx="3">
                  <c:v>Mechmar Boier ID Fan high vibration</c:v>
                </c:pt>
                <c:pt idx="4">
                  <c:v>Compressor hose broken</c:v>
                </c:pt>
                <c:pt idx="5">
                  <c:v>Chute distributing conveyor plugged</c:v>
                </c:pt>
                <c:pt idx="6">
                  <c:v>Bolt House Boilermech's Vibrating Bearing Bracket broke</c:v>
                </c:pt>
                <c:pt idx="7">
                  <c:v>Fiber stuck in the chute Feul distributing conveyor</c:v>
                </c:pt>
                <c:pt idx="8">
                  <c:v>Fuel Chain Distributing Conveyor out of the sprocket</c:v>
                </c:pt>
                <c:pt idx="9">
                  <c:v>Inlet valve compressor hose Sterilizer # 5 broken</c:v>
                </c:pt>
                <c:pt idx="10">
                  <c:v>Turbine #3 trip</c:v>
                </c:pt>
              </c:strCache>
            </c:strRef>
          </c:cat>
          <c:val>
            <c:numRef>
              <c:f>'01. EDT Summary FY1718'!$AR$52:$AR$62</c:f>
              <c:numCache>
                <c:formatCode>0.00</c:formatCode>
                <c:ptCount val="11"/>
                <c:pt idx="0">
                  <c:v>3</c:v>
                </c:pt>
                <c:pt idx="1">
                  <c:v>2.0000000000000009</c:v>
                </c:pt>
                <c:pt idx="2">
                  <c:v>2.0000000000000009</c:v>
                </c:pt>
                <c:pt idx="3">
                  <c:v>1.9999999999999996</c:v>
                </c:pt>
                <c:pt idx="4">
                  <c:v>1.9999999999999982</c:v>
                </c:pt>
                <c:pt idx="5">
                  <c:v>1.5</c:v>
                </c:pt>
                <c:pt idx="6">
                  <c:v>1.5</c:v>
                </c:pt>
                <c:pt idx="7">
                  <c:v>1.0000000000000004</c:v>
                </c:pt>
                <c:pt idx="8">
                  <c:v>0.99999999999999978</c:v>
                </c:pt>
                <c:pt idx="9">
                  <c:v>0.99999999999999911</c:v>
                </c:pt>
                <c:pt idx="10">
                  <c:v>0.50000000000000089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6-4EBE-91EA-8F6C0E189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06959248"/>
        <c:axId val="606952360"/>
      </c:barChart>
      <c:catAx>
        <c:axId val="6069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06952360"/>
        <c:crosses val="autoZero"/>
        <c:auto val="1"/>
        <c:lblAlgn val="ctr"/>
        <c:lblOffset val="100"/>
        <c:noMultiLvlLbl val="0"/>
      </c:catAx>
      <c:valAx>
        <c:axId val="6069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EDT Hours FY1</a:t>
            </a:r>
            <a:r>
              <a:rPr lang="id-ID"/>
              <a:t>819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'01. EDT Summary FY1920 (edit)'!$Z$65</c:f>
              <c:strCache>
                <c:ptCount val="1"/>
                <c:pt idx="0">
                  <c:v>EDT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'01. EDT Summary FY1920 (edit)'!$X$66:$X$90</c:f>
              <c:strCache>
                <c:ptCount val="25"/>
                <c:pt idx="0">
                  <c:v>Boiler 2</c:v>
                </c:pt>
                <c:pt idx="1">
                  <c:v>Fuel Distributing Screw Conveyor</c:v>
                </c:pt>
                <c:pt idx="2">
                  <c:v>Boiler ID Fan No.2</c:v>
                </c:pt>
                <c:pt idx="3">
                  <c:v>Horizontal Empty Bunch Scrapper No.1</c:v>
                </c:pt>
                <c:pt idx="4">
                  <c:v>Fruit Distributing Conveyor</c:v>
                </c:pt>
                <c:pt idx="5">
                  <c:v>Turbin No. 2</c:v>
                </c:pt>
                <c:pt idx="6">
                  <c:v>PLC Sterilizer Panel</c:v>
                </c:pt>
                <c:pt idx="7">
                  <c:v>Inclided Empty Bunch Scrapper No.1</c:v>
                </c:pt>
                <c:pt idx="8">
                  <c:v>Fiber Cyclone Airlock No.1</c:v>
                </c:pt>
                <c:pt idx="9">
                  <c:v>Wet Shell Conveyor No.1</c:v>
                </c:pt>
                <c:pt idx="10">
                  <c:v>Horizontal Empty Bunch Scrapper No.2</c:v>
                </c:pt>
                <c:pt idx="11">
                  <c:v>LTDS 1st Stage Column and Airlock No. 1</c:v>
                </c:pt>
                <c:pt idx="12">
                  <c:v>Sterilized Fruit Bunch Conveyor No.2</c:v>
                </c:pt>
                <c:pt idx="13">
                  <c:v>Horizontal Loose Fruit Conveyor</c:v>
                </c:pt>
                <c:pt idx="14">
                  <c:v>MCC Raw Water Intake</c:v>
                </c:pt>
                <c:pt idx="15">
                  <c:v>Tippler 1</c:v>
                </c:pt>
                <c:pt idx="16">
                  <c:v>Cake Breaker Conveyor No. 2</c:v>
                </c:pt>
                <c:pt idx="17">
                  <c:v>Sterilizer 1</c:v>
                </c:pt>
                <c:pt idx="18">
                  <c:v>Hydrocyclone Dripping Drum No. 3</c:v>
                </c:pt>
                <c:pt idx="19">
                  <c:v>Cake Breaker Conveyor No. 1</c:v>
                </c:pt>
                <c:pt idx="20">
                  <c:v>Bottom Cross Conveyor No. 1</c:v>
                </c:pt>
                <c:pt idx="21">
                  <c:v>Fruit Elevator No. 1</c:v>
                </c:pt>
                <c:pt idx="22">
                  <c:v>Inclined Loose Fruit Scrapper</c:v>
                </c:pt>
                <c:pt idx="23">
                  <c:v>Inclined Loose Fruit Scrapper</c:v>
                </c:pt>
                <c:pt idx="24">
                  <c:v>Tippler 1</c:v>
                </c:pt>
              </c:strCache>
            </c:strRef>
          </c:cat>
          <c:val>
            <c:numRef>
              <c:f>'01. EDT Summary FY1920 (edit)'!$Z$66:$Z$90</c:f>
              <c:numCache>
                <c:formatCode>#,##0.0</c:formatCode>
                <c:ptCount val="25"/>
                <c:pt idx="0">
                  <c:v>33</c:v>
                </c:pt>
                <c:pt idx="1">
                  <c:v>20.499999999999996</c:v>
                </c:pt>
                <c:pt idx="2">
                  <c:v>10.5</c:v>
                </c:pt>
                <c:pt idx="3">
                  <c:v>7.4999999999999982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2.9999999999999973</c:v>
                </c:pt>
                <c:pt idx="10" formatCode="General">
                  <c:v>4</c:v>
                </c:pt>
                <c:pt idx="11" formatCode="General">
                  <c:v>2.4999999999999991</c:v>
                </c:pt>
                <c:pt idx="12" formatCode="General">
                  <c:v>4</c:v>
                </c:pt>
                <c:pt idx="13" formatCode="General">
                  <c:v>2.0000000000000009</c:v>
                </c:pt>
                <c:pt idx="14" formatCode="General">
                  <c:v>2</c:v>
                </c:pt>
                <c:pt idx="15" formatCode="General">
                  <c:v>1.9999999999999996</c:v>
                </c:pt>
                <c:pt idx="16" formatCode="General">
                  <c:v>1.9999999999999982</c:v>
                </c:pt>
                <c:pt idx="17" formatCode="General">
                  <c:v>1.5</c:v>
                </c:pt>
                <c:pt idx="18" formatCode="General">
                  <c:v>0.99999999999999911</c:v>
                </c:pt>
                <c:pt idx="19" formatCode="General">
                  <c:v>0.99999999999999911</c:v>
                </c:pt>
                <c:pt idx="20" formatCode="General">
                  <c:v>0.99999999999999911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3</c:v>
                </c:pt>
                <c:pt idx="24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C-4773-B6E2-403F4D06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9982496"/>
        <c:axId val="739982824"/>
      </c:barChart>
      <c:catAx>
        <c:axId val="7399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39982824"/>
        <c:crosses val="autoZero"/>
        <c:auto val="1"/>
        <c:lblAlgn val="ctr"/>
        <c:lblOffset val="100"/>
        <c:noMultiLvlLbl val="0"/>
      </c:catAx>
      <c:valAx>
        <c:axId val="7399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</cx:chartData>
  <cx:chart>
    <cx:title pos="t" align="ctr" overlay="0"/>
    <cx:plotArea>
      <cx:plotAreaRegion>
        <cx:series layoutId="clusteredColumn" uniqueId="{99342D4D-59A1-45F6-B795-C1B1702034B3}" formatIdx="0">
          <cx:tx>
            <cx:txData>
              <cx:f>_xlchart.v1.1</cx:f>
              <cx:v>EDT Hours</cx:v>
            </cx:txData>
          </cx:tx>
          <cx:dataLabels pos="inEnd">
            <cx:visibility seriesName="0" categoryName="0" value="1"/>
            <cx:separator>, </cx:separator>
          </cx:dataLabels>
          <cx:dataId val="0"/>
          <cx:layoutPr>
            <cx:aggregation/>
          </cx:layoutPr>
          <cx:axisId val="1"/>
        </cx:series>
        <cx:series layoutId="paretoLine" ownerIdx="0" uniqueId="{B0B592E0-3FB3-4F43-9B68-B8FC35514626}" formatIdx="1">
          <cx:axisId val="2"/>
        </cx:series>
        <cx:series layoutId="clusteredColumn" hidden="1" uniqueId="{DC9462E3-162E-437B-9CA3-5C4425D34B80}" formatIdx="2">
          <cx:tx>
            <cx:txData>
              <cx:f>_xlchart.v1.3</cx:f>
              <cx:v>EDTe</cx:v>
            </cx:txData>
          </cx:tx>
          <cx:dataLabels pos="inEnd">
            <cx:visibility seriesName="0" categoryName="0" value="0"/>
            <cx:separator>, </cx:separator>
          </cx:dataLabels>
          <cx:dataId val="1"/>
          <cx:layoutPr>
            <cx:aggregation/>
          </cx:layoutPr>
          <cx:axisId val="1"/>
        </cx:series>
        <cx:series layoutId="paretoLine" ownerIdx="2" uniqueId="{FC235340-7F3E-47FB-B96B-0DCE215C6D04}" formatIdx="3">
          <cx:axisId val="2"/>
        </cx:series>
        <cx:series layoutId="clusteredColumn" hidden="1" uniqueId="{73A9928C-D46F-4BF8-A333-41DE9488DC83}" formatIdx="4">
          <cx:tx>
            <cx:txData>
              <cx:f>_xlchart.v1.5</cx:f>
              <cx:v>EDTp</cx:v>
            </cx:txData>
          </cx:tx>
          <cx:dataId val="2"/>
          <cx:layoutPr>
            <cx:aggregation/>
          </cx:layoutPr>
          <cx:axisId val="1"/>
        </cx:series>
        <cx:series layoutId="paretoLine" ownerIdx="4" uniqueId="{BEC09017-DA46-4ED6-ADA7-D19D68611E30}" formatIdx="5">
          <cx:axisId val="2"/>
        </cx:series>
        <cx:series layoutId="clusteredColumn" hidden="1" uniqueId="{C3AB4FC6-22D3-4542-B066-90115880404E}" formatIdx="6">
          <cx:tx>
            <cx:txData>
              <cx:f>_xlchart.v1.7</cx:f>
              <cx:v>EDTpo</cx:v>
            </cx:txData>
          </cx:tx>
          <cx:dataId val="3"/>
          <cx:layoutPr>
            <cx:aggregation/>
          </cx:layoutPr>
          <cx:axisId val="1"/>
        </cx:series>
        <cx:series layoutId="paretoLine" ownerIdx="6" uniqueId="{1CD785A8-5FC9-4679-B06D-270143CE79EC}" formatIdx="7">
          <cx:axisId val="2"/>
        </cx:series>
        <cx:series layoutId="clusteredColumn" hidden="1" uniqueId="{5AE95FFF-DA6F-44EC-B864-D91F4ED28691}" formatIdx="8">
          <cx:tx>
            <cx:txData>
              <cx:f>_xlchart.v1.9</cx:f>
              <cx:v>EDTs</cx:v>
            </cx:txData>
          </cx:tx>
          <cx:dataId val="4"/>
          <cx:layoutPr>
            <cx:aggregation/>
          </cx:layoutPr>
          <cx:axisId val="1"/>
        </cx:series>
        <cx:series layoutId="paretoLine" ownerIdx="8" uniqueId="{1F8476EE-51C0-4A7C-844A-5AAF4AB9AC9E}" formatIdx="9">
          <cx:axisId val="2"/>
        </cx:series>
      </cx:plotAreaRegion>
      <cx:axis id="0">
        <cx:catScaling gapWidth="0"/>
        <cx:majorGridlines/>
        <cx:minorGridlines/>
        <cx:tickLabels/>
      </cx:axis>
      <cx:axis id="1">
        <cx:valScaling/>
        <cx:majorGridlines/>
        <cx:minorGridlines/>
        <cx:tickLabels/>
      </cx:axis>
      <cx:axis id="2">
        <cx:valScaling max="1" min="0"/>
        <cx:units unit="percentage"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microsoft.com/office/2014/relationships/chartEx" Target="../charts/chartEx1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601134</xdr:colOff>
      <xdr:row>32</xdr:row>
      <xdr:rowOff>16933</xdr:rowOff>
    </xdr:from>
    <xdr:to>
      <xdr:col>52</xdr:col>
      <xdr:colOff>567267</xdr:colOff>
      <xdr:row>45</xdr:row>
      <xdr:rowOff>177801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3A9E8F-6323-43B6-8762-9C4DD304E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8467</xdr:colOff>
      <xdr:row>32</xdr:row>
      <xdr:rowOff>8467</xdr:rowOff>
    </xdr:from>
    <xdr:to>
      <xdr:col>60</xdr:col>
      <xdr:colOff>592667</xdr:colOff>
      <xdr:row>45</xdr:row>
      <xdr:rowOff>177801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7A01B7-FDD4-44B7-9338-ABAA69B35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609599</xdr:colOff>
      <xdr:row>49</xdr:row>
      <xdr:rowOff>50803</xdr:rowOff>
    </xdr:from>
    <xdr:to>
      <xdr:col>52</xdr:col>
      <xdr:colOff>601132</xdr:colOff>
      <xdr:row>62</xdr:row>
      <xdr:rowOff>177802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6A7619-9E34-48B3-B948-75D44ECF3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67736</xdr:colOff>
      <xdr:row>49</xdr:row>
      <xdr:rowOff>59266</xdr:rowOff>
    </xdr:from>
    <xdr:to>
      <xdr:col>61</xdr:col>
      <xdr:colOff>33870</xdr:colOff>
      <xdr:row>63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2340C1-437B-4DD6-9823-12EFC0237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0</xdr:colOff>
      <xdr:row>32</xdr:row>
      <xdr:rowOff>16935</xdr:rowOff>
    </xdr:from>
    <xdr:to>
      <xdr:col>75</xdr:col>
      <xdr:colOff>601134</xdr:colOff>
      <xdr:row>46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C5C2D-D43C-4023-8C88-499ED21E8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609594</xdr:colOff>
      <xdr:row>49</xdr:row>
      <xdr:rowOff>25401</xdr:rowOff>
    </xdr:from>
    <xdr:to>
      <xdr:col>75</xdr:col>
      <xdr:colOff>601128</xdr:colOff>
      <xdr:row>63</xdr:row>
      <xdr:rowOff>8467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3D8A53-D4A6-4978-B4E0-333FEB5D2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76</xdr:col>
      <xdr:colOff>609599</xdr:colOff>
      <xdr:row>32</xdr:row>
      <xdr:rowOff>8467</xdr:rowOff>
    </xdr:from>
    <xdr:to>
      <xdr:col>85</xdr:col>
      <xdr:colOff>465667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59CA0-F5B3-42FD-9499-0D1EE95A8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76</xdr:col>
      <xdr:colOff>601132</xdr:colOff>
      <xdr:row>49</xdr:row>
      <xdr:rowOff>25400</xdr:rowOff>
    </xdr:from>
    <xdr:to>
      <xdr:col>85</xdr:col>
      <xdr:colOff>482600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6E236C-1E08-4331-8655-20351F129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208643</xdr:colOff>
      <xdr:row>4</xdr:row>
      <xdr:rowOff>30388</xdr:rowOff>
    </xdr:from>
    <xdr:to>
      <xdr:col>16</xdr:col>
      <xdr:colOff>555627</xdr:colOff>
      <xdr:row>27</xdr:row>
      <xdr:rowOff>154214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C001E-92C6-4A9B-8E7F-FF0F3D3A3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8</xdr:row>
      <xdr:rowOff>123826</xdr:rowOff>
    </xdr:from>
    <xdr:to>
      <xdr:col>3</xdr:col>
      <xdr:colOff>895349</xdr:colOff>
      <xdr:row>25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B59DE-01AF-4818-8D1D-DDEB03C83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1908174</xdr:colOff>
      <xdr:row>0</xdr:row>
      <xdr:rowOff>127000</xdr:rowOff>
    </xdr:from>
    <xdr:to>
      <xdr:col>8</xdr:col>
      <xdr:colOff>19050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E2138-2158-458F-B8B2-7877F8183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601134</xdr:colOff>
      <xdr:row>63</xdr:row>
      <xdr:rowOff>16933</xdr:rowOff>
    </xdr:from>
    <xdr:to>
      <xdr:col>53</xdr:col>
      <xdr:colOff>9072</xdr:colOff>
      <xdr:row>79</xdr:row>
      <xdr:rowOff>154214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C3A26-7AFE-4B09-A43A-D52BFCCA9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24341</xdr:colOff>
      <xdr:row>63</xdr:row>
      <xdr:rowOff>24343</xdr:rowOff>
    </xdr:from>
    <xdr:to>
      <xdr:col>62</xdr:col>
      <xdr:colOff>562428</xdr:colOff>
      <xdr:row>80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DEC652-B086-414D-8C4E-0505F927E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589643</xdr:colOff>
      <xdr:row>63</xdr:row>
      <xdr:rowOff>16936</xdr:rowOff>
    </xdr:from>
    <xdr:to>
      <xdr:col>76</xdr:col>
      <xdr:colOff>523875</xdr:colOff>
      <xdr:row>80</xdr:row>
      <xdr:rowOff>27216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24223E-A923-46D1-A26B-B910C938C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77</xdr:col>
      <xdr:colOff>328385</xdr:colOff>
      <xdr:row>63</xdr:row>
      <xdr:rowOff>27214</xdr:rowOff>
    </xdr:from>
    <xdr:to>
      <xdr:col>89</xdr:col>
      <xdr:colOff>362857</xdr:colOff>
      <xdr:row>80</xdr:row>
      <xdr:rowOff>18144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DD2E7F-DD36-4695-AABA-75750714B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64</xdr:row>
      <xdr:rowOff>0</xdr:rowOff>
    </xdr:from>
    <xdr:to>
      <xdr:col>47</xdr:col>
      <xdr:colOff>575733</xdr:colOff>
      <xdr:row>71</xdr:row>
      <xdr:rowOff>177802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22BA2A-FAE7-46AB-BA21-C339A12D0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64</xdr:row>
      <xdr:rowOff>0</xdr:rowOff>
    </xdr:from>
    <xdr:to>
      <xdr:col>56</xdr:col>
      <xdr:colOff>584200</xdr:colOff>
      <xdr:row>72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1DC8DF-44FF-4F60-8B7E-DA967D555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593913</xdr:colOff>
      <xdr:row>4</xdr:row>
      <xdr:rowOff>32600</xdr:rowOff>
    </xdr:from>
    <xdr:to>
      <xdr:col>32</xdr:col>
      <xdr:colOff>1367118</xdr:colOff>
      <xdr:row>24</xdr:row>
      <xdr:rowOff>141941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CAD6F9B-3DD1-4B94-8501-BD5FA14EF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601134</xdr:colOff>
      <xdr:row>63</xdr:row>
      <xdr:rowOff>16933</xdr:rowOff>
    </xdr:from>
    <xdr:to>
      <xdr:col>53</xdr:col>
      <xdr:colOff>9072</xdr:colOff>
      <xdr:row>79</xdr:row>
      <xdr:rowOff>154214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203CE-7301-4B91-8B3F-E5648383C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24341</xdr:colOff>
      <xdr:row>63</xdr:row>
      <xdr:rowOff>24343</xdr:rowOff>
    </xdr:from>
    <xdr:to>
      <xdr:col>62</xdr:col>
      <xdr:colOff>562428</xdr:colOff>
      <xdr:row>80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A921E1-2DC6-4532-AFED-C9A4A0E4C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399144</xdr:colOff>
      <xdr:row>63</xdr:row>
      <xdr:rowOff>16936</xdr:rowOff>
    </xdr:from>
    <xdr:to>
      <xdr:col>76</xdr:col>
      <xdr:colOff>333376</xdr:colOff>
      <xdr:row>89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4F60F-23D3-40BC-937F-FDE4C978B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77</xdr:col>
      <xdr:colOff>328385</xdr:colOff>
      <xdr:row>63</xdr:row>
      <xdr:rowOff>97769</xdr:rowOff>
    </xdr:from>
    <xdr:to>
      <xdr:col>91</xdr:col>
      <xdr:colOff>182217</xdr:colOff>
      <xdr:row>80</xdr:row>
      <xdr:rowOff>88699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D34C7A-1C4D-4015-A276-4BA72F6C7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687914</xdr:colOff>
      <xdr:row>96</xdr:row>
      <xdr:rowOff>84667</xdr:rowOff>
    </xdr:from>
    <xdr:to>
      <xdr:col>27</xdr:col>
      <xdr:colOff>486833</xdr:colOff>
      <xdr:row>122</xdr:row>
      <xdr:rowOff>143933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EFB0D3A-1C3C-490E-8D52-578B564AD8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76264" y="18944167"/>
              <a:ext cx="6895044" cy="50122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76200</xdr:rowOff>
    </xdr:from>
    <xdr:to>
      <xdr:col>14</xdr:col>
      <xdr:colOff>381000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C9279-7F9E-4072-95B9-F0412D81C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479424</xdr:colOff>
      <xdr:row>4</xdr:row>
      <xdr:rowOff>158750</xdr:rowOff>
    </xdr:from>
    <xdr:to>
      <xdr:col>5</xdr:col>
      <xdr:colOff>165099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623BF-3728-4CAF-8D91-1BE1C4518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479424</xdr:colOff>
      <xdr:row>2</xdr:row>
      <xdr:rowOff>158750</xdr:rowOff>
    </xdr:from>
    <xdr:to>
      <xdr:col>5</xdr:col>
      <xdr:colOff>165099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4B0CB-6A36-4094-BB99-1E531DC7B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1</xdr:row>
      <xdr:rowOff>38100</xdr:rowOff>
    </xdr:from>
    <xdr:to>
      <xdr:col>14</xdr:col>
      <xdr:colOff>590549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F5FFB7-3E85-48D1-ACD0-1295FBF90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111124</xdr:colOff>
      <xdr:row>0</xdr:row>
      <xdr:rowOff>88900</xdr:rowOff>
    </xdr:from>
    <xdr:to>
      <xdr:col>14</xdr:col>
      <xdr:colOff>241299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46B99-1B5C-4A4A-848E-E515F6ED9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di Suryawardana" refreshedDate="43405.739581481481" createdVersion="6" refreshedVersion="6" minRefreshableVersion="3" recordCount="6" xr:uid="{A357FAE7-580A-4E4A-A162-3DA183EC6604}">
  <cacheSource type="worksheet">
    <worksheetSource name="Table4"/>
  </cacheSource>
  <cacheFields count="8">
    <cacheField name="Date" numFmtId="14">
      <sharedItems containsSemiMixedTypes="0" containsNonDate="0" containsDate="1" containsString="0" minDate="2018-10-02T00:00:00" maxDate="2018-10-26T00:00:00"/>
    </cacheField>
    <cacheField name="Equipment" numFmtId="0">
      <sharedItems count="6">
        <s v="Boiler ID Fan No.2"/>
        <s v="LTDS 1st Stage Column and Airlock No. 1"/>
        <s v="Bottom Cross Conveyor No. 1"/>
        <s v="Sterilized Fruit Bunch Conveyor No.2"/>
        <s v="Cake Breaker Conveyor No. 1"/>
        <s v="Hydrocyclone Dripping Drum No. 3"/>
      </sharedItems>
    </cacheField>
    <cacheField name="Brief Failure Information" numFmtId="0">
      <sharedItems/>
    </cacheField>
    <cacheField name="EDT Hours" numFmtId="0">
      <sharedItems containsSemiMixedTypes="0" containsString="0" containsNumber="1" minValue="0.99999999999999911" maxValue="8.5"/>
    </cacheField>
    <cacheField name="Frek Fail" numFmtId="0">
      <sharedItems containsSemiMixedTypes="0" containsString="0" containsNumber="1" containsInteger="1" minValue="1" maxValue="1"/>
    </cacheField>
    <cacheField name="% EDT to MTD" numFmtId="10">
      <sharedItems containsSemiMixedTypes="0" containsString="0" containsNumber="1" minValue="2.386634844868733E-3" maxValue="2.028639618138425E-2"/>
    </cacheField>
    <cacheField name="Sum Hari" numFmtId="0">
      <sharedItems containsSemiMixedTypes="0" containsString="0" containsNumber="1" minValue="8.5" maxValue="15"/>
    </cacheField>
    <cacheField name="% pareto" numFmtId="9">
      <sharedItems containsSemiMixedTypes="0" containsString="0" containsNumber="1" minValue="0.5666666666666666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di Suryawardana" refreshedDate="43420.782197800923" createdVersion="6" refreshedVersion="6" minRefreshableVersion="3" recordCount="5" xr:uid="{F90624AF-8720-4640-B21C-C4649874360E}">
  <cacheSource type="worksheet">
    <worksheetSource name="Table47"/>
  </cacheSource>
  <cacheFields count="9">
    <cacheField name="Date" numFmtId="14">
      <sharedItems containsSemiMixedTypes="0" containsNonDate="0" containsDate="1" containsString="0" minDate="2018-09-04T00:00:00" maxDate="2018-09-28T00:00:00"/>
    </cacheField>
    <cacheField name="Equipment" numFmtId="0">
      <sharedItems count="5">
        <s v="Boiler 2"/>
        <s v="Fiber Cyclone Airlock No.1"/>
        <s v="Sterilizer 1"/>
        <s v="Fruit Distributing Conveyor"/>
        <s v="Fuel Distributing Screw Conveyor"/>
      </sharedItems>
    </cacheField>
    <cacheField name="Brief Failure Information" numFmtId="0">
      <sharedItems/>
    </cacheField>
    <cacheField name="EDT Hours" numFmtId="0">
      <sharedItems containsSemiMixedTypes="0" containsString="0" containsNumber="1" minValue="0.99999999999999911" maxValue="8"/>
    </cacheField>
    <cacheField name="Frek Fail" numFmtId="0">
      <sharedItems containsSemiMixedTypes="0" containsString="0" containsNumber="1" containsInteger="1" minValue="1" maxValue="1"/>
    </cacheField>
    <cacheField name="Milling MTD" numFmtId="0">
      <sharedItems containsSemiMixedTypes="0" containsString="0" containsNumber="1" containsInteger="1" minValue="392" maxValue="392"/>
    </cacheField>
    <cacheField name="% EDT to MTD" numFmtId="10">
      <sharedItems containsSemiMixedTypes="0" containsString="0" containsNumber="1" minValue="2.5510204081632629E-3" maxValue="2.0408163265306121E-2"/>
    </cacheField>
    <cacheField name="Sum Hour" numFmtId="0">
      <sharedItems containsSemiMixedTypes="0" containsString="0" containsNumber="1" minValue="8" maxValue="14"/>
    </cacheField>
    <cacheField name="% pareto" numFmtId="9">
      <sharedItems containsSemiMixedTypes="0" containsString="0" containsNumber="1" minValue="0.571428571428571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di Suryawardana" refreshedDate="43481.677361226852" createdVersion="6" refreshedVersion="6" minRefreshableVersion="3" recordCount="2" xr:uid="{EF76FC0A-370A-4E9C-A2D0-797B8EB22E0D}">
  <cacheSource type="worksheet">
    <worksheetSource name="Table5"/>
  </cacheSource>
  <cacheFields count="7">
    <cacheField name="Equipment" numFmtId="0">
      <sharedItems count="2">
        <s v="Wet Shell Conveyor No.1"/>
        <s v="Horizontal Empty Bunch Scrapper No.1"/>
      </sharedItems>
    </cacheField>
    <cacheField name="EDT Hours" numFmtId="0">
      <sharedItems containsSemiMixedTypes="0" containsString="0" containsNumber="1" minValue="1.5" maxValue="1.9999999999999982"/>
    </cacheField>
    <cacheField name="Frek Fail" numFmtId="0">
      <sharedItems containsSemiMixedTypes="0" containsString="0" containsNumber="1" containsInteger="1" minValue="1" maxValue="1"/>
    </cacheField>
    <cacheField name="MTD" numFmtId="0">
      <sharedItems containsSemiMixedTypes="0" containsString="0" containsNumber="1" minValue="316.5" maxValue="316.5"/>
    </cacheField>
    <cacheField name="% EDT to MTD" numFmtId="10">
      <sharedItems containsSemiMixedTypes="0" containsString="0" containsNumber="1" minValue="4.7393364928909956E-3" maxValue="6.319115323854655E-3"/>
    </cacheField>
    <cacheField name="Sum Hour" numFmtId="0">
      <sharedItems containsSemiMixedTypes="0" containsString="0" containsNumber="1" minValue="2" maxValue="3.5"/>
    </cacheField>
    <cacheField name="%pareto" numFmtId="9">
      <sharedItems containsSemiMixedTypes="0" containsString="0" containsNumber="1" minValue="0.571428571428571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di Suryawardana" refreshedDate="43503.401431944447" createdVersion="6" refreshedVersion="6" minRefreshableVersion="3" recordCount="8" xr:uid="{D5FA4259-4E7A-4371-920B-A668E446B5EF}">
  <cacheSource type="worksheet">
    <worksheetSource name="Table7"/>
  </cacheSource>
  <cacheFields count="6">
    <cacheField name="Equipment" numFmtId="0">
      <sharedItems count="5">
        <s v="Boiler 2"/>
        <s v="PLC Sterilizer Panel"/>
        <s v="MCC Raw Water Intake"/>
        <s v="Cake Breaker Conveyor No. 2"/>
        <s v="Horizontal Empty Bunch Scrapper No.2"/>
      </sharedItems>
    </cacheField>
    <cacheField name="Brief Failure Information" numFmtId="0">
      <sharedItems/>
    </cacheField>
    <cacheField name="EDT Hours" numFmtId="0">
      <sharedItems containsSemiMixedTypes="0" containsString="0" containsNumber="1" minValue="0.99999999999999911" maxValue="7.9999999999999982"/>
    </cacheField>
    <cacheField name="Frek Fail" numFmtId="0">
      <sharedItems containsSemiMixedTypes="0" containsString="0" containsNumber="1" containsInteger="1" minValue="1" maxValue="1"/>
    </cacheField>
    <cacheField name="MTD" numFmtId="0">
      <sharedItems containsSemiMixedTypes="0" containsString="0" containsNumber="1" minValue="266.2" maxValue="266.2"/>
    </cacheField>
    <cacheField name="% EDT to MTD" numFmtId="170">
      <sharedItems containsSemiMixedTypes="0" containsString="0" containsNumber="1" minValue="3.7565740045078858E-3" maxValue="3.005259203606310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man Bachtiar" refreshedDate="43587.608410416666" createdVersion="6" refreshedVersion="6" minRefreshableVersion="3" recordCount="46" xr:uid="{C9CD7704-1DEB-4CDC-88DD-E311DDF4B37F}">
  <cacheSource type="worksheet">
    <worksheetSource name="Table11"/>
  </cacheSource>
  <cacheFields count="8">
    <cacheField name="Date" numFmtId="14">
      <sharedItems containsSemiMixedTypes="0" containsNonDate="0" containsDate="1" containsString="0" minDate="2018-06-22T00:00:00" maxDate="2019-03-12T00:00:00"/>
    </cacheField>
    <cacheField name="Equipment" numFmtId="0">
      <sharedItems count="21">
        <s v="Horizontal Empty Bunch Scrapper No.1"/>
        <s v="Boiler 2"/>
        <s v="Fuel Distributing Screw Conveyor"/>
        <s v="Horizontal Empty Bunch Scrapper No.2"/>
        <s v="Wet Shell Conveyor No.1"/>
        <s v="Tippler 1"/>
        <s v="Fiber Cyclone Airlock No.1"/>
        <s v="Sterilizer 1"/>
        <s v="Fruit Distributing Conveyor"/>
        <s v="Bottom Cross Conveyor No. 1"/>
        <s v="Sterilized Fruit Bunch Conveyor No.2"/>
        <s v="LTDS 1st Stage Column and Airlock No. 1"/>
        <s v="Cake Breaker Conveyor No. 1"/>
        <s v="Boiler ID Fan No.2"/>
        <s v="Hydrocyclone Dripping Drum No. 3"/>
        <s v="Turbin No. 2"/>
        <s v="MCC Raw Water Intake"/>
        <s v="Cake Breaker Conveyor No. 2"/>
        <s v="PLC Sterilizer Panel"/>
        <s v="Horizontal Loose Fruit Conveyor"/>
        <s v="Inclided Empty Bunch Scrapper No.1"/>
      </sharedItems>
    </cacheField>
    <cacheField name="EDT Hours" numFmtId="0">
      <sharedItems containsSemiMixedTypes="0" containsString="0" containsNumber="1" minValue="0.99999999999999911" maxValue="8.5"/>
    </cacheField>
    <cacheField name="EDTe" numFmtId="0">
      <sharedItems containsString="0" containsBlank="1" containsNumber="1" containsInteger="1" minValue="1" maxValue="1"/>
    </cacheField>
    <cacheField name="EDTp" numFmtId="0">
      <sharedItems containsString="0" containsBlank="1" containsNumber="1" containsInteger="1" minValue="1" maxValue="1"/>
    </cacheField>
    <cacheField name="EDTpo" numFmtId="0">
      <sharedItems containsString="0" containsBlank="1" containsNumber="1" containsInteger="1" minValue="1" maxValue="1"/>
    </cacheField>
    <cacheField name="EDTs" numFmtId="0">
      <sharedItems containsNonDate="0" containsString="0" containsBlank="1"/>
    </cacheField>
    <cacheField name="Frekwensi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di Suryawardana" refreshedDate="43588.86008726852" createdVersion="6" refreshedVersion="6" minRefreshableVersion="3" recordCount="46" xr:uid="{2DA9C467-9EC2-408F-8B19-4B6B3DD5598A}">
  <cacheSource type="worksheet">
    <worksheetSource name="Table1"/>
  </cacheSource>
  <cacheFields count="16">
    <cacheField name="Date" numFmtId="168">
      <sharedItems containsSemiMixedTypes="0" containsNonDate="0" containsDate="1" containsString="0" minDate="2018-06-22T00:00:00" maxDate="2019-03-12T00:00:00"/>
    </cacheField>
    <cacheField name="Line" numFmtId="0">
      <sharedItems/>
    </cacheField>
    <cacheField name="Equipment" numFmtId="0">
      <sharedItems count="21">
        <s v="Horizontal Empty Bunch Scrapper No.1"/>
        <s v="Boiler 2"/>
        <s v="Fuel Distributing Screw Conveyor"/>
        <s v="Horizontal Empty Bunch Scrapper No.2"/>
        <s v="Wet Shell Conveyor No.1"/>
        <s v="Tippler 1"/>
        <s v="Fiber Cyclone Airlock No.1"/>
        <s v="Sterilizer 1"/>
        <s v="Fruit Distributing Conveyor"/>
        <s v="Bottom Cross Conveyor No. 1"/>
        <s v="Sterilized Fruit Bunch Conveyor No.2"/>
        <s v="LTDS 1st Stage Column and Airlock No. 1"/>
        <s v="Cake Breaker Conveyor No. 1"/>
        <s v="Boiler ID Fan No.2"/>
        <s v="Hydrocyclone Dripping Drum No. 3"/>
        <s v="Turbin No. 2"/>
        <s v="MCC Raw Water Intake"/>
        <s v="Cake Breaker Conveyor No. 2"/>
        <s v="PLC Sterilizer Panel"/>
        <s v="Horizontal Loose Fruit Conveyor"/>
        <s v="Inclided Empty Bunch Scrapper No.1"/>
      </sharedItems>
    </cacheField>
    <cacheField name="Brief Failure Information" numFmtId="0">
      <sharedItems/>
    </cacheField>
    <cacheField name="EDT Start" numFmtId="165">
      <sharedItems containsSemiMixedTypes="0" containsNonDate="0" containsDate="1" containsString="0" minDate="1899-12-30T00:00:00" maxDate="1899-12-30T23:00:00"/>
    </cacheField>
    <cacheField name="EDT Finish" numFmtId="165">
      <sharedItems containsSemiMixedTypes="0" containsNonDate="0" containsDate="1" containsString="0" minDate="1899-12-30T02:30:00" maxDate="1900-01-01T00:00:00"/>
    </cacheField>
    <cacheField name="Duration" numFmtId="165">
      <sharedItems containsSemiMixedTypes="0" containsNonDate="0" containsDate="1" containsString="0" minDate="1899-12-30T01:00:00" maxDate="1899-12-30T08:30:00" count="11">
        <d v="1899-12-30T02:00:00"/>
        <d v="1899-12-30T01:00:00"/>
        <d v="1899-12-30T01:30:00"/>
        <d v="1899-12-30T04:00:00"/>
        <d v="1899-12-30T03:00:00"/>
        <d v="1899-12-30T08:00:00"/>
        <d v="1899-12-30T02:30:00"/>
        <d v="1899-12-30T08:30:00"/>
        <d v="1899-12-30T05:30:00"/>
        <d v="1899-12-30T05:00:00"/>
        <d v="1899-12-30T07:00:00"/>
      </sharedItems>
      <fieldGroup par="15" base="6">
        <rangePr groupBy="minutes" startDate="1899-12-30T01:00:00" endDate="1899-12-30T08:30:00"/>
        <groupItems count="62">
          <s v="&lt;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00"/>
        </groupItems>
      </fieldGroup>
    </cacheField>
    <cacheField name="EDT Hours" numFmtId="0">
      <sharedItems containsSemiMixedTypes="0" containsString="0" containsNumber="1" minValue="0.99999999999999911" maxValue="8.5"/>
    </cacheField>
    <cacheField name="EDTe" numFmtId="0">
      <sharedItems containsString="0" containsBlank="1" containsNumber="1" containsInteger="1" minValue="1" maxValue="1" count="2">
        <n v="1"/>
        <m/>
      </sharedItems>
    </cacheField>
    <cacheField name="EDTp" numFmtId="0">
      <sharedItems containsString="0" containsBlank="1" containsNumber="1" containsInteger="1" minValue="1" maxValue="1" count="2">
        <m/>
        <n v="1"/>
      </sharedItems>
    </cacheField>
    <cacheField name="EDTpo" numFmtId="0">
      <sharedItems containsString="0" containsBlank="1" containsNumber="1" containsInteger="1" minValue="1" maxValue="1" count="2">
        <m/>
        <n v="1"/>
      </sharedItems>
    </cacheField>
    <cacheField name="EDTs" numFmtId="0">
      <sharedItems containsNonDate="0" containsString="0" containsBlank="1" count="1">
        <m/>
      </sharedItems>
    </cacheField>
    <cacheField name="Frek Fail" numFmtId="0">
      <sharedItems containsSemiMixedTypes="0" containsString="0" containsNumber="1" containsInteger="1" minValue="1" maxValue="1"/>
    </cacheField>
    <cacheField name="MTD" numFmtId="0">
      <sharedItems containsSemiMixedTypes="0" containsString="0" containsNumber="1" minValue="112.5" maxValue="438"/>
    </cacheField>
    <cacheField name="% EDT to MTD" numFmtId="10">
      <sharedItems containsSemiMixedTypes="0" containsString="0" containsNumber="1" minValue="2.2831050228310484E-3" maxValue="3.0052592036063103E-2"/>
    </cacheField>
    <cacheField name="Hours" numFmtId="0" databaseField="0">
      <fieldGroup base="6">
        <rangePr groupBy="hours" startDate="1899-12-30T01:00:00" endDate="1899-12-30T08:30:00"/>
        <groupItems count="26">
          <s v="&lt;00-01-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d v="2018-10-24T00:00:00"/>
    <x v="0"/>
    <s v="ID Fan Boiler  unbalance, plate balancing lepas"/>
    <n v="8.5"/>
    <n v="1"/>
    <n v="2.028639618138425E-2"/>
    <n v="8.5"/>
    <n v="0.56666666666666665"/>
  </r>
  <r>
    <d v="2018-10-17T00:00:00"/>
    <x v="1"/>
    <s v="Conveyor Fuel distributing trip, Rantai transmisi nut air lock putus"/>
    <n v="2.4999999999999991"/>
    <n v="1"/>
    <n v="5.9665871121718358E-3"/>
    <n v="11"/>
    <n v="0.73333333333333328"/>
  </r>
  <r>
    <d v="2018-10-02T00:00:00"/>
    <x v="2"/>
    <s v="Bottom Cross conveyor trip"/>
    <n v="0.99999999999999911"/>
    <n v="1"/>
    <n v="2.386634844868733E-3"/>
    <n v="12"/>
    <n v="0.8"/>
  </r>
  <r>
    <d v="2018-10-16T00:00:00"/>
    <x v="3"/>
    <s v="Rantai screpper bunch feeder no.2 putus"/>
    <n v="0.99999999999999911"/>
    <n v="1"/>
    <n v="2.386634844868733E-3"/>
    <n v="13"/>
    <n v="0.8666666666666667"/>
  </r>
  <r>
    <d v="2018-10-18T00:00:00"/>
    <x v="4"/>
    <s v="Baut Join CBC putus"/>
    <n v="0.99999999999999911"/>
    <n v="1"/>
    <n v="2.386634844868733E-3"/>
    <n v="14"/>
    <n v="0.93333333333333335"/>
  </r>
  <r>
    <d v="2018-10-25T00:00:00"/>
    <x v="5"/>
    <s v="Perbaikan drum hydrocyclone #3, shaft patah"/>
    <n v="0.99999999999999911"/>
    <n v="1"/>
    <n v="2.386634844868733E-3"/>
    <n v="15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d v="2018-09-27T00:00:00"/>
    <x v="0"/>
    <s v="Perbaikan pipa super heater yang bocor, "/>
    <n v="8"/>
    <n v="1"/>
    <n v="392"/>
    <n v="2.0408163265306121E-2"/>
    <n v="8"/>
    <n v="0.5714285714285714"/>
  </r>
  <r>
    <d v="2018-09-04T00:00:00"/>
    <x v="1"/>
    <s v="Airlock fibre cyclone trip - sumbat"/>
    <n v="2.0000000000000009"/>
    <n v="1"/>
    <n v="392"/>
    <n v="5.1020408163265328E-3"/>
    <n v="10"/>
    <n v="0.7142857142857143"/>
  </r>
  <r>
    <d v="2018-09-15T00:00:00"/>
    <x v="2"/>
    <s v="perbaikan rail track bagian dalam sterilizer #1 dan #3"/>
    <n v="1.5"/>
    <n v="1"/>
    <n v="392"/>
    <n v="3.8265306122448979E-3"/>
    <n v="11.5"/>
    <n v="0.8214285714285714"/>
  </r>
  <r>
    <d v="2018-09-24T00:00:00"/>
    <x v="3"/>
    <s v="Fruit distributing conveyor shaft pipa putus"/>
    <n v="1.5"/>
    <n v="1"/>
    <n v="392"/>
    <n v="3.8265306122448979E-3"/>
    <n v="13"/>
    <n v="0.9285714285714286"/>
  </r>
  <r>
    <d v="2018-09-21T00:00:00"/>
    <x v="4"/>
    <s v="Fuel Distributing conv. Trip (Elmo terbakar)"/>
    <n v="0.99999999999999911"/>
    <n v="1"/>
    <n v="392"/>
    <n v="2.5510204081632629E-3"/>
    <n v="14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1.9999999999999982"/>
    <n v="1"/>
    <n v="316.5"/>
    <n v="6.319115323854655E-3"/>
    <n v="2"/>
    <n v="0.5714285714285714"/>
  </r>
  <r>
    <x v="1"/>
    <n v="1.5"/>
    <n v="1"/>
    <n v="316.5"/>
    <n v="4.7393364928909956E-3"/>
    <n v="3.5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s v="pipa super heater bocor "/>
    <n v="7.9999999999999982"/>
    <n v="1"/>
    <n v="266.2"/>
    <n v="3.0052592036063103E-2"/>
  </r>
  <r>
    <x v="1"/>
    <s v="Program sterilizer error"/>
    <n v="3"/>
    <n v="1"/>
    <n v="266.2"/>
    <n v="1.1269722013523668E-2"/>
  </r>
  <r>
    <x v="0"/>
    <s v="packing pipa drain drum boiler bawah bocor"/>
    <n v="2.5"/>
    <n v="1"/>
    <n v="266.2"/>
    <n v="9.3914350112697231E-3"/>
  </r>
  <r>
    <x v="2"/>
    <s v="panel pompa waduk rusak"/>
    <n v="2"/>
    <n v="1"/>
    <n v="266.2"/>
    <n v="7.5131480090157776E-3"/>
  </r>
  <r>
    <x v="3"/>
    <s v="CBC No 2 Trip"/>
    <n v="1.9999999999999982"/>
    <n v="1"/>
    <n v="266.2"/>
    <n v="7.5131480090157715E-3"/>
  </r>
  <r>
    <x v="4"/>
    <s v="bearing drive end rusak"/>
    <n v="0.99999999999999911"/>
    <n v="1"/>
    <n v="266.2"/>
    <n v="3.7565740045078858E-3"/>
  </r>
  <r>
    <x v="0"/>
    <s v="dudukan slading damper pneumatic pendulum boiler lepas"/>
    <n v="0.99999999999999911"/>
    <n v="1"/>
    <n v="266.2"/>
    <n v="3.7565740045078858E-3"/>
  </r>
  <r>
    <x v="4"/>
    <s v="spie gear transmisi horizontal empty bunch no 2 lepas"/>
    <n v="0.99999999999999911"/>
    <n v="1"/>
    <n v="266.2"/>
    <n v="3.7565740045078858E-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d v="2018-06-22T00:00:00"/>
    <x v="0"/>
    <n v="1.9999999999999996"/>
    <n v="1"/>
    <m/>
    <m/>
    <m/>
    <n v="1"/>
  </r>
  <r>
    <d v="2018-06-25T00:00:00"/>
    <x v="1"/>
    <n v="0.99999999999999911"/>
    <m/>
    <n v="1"/>
    <m/>
    <m/>
    <n v="1"/>
  </r>
  <r>
    <d v="2018-07-04T00:00:00"/>
    <x v="2"/>
    <n v="1.9999999999999996"/>
    <n v="1"/>
    <m/>
    <m/>
    <m/>
    <n v="1"/>
  </r>
  <r>
    <d v="2018-07-07T00:00:00"/>
    <x v="2"/>
    <n v="1.9999999999999996"/>
    <n v="1"/>
    <m/>
    <m/>
    <m/>
    <n v="1"/>
  </r>
  <r>
    <d v="2018-07-13T00:00:00"/>
    <x v="2"/>
    <n v="1.9999999999999996"/>
    <m/>
    <n v="1"/>
    <m/>
    <m/>
    <n v="1"/>
  </r>
  <r>
    <d v="2018-07-17T00:00:00"/>
    <x v="2"/>
    <n v="1.5"/>
    <n v="1"/>
    <m/>
    <m/>
    <m/>
    <n v="1"/>
  </r>
  <r>
    <d v="2018-07-24T00:00:00"/>
    <x v="0"/>
    <n v="3.9999999999999991"/>
    <n v="1"/>
    <m/>
    <m/>
    <m/>
    <n v="1"/>
  </r>
  <r>
    <d v="2018-07-25T00:00:00"/>
    <x v="2"/>
    <n v="0.99999999999999911"/>
    <m/>
    <n v="1"/>
    <m/>
    <m/>
    <n v="1"/>
  </r>
  <r>
    <d v="2018-07-26T00:00:00"/>
    <x v="2"/>
    <n v="0.99999999999999911"/>
    <m/>
    <n v="1"/>
    <m/>
    <m/>
    <n v="1"/>
  </r>
  <r>
    <d v="2018-07-31T00:00:00"/>
    <x v="2"/>
    <n v="3"/>
    <m/>
    <n v="1"/>
    <m/>
    <m/>
    <n v="1"/>
  </r>
  <r>
    <d v="2018-08-01T00:00:00"/>
    <x v="3"/>
    <n v="0.99999999999999911"/>
    <m/>
    <n v="1"/>
    <m/>
    <m/>
    <n v="1"/>
  </r>
  <r>
    <d v="2018-08-09T00:00:00"/>
    <x v="4"/>
    <n v="0.99999999999999911"/>
    <n v="1"/>
    <m/>
    <m/>
    <m/>
    <n v="1"/>
  </r>
  <r>
    <d v="2018-08-15T00:00:00"/>
    <x v="2"/>
    <n v="1.9999999999999996"/>
    <m/>
    <n v="1"/>
    <m/>
    <m/>
    <n v="1"/>
  </r>
  <r>
    <d v="2018-08-27T00:00:00"/>
    <x v="5"/>
    <n v="1.9999999999999996"/>
    <n v="1"/>
    <m/>
    <m/>
    <m/>
    <n v="1"/>
  </r>
  <r>
    <d v="2018-09-04T00:00:00"/>
    <x v="6"/>
    <n v="2.0000000000000009"/>
    <m/>
    <n v="1"/>
    <m/>
    <m/>
    <n v="1"/>
  </r>
  <r>
    <d v="2018-09-15T00:00:00"/>
    <x v="7"/>
    <n v="1.5"/>
    <n v="1"/>
    <m/>
    <m/>
    <m/>
    <n v="1"/>
  </r>
  <r>
    <d v="2018-09-21T00:00:00"/>
    <x v="2"/>
    <n v="0.99999999999999911"/>
    <n v="1"/>
    <m/>
    <m/>
    <m/>
    <n v="1"/>
  </r>
  <r>
    <d v="2018-09-24T00:00:00"/>
    <x v="8"/>
    <n v="1.5"/>
    <n v="1"/>
    <m/>
    <m/>
    <m/>
    <n v="1"/>
  </r>
  <r>
    <d v="2018-09-27T00:00:00"/>
    <x v="1"/>
    <n v="8"/>
    <m/>
    <m/>
    <n v="1"/>
    <m/>
    <n v="1"/>
  </r>
  <r>
    <d v="2018-10-02T00:00:00"/>
    <x v="9"/>
    <n v="0.99999999999999911"/>
    <n v="1"/>
    <m/>
    <m/>
    <m/>
    <n v="1"/>
  </r>
  <r>
    <d v="2018-10-16T00:00:00"/>
    <x v="10"/>
    <n v="0.99999999999999911"/>
    <n v="1"/>
    <m/>
    <m/>
    <m/>
    <n v="1"/>
  </r>
  <r>
    <d v="2018-10-17T00:00:00"/>
    <x v="11"/>
    <n v="2.4999999999999991"/>
    <n v="1"/>
    <m/>
    <m/>
    <m/>
    <n v="1"/>
  </r>
  <r>
    <d v="2018-10-18T00:00:00"/>
    <x v="12"/>
    <n v="0.99999999999999911"/>
    <n v="1"/>
    <m/>
    <m/>
    <m/>
    <n v="1"/>
  </r>
  <r>
    <d v="2018-10-24T00:00:00"/>
    <x v="13"/>
    <n v="8.5"/>
    <n v="1"/>
    <m/>
    <m/>
    <m/>
    <n v="1"/>
  </r>
  <r>
    <d v="2018-10-25T00:00:00"/>
    <x v="14"/>
    <n v="0.99999999999999911"/>
    <n v="1"/>
    <m/>
    <m/>
    <m/>
    <n v="1"/>
  </r>
  <r>
    <d v="2018-11-08T00:00:00"/>
    <x v="1"/>
    <n v="5.4999999999999991"/>
    <m/>
    <m/>
    <n v="1"/>
    <m/>
    <n v="1"/>
  </r>
  <r>
    <d v="2018-11-08T00:00:00"/>
    <x v="2"/>
    <n v="5.0000000000000009"/>
    <n v="1"/>
    <m/>
    <m/>
    <m/>
    <n v="1"/>
  </r>
  <r>
    <d v="2018-11-09T00:00:00"/>
    <x v="13"/>
    <n v="2.0000000000000009"/>
    <n v="1"/>
    <m/>
    <m/>
    <m/>
    <n v="1"/>
  </r>
  <r>
    <d v="2018-11-09T00:00:00"/>
    <x v="6"/>
    <n v="0.99999999999999911"/>
    <m/>
    <n v="1"/>
    <m/>
    <m/>
    <n v="1"/>
  </r>
  <r>
    <d v="2018-11-12T00:00:00"/>
    <x v="15"/>
    <n v="4"/>
    <m/>
    <m/>
    <n v="1"/>
    <m/>
    <n v="1"/>
  </r>
  <r>
    <d v="2018-11-14T00:00:00"/>
    <x v="1"/>
    <n v="6.9999999999999991"/>
    <m/>
    <m/>
    <n v="1"/>
    <m/>
    <n v="1"/>
  </r>
  <r>
    <d v="2018-12-05T00:00:00"/>
    <x v="4"/>
    <n v="1.9999999999999982"/>
    <n v="1"/>
    <m/>
    <m/>
    <m/>
    <n v="1"/>
  </r>
  <r>
    <d v="2018-12-08T00:00:00"/>
    <x v="0"/>
    <n v="1.5"/>
    <m/>
    <n v="1"/>
    <m/>
    <m/>
    <n v="1"/>
  </r>
  <r>
    <d v="2019-01-07T00:00:00"/>
    <x v="1"/>
    <n v="2.4999999999999991"/>
    <m/>
    <m/>
    <n v="1"/>
    <m/>
    <n v="1"/>
  </r>
  <r>
    <d v="2019-01-09T00:00:00"/>
    <x v="16"/>
    <n v="2"/>
    <n v="1"/>
    <m/>
    <m/>
    <m/>
    <n v="1"/>
  </r>
  <r>
    <d v="2019-01-11T00:00:00"/>
    <x v="1"/>
    <n v="7.9999999999999982"/>
    <m/>
    <m/>
    <n v="1"/>
    <m/>
    <n v="1"/>
  </r>
  <r>
    <d v="2019-01-19T00:00:00"/>
    <x v="3"/>
    <n v="0.99999999999999911"/>
    <m/>
    <m/>
    <n v="1"/>
    <m/>
    <n v="1"/>
  </r>
  <r>
    <d v="2019-01-19T00:00:00"/>
    <x v="17"/>
    <n v="1.9999999999999982"/>
    <m/>
    <n v="1"/>
    <m/>
    <m/>
    <n v="1"/>
  </r>
  <r>
    <d v="2019-01-24T00:00:00"/>
    <x v="1"/>
    <n v="0.99999999999999911"/>
    <m/>
    <m/>
    <n v="1"/>
    <m/>
    <n v="1"/>
  </r>
  <r>
    <d v="2019-01-26T00:00:00"/>
    <x v="3"/>
    <n v="0.99999999999999911"/>
    <n v="1"/>
    <m/>
    <m/>
    <m/>
    <n v="1"/>
  </r>
  <r>
    <d v="2019-01-28T00:00:00"/>
    <x v="18"/>
    <n v="3"/>
    <n v="1"/>
    <m/>
    <m/>
    <m/>
    <n v="1"/>
  </r>
  <r>
    <d v="2019-02-02T00:00:00"/>
    <x v="10"/>
    <n v="1.0000000000000018"/>
    <n v="1"/>
    <m/>
    <m/>
    <m/>
    <n v="1"/>
  </r>
  <r>
    <d v="2019-02-04T00:00:00"/>
    <x v="19"/>
    <n v="2.0000000000000009"/>
    <n v="1"/>
    <m/>
    <m/>
    <m/>
    <n v="1"/>
  </r>
  <r>
    <d v="2019-02-04T00:00:00"/>
    <x v="20"/>
    <n v="3"/>
    <n v="1"/>
    <m/>
    <m/>
    <m/>
    <n v="1"/>
  </r>
  <r>
    <d v="2019-03-06T00:00:00"/>
    <x v="8"/>
    <n v="1.5"/>
    <n v="1"/>
    <m/>
    <m/>
    <m/>
    <n v="1"/>
  </r>
  <r>
    <d v="2019-03-11T00:00:00"/>
    <x v="8"/>
    <n v="1.0000000000000284"/>
    <n v="1"/>
    <m/>
    <m/>
    <m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d v="2018-06-22T00:00:00"/>
    <s v="Line - 1"/>
    <x v="0"/>
    <s v="elmo horizontal EBC terbakar"/>
    <d v="1899-12-30T07:00:00"/>
    <d v="1899-12-30T09:00:00"/>
    <x v="0"/>
    <n v="1.9999999999999996"/>
    <x v="0"/>
    <x v="0"/>
    <x v="0"/>
    <x v="0"/>
    <n v="1"/>
    <n v="243"/>
    <n v="8.2304526748971183E-3"/>
  </r>
  <r>
    <d v="2018-06-25T00:00:00"/>
    <s v="Line - 1"/>
    <x v="1"/>
    <s v="Hujan lebat dan bahan bakar basah"/>
    <d v="1899-12-30T07:00:00"/>
    <d v="1899-12-30T08:00:00"/>
    <x v="1"/>
    <n v="0.99999999999999911"/>
    <x v="1"/>
    <x v="0"/>
    <x v="1"/>
    <x v="0"/>
    <n v="1"/>
    <n v="243"/>
    <n v="4.1152263374485557E-3"/>
  </r>
  <r>
    <d v="2018-07-04T00:00:00"/>
    <s v="Line - 1"/>
    <x v="2"/>
    <s v="fuel distributing conveyor trip (interlock tidak terpasang)"/>
    <d v="1899-12-30T07:00:00"/>
    <d v="1899-12-30T09:00:00"/>
    <x v="0"/>
    <n v="1.9999999999999996"/>
    <x v="0"/>
    <x v="0"/>
    <x v="0"/>
    <x v="0"/>
    <n v="1"/>
    <n v="438"/>
    <n v="4.5662100456620993E-3"/>
  </r>
  <r>
    <d v="2018-07-07T00:00:00"/>
    <s v="Line - 1"/>
    <x v="2"/>
    <s v="motor horizontal conveyor terbakar"/>
    <d v="1899-12-30T07:00:00"/>
    <d v="1899-12-30T09:00:00"/>
    <x v="0"/>
    <n v="1.9999999999999996"/>
    <x v="0"/>
    <x v="0"/>
    <x v="0"/>
    <x v="0"/>
    <n v="1"/>
    <n v="438"/>
    <n v="4.5662100456620993E-3"/>
  </r>
  <r>
    <d v="2018-07-13T00:00:00"/>
    <s v="Line - 1"/>
    <x v="2"/>
    <s v="Fruit Distributing Conveyor Trip karena sumbat"/>
    <d v="1899-12-30T07:00:00"/>
    <d v="1899-12-30T09:00:00"/>
    <x v="0"/>
    <n v="1.9999999999999996"/>
    <x v="1"/>
    <x v="1"/>
    <x v="0"/>
    <x v="0"/>
    <n v="1"/>
    <n v="438"/>
    <n v="4.5662100456620993E-3"/>
  </r>
  <r>
    <d v="2018-07-17T00:00:00"/>
    <s v="Line - 1"/>
    <x v="2"/>
    <s v="fruit distributing conv. Trip (nut flange bearing lepas)"/>
    <d v="1899-12-30T07:00:00"/>
    <d v="1899-12-30T08:30:00"/>
    <x v="2"/>
    <n v="1.5"/>
    <x v="0"/>
    <x v="0"/>
    <x v="0"/>
    <x v="0"/>
    <n v="1"/>
    <n v="438"/>
    <n v="3.4246575342465752E-3"/>
  </r>
  <r>
    <d v="2018-07-24T00:00:00"/>
    <s v="Line - 1"/>
    <x v="0"/>
    <s v="Elmo Horizontal Empty bunch #1 terbakar"/>
    <d v="1899-12-30T07:00:00"/>
    <d v="1899-12-30T11:00:00"/>
    <x v="3"/>
    <n v="3.9999999999999991"/>
    <x v="0"/>
    <x v="0"/>
    <x v="0"/>
    <x v="0"/>
    <n v="1"/>
    <n v="438"/>
    <n v="9.1324200913241987E-3"/>
  </r>
  <r>
    <d v="2018-07-25T00:00:00"/>
    <s v="Line - 1"/>
    <x v="2"/>
    <s v="Fruit Distributing Conveyor Trip - sumbat"/>
    <d v="1899-12-30T07:00:00"/>
    <d v="1899-12-30T08:00:00"/>
    <x v="1"/>
    <n v="0.99999999999999911"/>
    <x v="1"/>
    <x v="1"/>
    <x v="0"/>
    <x v="0"/>
    <n v="1"/>
    <n v="438"/>
    <n v="2.2831050228310484E-3"/>
  </r>
  <r>
    <d v="2018-07-26T00:00:00"/>
    <s v="Line - 1"/>
    <x v="2"/>
    <s v="Fruit Distributing Conveyor Trip - sumbat"/>
    <d v="1899-12-30T07:00:00"/>
    <d v="1899-12-30T08:00:00"/>
    <x v="1"/>
    <n v="0.99999999999999911"/>
    <x v="1"/>
    <x v="1"/>
    <x v="0"/>
    <x v="0"/>
    <n v="1"/>
    <n v="438"/>
    <n v="2.2831050228310484E-3"/>
  </r>
  <r>
    <d v="2018-07-31T00:00:00"/>
    <s v="Line - 1"/>
    <x v="2"/>
    <s v="Fruit Distributing Conveyor Trip - sumbat"/>
    <d v="1899-12-30T07:00:00"/>
    <d v="1899-12-30T10:00:00"/>
    <x v="4"/>
    <n v="3"/>
    <x v="1"/>
    <x v="1"/>
    <x v="0"/>
    <x v="0"/>
    <n v="1"/>
    <n v="438"/>
    <n v="6.8493150684931503E-3"/>
  </r>
  <r>
    <d v="2018-08-01T00:00:00"/>
    <s v="Line - 1"/>
    <x v="3"/>
    <s v="Empty Bunch Horizontal no.2 trip - chute sumbat"/>
    <d v="1899-12-30T07:00:00"/>
    <d v="1899-12-30T08:00:00"/>
    <x v="1"/>
    <n v="0.99999999999999911"/>
    <x v="1"/>
    <x v="1"/>
    <x v="0"/>
    <x v="0"/>
    <n v="1"/>
    <n v="346"/>
    <n v="2.8901734104046215E-3"/>
  </r>
  <r>
    <d v="2018-08-09T00:00:00"/>
    <s v="Line - 1"/>
    <x v="4"/>
    <s v="chain coupling wet shell conv. putus"/>
    <d v="1899-12-30T07:00:00"/>
    <d v="1899-12-30T08:00:00"/>
    <x v="1"/>
    <n v="0.99999999999999911"/>
    <x v="0"/>
    <x v="0"/>
    <x v="0"/>
    <x v="0"/>
    <n v="1"/>
    <n v="346"/>
    <n v="2.8901734104046215E-3"/>
  </r>
  <r>
    <d v="2018-08-15T00:00:00"/>
    <s v="Line - 1"/>
    <x v="2"/>
    <s v="Fruit Distributing Conveyor Trip - sumbat"/>
    <d v="1899-12-30T07:00:00"/>
    <d v="1899-12-30T09:00:00"/>
    <x v="0"/>
    <n v="1.9999999999999996"/>
    <x v="1"/>
    <x v="1"/>
    <x v="0"/>
    <x v="0"/>
    <n v="1"/>
    <n v="346"/>
    <n v="5.7803468208092474E-3"/>
  </r>
  <r>
    <d v="2018-08-27T00:00:00"/>
    <s v="Line - 1"/>
    <x v="5"/>
    <s v="Rantai transmisi cage tippler no #2 lepas dari gear, Automasi cage tippler no #1 error"/>
    <d v="1899-12-30T07:00:00"/>
    <d v="1899-12-30T09:00:00"/>
    <x v="0"/>
    <n v="1.9999999999999996"/>
    <x v="0"/>
    <x v="0"/>
    <x v="0"/>
    <x v="0"/>
    <n v="1"/>
    <n v="346"/>
    <n v="5.7803468208092474E-3"/>
  </r>
  <r>
    <d v="2018-09-04T00:00:00"/>
    <s v="Line - 1"/>
    <x v="6"/>
    <s v="Airlock fibre cyclone trip - sumbat"/>
    <d v="1899-12-30T12:00:00"/>
    <d v="1899-12-30T14:00:00"/>
    <x v="0"/>
    <n v="2.0000000000000009"/>
    <x v="1"/>
    <x v="1"/>
    <x v="0"/>
    <x v="0"/>
    <n v="1"/>
    <n v="392"/>
    <n v="5.1020408163265328E-3"/>
  </r>
  <r>
    <d v="2018-09-15T00:00:00"/>
    <s v="Line - 1"/>
    <x v="7"/>
    <s v="perbaikan rail track bagian dalam sterilizer #1 dan #3"/>
    <d v="1899-12-30T07:00:00"/>
    <d v="1899-12-30T08:30:00"/>
    <x v="2"/>
    <n v="1.5"/>
    <x v="0"/>
    <x v="0"/>
    <x v="0"/>
    <x v="0"/>
    <n v="1"/>
    <n v="392"/>
    <n v="3.8265306122448979E-3"/>
  </r>
  <r>
    <d v="2018-09-21T00:00:00"/>
    <s v="Line - 1"/>
    <x v="2"/>
    <s v="Fuel Distributing conv. Trip (Elmo terbakar)"/>
    <d v="1899-12-30T07:00:00"/>
    <d v="1899-12-30T08:00:00"/>
    <x v="1"/>
    <n v="0.99999999999999911"/>
    <x v="0"/>
    <x v="0"/>
    <x v="0"/>
    <x v="0"/>
    <n v="1"/>
    <n v="392"/>
    <n v="2.5510204081632629E-3"/>
  </r>
  <r>
    <d v="2018-09-24T00:00:00"/>
    <s v="Line - 1"/>
    <x v="8"/>
    <s v="Fruit distributing conveyor shaft pipa putus"/>
    <d v="1899-12-30T07:00:00"/>
    <d v="1899-12-30T08:30:00"/>
    <x v="2"/>
    <n v="1.5"/>
    <x v="0"/>
    <x v="0"/>
    <x v="0"/>
    <x v="0"/>
    <n v="1"/>
    <n v="392"/>
    <n v="3.8265306122448979E-3"/>
  </r>
  <r>
    <d v="2018-09-27T00:00:00"/>
    <s v="Line - 1"/>
    <x v="1"/>
    <s v="Perbaikan pipa super heater yang bocor, "/>
    <d v="1899-12-30T07:00:00"/>
    <d v="1899-12-30T15:00:00"/>
    <x v="5"/>
    <n v="8"/>
    <x v="1"/>
    <x v="0"/>
    <x v="1"/>
    <x v="0"/>
    <n v="1"/>
    <n v="392"/>
    <n v="2.0408163265306121E-2"/>
  </r>
  <r>
    <d v="2018-10-02T00:00:00"/>
    <s v="Line - 1"/>
    <x v="9"/>
    <s v="Bottom Cross conveyor trip"/>
    <d v="1899-12-30T07:00:00"/>
    <d v="1899-12-30T08:00:00"/>
    <x v="1"/>
    <n v="0.99999999999999911"/>
    <x v="0"/>
    <x v="0"/>
    <x v="0"/>
    <x v="0"/>
    <n v="1"/>
    <n v="419"/>
    <n v="2.386634844868733E-3"/>
  </r>
  <r>
    <d v="2018-10-16T00:00:00"/>
    <s v="Line - 1"/>
    <x v="10"/>
    <s v="Rantai screpper bunch feeder no.2 putus"/>
    <d v="1899-12-30T07:00:00"/>
    <d v="1899-12-30T08:00:00"/>
    <x v="1"/>
    <n v="0.99999999999999911"/>
    <x v="0"/>
    <x v="0"/>
    <x v="0"/>
    <x v="0"/>
    <n v="1"/>
    <n v="419"/>
    <n v="2.386634844868733E-3"/>
  </r>
  <r>
    <d v="2018-10-17T00:00:00"/>
    <s v="Line - 1"/>
    <x v="11"/>
    <s v="Conveyor Fuel distributing trip, Rantai transmisi nut air lock putus"/>
    <d v="1899-12-30T07:00:00"/>
    <d v="1899-12-30T09:30:00"/>
    <x v="6"/>
    <n v="2.4999999999999991"/>
    <x v="0"/>
    <x v="0"/>
    <x v="0"/>
    <x v="0"/>
    <n v="1"/>
    <n v="419"/>
    <n v="5.9665871121718358E-3"/>
  </r>
  <r>
    <d v="2018-10-18T00:00:00"/>
    <s v="Line - 1"/>
    <x v="12"/>
    <s v="Baut Join CBC putus"/>
    <d v="1899-12-30T07:00:00"/>
    <d v="1899-12-30T08:00:00"/>
    <x v="1"/>
    <n v="0.99999999999999911"/>
    <x v="0"/>
    <x v="0"/>
    <x v="0"/>
    <x v="0"/>
    <n v="1"/>
    <n v="419"/>
    <n v="2.386634844868733E-3"/>
  </r>
  <r>
    <d v="2018-10-24T00:00:00"/>
    <s v="Line - 1"/>
    <x v="13"/>
    <s v="ID Fan Boiler  unbalance, plate balancing lepas"/>
    <d v="1899-12-30T07:00:00"/>
    <d v="1899-12-30T15:30:00"/>
    <x v="7"/>
    <n v="8.5"/>
    <x v="0"/>
    <x v="0"/>
    <x v="0"/>
    <x v="0"/>
    <n v="1"/>
    <n v="419"/>
    <n v="2.028639618138425E-2"/>
  </r>
  <r>
    <d v="2018-10-25T00:00:00"/>
    <s v="Line - 1"/>
    <x v="14"/>
    <s v="Perbaikan drum hydrocyclone #3, shaft patah"/>
    <d v="1899-12-30T07:00:00"/>
    <d v="1899-12-30T08:00:00"/>
    <x v="1"/>
    <n v="0.99999999999999911"/>
    <x v="0"/>
    <x v="0"/>
    <x v="0"/>
    <x v="0"/>
    <n v="1"/>
    <n v="419"/>
    <n v="2.386634844868733E-3"/>
  </r>
  <r>
    <d v="2018-11-08T00:00:00"/>
    <s v="Line - 1"/>
    <x v="1"/>
    <s v="Perbaikan pipa air boiler drum atas ke drum bawah"/>
    <d v="1899-12-30T14:00:00"/>
    <d v="1899-12-30T19:30:00"/>
    <x v="8"/>
    <n v="5.4999999999999991"/>
    <x v="1"/>
    <x v="0"/>
    <x v="1"/>
    <x v="0"/>
    <n v="1"/>
    <n v="263.5"/>
    <n v="2.0872865275142313E-2"/>
  </r>
  <r>
    <d v="2018-11-08T00:00:00"/>
    <s v="Line - 1"/>
    <x v="2"/>
    <s v="Perbaikan elmo, gearbox, LWS fuel distributing"/>
    <d v="1899-12-30T00:00:00"/>
    <d v="1899-12-30T05:00:00"/>
    <x v="9"/>
    <n v="5"/>
    <x v="0"/>
    <x v="0"/>
    <x v="0"/>
    <x v="0"/>
    <n v="1"/>
    <n v="263.5"/>
    <n v="1.8975332068311195E-2"/>
  </r>
  <r>
    <d v="2018-11-09T00:00:00"/>
    <s v="Line - 1"/>
    <x v="13"/>
    <s v="Perbaikan cylinder pneumatic damper ID Fan yang patah"/>
    <d v="1899-12-30T12:00:00"/>
    <d v="1899-12-30T14:00:00"/>
    <x v="0"/>
    <n v="2.0000000000000009"/>
    <x v="0"/>
    <x v="0"/>
    <x v="0"/>
    <x v="0"/>
    <n v="1"/>
    <n v="263.5"/>
    <n v="7.5901328273244818E-3"/>
  </r>
  <r>
    <d v="2018-11-09T00:00:00"/>
    <s v="Line - 1"/>
    <x v="6"/>
    <s v="Airlock fibre cyclone trip - sumbat"/>
    <d v="1899-12-30T23:00:00"/>
    <d v="1899-12-31T00:00:00"/>
    <x v="1"/>
    <n v="0.99999999999999911"/>
    <x v="1"/>
    <x v="1"/>
    <x v="0"/>
    <x v="0"/>
    <n v="1"/>
    <n v="263.5"/>
    <n v="3.7950664136622357E-3"/>
  </r>
  <r>
    <d v="2018-11-12T00:00:00"/>
    <s v="Line - 1"/>
    <x v="15"/>
    <s v="Commisioning Turbin 2.5 MW, test sensor bearing. (AVR turbin 1.8 MW Rusak)"/>
    <d v="1899-12-30T10:00:00"/>
    <d v="1899-12-30T14:00:00"/>
    <x v="3"/>
    <n v="4"/>
    <x v="1"/>
    <x v="0"/>
    <x v="1"/>
    <x v="0"/>
    <n v="1"/>
    <n v="263.5"/>
    <n v="1.5180265654648957E-2"/>
  </r>
  <r>
    <d v="2018-11-14T00:00:00"/>
    <s v="Line - 1"/>
    <x v="1"/>
    <s v="Perbaikan pipa air boiler drum atas ke drum bawah"/>
    <d v="1899-12-30T15:00:00"/>
    <d v="1899-12-30T22:00:00"/>
    <x v="10"/>
    <n v="6.9999999999999991"/>
    <x v="1"/>
    <x v="0"/>
    <x v="1"/>
    <x v="0"/>
    <n v="1"/>
    <n v="263.5"/>
    <n v="2.656546489563567E-2"/>
  </r>
  <r>
    <d v="2018-12-05T00:00:00"/>
    <s v="Line - 1"/>
    <x v="4"/>
    <s v="Hanger bearing patah"/>
    <d v="1899-12-30T20:00:00"/>
    <d v="1899-12-30T22:00:00"/>
    <x v="0"/>
    <n v="1.9999999999999982"/>
    <x v="0"/>
    <x v="0"/>
    <x v="0"/>
    <x v="0"/>
    <n v="1"/>
    <n v="316.5"/>
    <n v="6.319115323854655E-3"/>
  </r>
  <r>
    <d v="2018-12-08T00:00:00"/>
    <s v="Line - 1"/>
    <x v="0"/>
    <s v="Trip"/>
    <d v="1899-12-30T14:00:00"/>
    <d v="1899-12-30T15:30:00"/>
    <x v="2"/>
    <n v="1.5"/>
    <x v="1"/>
    <x v="1"/>
    <x v="0"/>
    <x v="0"/>
    <n v="1"/>
    <n v="316.5"/>
    <n v="4.7393364928909956E-3"/>
  </r>
  <r>
    <d v="2019-01-07T00:00:00"/>
    <s v="Line - 1"/>
    <x v="1"/>
    <s v="packing pipa drain drum boiler bawah bocor"/>
    <d v="1899-12-30T00:00:00"/>
    <d v="1899-12-30T02:30:00"/>
    <x v="6"/>
    <n v="2.5"/>
    <x v="1"/>
    <x v="0"/>
    <x v="1"/>
    <x v="0"/>
    <n v="1"/>
    <n v="266.2"/>
    <n v="9.3914350112697231E-3"/>
  </r>
  <r>
    <d v="2019-01-09T00:00:00"/>
    <s v="Line - 1"/>
    <x v="16"/>
    <s v="panel pompa waduk rusak"/>
    <d v="1899-12-30T02:00:00"/>
    <d v="1899-12-30T04:00:00"/>
    <x v="0"/>
    <n v="2"/>
    <x v="0"/>
    <x v="0"/>
    <x v="0"/>
    <x v="0"/>
    <n v="1"/>
    <n v="266.2"/>
    <n v="7.5131480090157776E-3"/>
  </r>
  <r>
    <d v="2019-01-11T00:00:00"/>
    <s v="Line - 1"/>
    <x v="1"/>
    <s v="pipa super heater bocor "/>
    <d v="1899-12-30T14:00:00"/>
    <d v="1899-12-30T22:00:00"/>
    <x v="5"/>
    <n v="7.9999999999999982"/>
    <x v="1"/>
    <x v="0"/>
    <x v="1"/>
    <x v="0"/>
    <n v="1"/>
    <n v="266.2"/>
    <n v="3.0052592036063103E-2"/>
  </r>
  <r>
    <d v="2019-01-19T00:00:00"/>
    <s v="Line - 1"/>
    <x v="3"/>
    <s v="bearing drive end rusak"/>
    <d v="1899-12-30T15:00:00"/>
    <d v="1899-12-30T16:00:00"/>
    <x v="1"/>
    <n v="0.99999999999999911"/>
    <x v="0"/>
    <x v="0"/>
    <x v="0"/>
    <x v="0"/>
    <n v="1"/>
    <n v="266.2"/>
    <n v="3.7565740045078858E-3"/>
  </r>
  <r>
    <d v="2019-01-19T00:00:00"/>
    <s v="Line - 1"/>
    <x v="17"/>
    <s v="CBC No 2 Trip"/>
    <d v="1899-12-30T20:00:00"/>
    <d v="1899-12-30T22:00:00"/>
    <x v="0"/>
    <n v="1.9999999999999982"/>
    <x v="1"/>
    <x v="1"/>
    <x v="0"/>
    <x v="0"/>
    <n v="1"/>
    <n v="266.2"/>
    <n v="7.5131480090157715E-3"/>
  </r>
  <r>
    <d v="2019-01-24T00:00:00"/>
    <s v="Line - 1"/>
    <x v="1"/>
    <s v="dudukan slading damper pneumatic pendulum boiler lepas"/>
    <d v="1899-12-30T18:00:00"/>
    <d v="1899-12-30T19:00:00"/>
    <x v="1"/>
    <n v="0.99999999999999911"/>
    <x v="0"/>
    <x v="0"/>
    <x v="0"/>
    <x v="0"/>
    <n v="1"/>
    <n v="266.2"/>
    <n v="3.7565740045078858E-3"/>
  </r>
  <r>
    <d v="2019-01-26T00:00:00"/>
    <s v="Line - 1"/>
    <x v="3"/>
    <s v="spie gear transmisi horizontal empty bunch no 2 lepas"/>
    <d v="1899-12-30T20:00:00"/>
    <d v="1899-12-30T21:00:00"/>
    <x v="1"/>
    <n v="0.99999999999999911"/>
    <x v="0"/>
    <x v="0"/>
    <x v="0"/>
    <x v="0"/>
    <n v="1"/>
    <n v="266.2"/>
    <n v="3.7565740045078858E-3"/>
  </r>
  <r>
    <d v="2019-01-28T00:00:00"/>
    <s v="Line - 1"/>
    <x v="18"/>
    <s v="Program sterilizer error"/>
    <d v="1899-12-30T19:00:00"/>
    <d v="1899-12-30T22:00:00"/>
    <x v="4"/>
    <n v="3"/>
    <x v="0"/>
    <x v="0"/>
    <x v="0"/>
    <x v="0"/>
    <n v="1"/>
    <n v="266.2"/>
    <n v="1.1269722013523668E-2"/>
  </r>
  <r>
    <d v="2019-02-02T00:00:00"/>
    <s v="Line - 1"/>
    <x v="10"/>
    <s v="Rantai scrapper Bunch fedeer No. 2 putus"/>
    <d v="1899-12-30T22:00:00"/>
    <d v="1899-12-30T23:00:00"/>
    <x v="1"/>
    <n v="1.0000000000000018"/>
    <x v="0"/>
    <x v="0"/>
    <x v="0"/>
    <x v="0"/>
    <n v="1"/>
    <n v="218.5"/>
    <n v="4.5766590389016096E-3"/>
  </r>
  <r>
    <d v="2019-02-04T00:00:00"/>
    <s v="Line - 1"/>
    <x v="19"/>
    <s v="Elmo horizontal LooseFruit terbakar"/>
    <d v="1899-12-30T22:00:00"/>
    <d v="1899-12-31T00:00:00"/>
    <x v="0"/>
    <n v="2.0000000000000009"/>
    <x v="0"/>
    <x v="0"/>
    <x v="0"/>
    <x v="0"/>
    <n v="1"/>
    <n v="218.5"/>
    <n v="9.1533180778032072E-3"/>
  </r>
  <r>
    <d v="2019-02-04T00:00:00"/>
    <s v="Line - 1"/>
    <x v="20"/>
    <s v="gear box inclined EB #1 rusak"/>
    <d v="1899-12-30T18:00:00"/>
    <d v="1899-12-30T21:00:00"/>
    <x v="4"/>
    <n v="3"/>
    <x v="0"/>
    <x v="0"/>
    <x v="0"/>
    <x v="0"/>
    <n v="1"/>
    <n v="218.5"/>
    <n v="1.3729977116704805E-2"/>
  </r>
  <r>
    <d v="2019-03-06T00:00:00"/>
    <s v="Line - 1"/>
    <x v="8"/>
    <s v="Perbaikan Shaft Fruit Distributing Conveyor Patah. "/>
    <d v="1899-12-30T07:00:00"/>
    <d v="1899-12-30T08:30:00"/>
    <x v="2"/>
    <n v="1.5"/>
    <x v="0"/>
    <x v="0"/>
    <x v="0"/>
    <x v="0"/>
    <n v="1"/>
    <n v="112.5"/>
    <n v="1.3333333333333334E-2"/>
  </r>
  <r>
    <d v="2019-03-11T00:00:00"/>
    <s v="Line - 1"/>
    <x v="8"/>
    <s v="Perbaikan Shaft Fruit Distributing Conveyor Patah. "/>
    <d v="1899-12-30T07:00:00"/>
    <d v="1899-12-30T08:00:00"/>
    <x v="1"/>
    <n v="0.99999999999999911"/>
    <x v="0"/>
    <x v="0"/>
    <x v="0"/>
    <x v="0"/>
    <n v="1"/>
    <n v="112.5"/>
    <n v="8.888888888888880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7D38F-0BF0-452A-8D04-518E4BB19E85}" name="PivotTable5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7" firstHeaderRow="0" firstDataRow="1" firstDataCol="1"/>
  <pivotFields count="9">
    <pivotField numFmtId="14" showAll="0"/>
    <pivotField axis="axisRow" showAll="0" sortType="descending">
      <items count="6">
        <item x="0"/>
        <item x="1"/>
        <item x="3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showAll="0"/>
    <pivotField numFmtId="10" showAll="0"/>
    <pivotField showAll="0"/>
    <pivotField dataField="1" numFmtId="9" showAll="0"/>
  </pivotFields>
  <rowFields count="1">
    <field x="1"/>
  </rowFields>
  <rowItems count="6">
    <i>
      <x/>
    </i>
    <i>
      <x v="1"/>
    </i>
    <i>
      <x v="4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DT Hours" fld="3" baseField="0" baseItem="0"/>
    <dataField name="Sum of Frek Fail" fld="4" baseField="0" baseItem="0"/>
    <dataField name="Sum of % pareto" fld="8" baseField="0" baseItem="0"/>
  </dataFields>
  <formats count="1">
    <format dxfId="36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4A781-4673-438D-80E1-C40BC25A7365}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5" firstHeaderRow="0" firstDataRow="1" firstDataCol="1"/>
  <pivotFields count="8">
    <pivotField numFmtId="14" showAll="0"/>
    <pivotField axis="axisRow" showAll="0" sortType="descending">
      <items count="22">
        <item x="1"/>
        <item x="13"/>
        <item x="9"/>
        <item x="12"/>
        <item x="17"/>
        <item x="6"/>
        <item x="8"/>
        <item x="2"/>
        <item x="0"/>
        <item x="3"/>
        <item x="19"/>
        <item x="14"/>
        <item x="20"/>
        <item x="11"/>
        <item x="16"/>
        <item x="18"/>
        <item x="10"/>
        <item x="7"/>
        <item x="5"/>
        <item x="15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22">
    <i>
      <x/>
    </i>
    <i>
      <x v="7"/>
    </i>
    <i>
      <x v="1"/>
    </i>
    <i>
      <x v="8"/>
    </i>
    <i>
      <x v="6"/>
    </i>
    <i>
      <x v="19"/>
    </i>
    <i>
      <x v="15"/>
    </i>
    <i>
      <x v="12"/>
    </i>
    <i>
      <x v="5"/>
    </i>
    <i>
      <x v="20"/>
    </i>
    <i>
      <x v="9"/>
    </i>
    <i>
      <x v="13"/>
    </i>
    <i>
      <x v="16"/>
    </i>
    <i>
      <x v="10"/>
    </i>
    <i>
      <x v="14"/>
    </i>
    <i>
      <x v="18"/>
    </i>
    <i>
      <x v="4"/>
    </i>
    <i>
      <x v="17"/>
    </i>
    <i>
      <x v="11"/>
    </i>
    <i>
      <x v="3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Frekwensi" fld="7" baseField="0" baseItem="0"/>
    <dataField name="Sum of EDT Hours" fld="2" baseField="0" baseItem="0"/>
    <dataField name="Sum of EDTe" fld="3" baseField="0" baseItem="0"/>
    <dataField name="Sum of EDTp" fld="4" baseField="0" baseItem="0"/>
    <dataField name="Sum of EDTpo" fld="5" baseField="0" baseItem="0"/>
    <dataField name="Count of EDT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B778E-C873-4028-98B9-5AA7420468F8}" name="PivotTable30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9" firstHeaderRow="0" firstDataRow="1" firstDataCol="1"/>
  <pivotFields count="6">
    <pivotField axis="axisRow" showAll="0" sortType="descending">
      <items count="6">
        <item x="0"/>
        <item x="3"/>
        <item x="4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showAll="0"/>
    <pivotField numFmtId="170" showAll="0"/>
  </pivotFields>
  <rowFields count="1">
    <field x="0"/>
  </rowFields>
  <rowItems count="6">
    <i>
      <x/>
    </i>
    <i>
      <x v="4"/>
    </i>
    <i>
      <x v="3"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DT Hours" fld="2" baseField="0" baseItem="0"/>
    <dataField name="Sum of Frek Fai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319DD-7CF2-444E-B860-5743EABF0088}" name="PivotTable2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>
  <location ref="A6:C28" firstHeaderRow="0" firstDataRow="1" firstDataCol="1" rowPageCount="4" colPageCount="1"/>
  <pivotFields count="16">
    <pivotField numFmtId="168" showAll="0"/>
    <pivotField showAll="0"/>
    <pivotField axis="axisRow" showAll="0" sortType="descending">
      <items count="22">
        <item x="1"/>
        <item x="13"/>
        <item x="9"/>
        <item x="12"/>
        <item x="6"/>
        <item x="8"/>
        <item x="2"/>
        <item x="0"/>
        <item x="3"/>
        <item x="14"/>
        <item x="11"/>
        <item x="10"/>
        <item x="7"/>
        <item x="5"/>
        <item x="4"/>
        <item x="15"/>
        <item x="16"/>
        <item x="17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5" showAll="0"/>
    <pivotField numFmtId="165" showAll="0"/>
    <pivotField numFmtId="165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2">
        <item x="0"/>
        <item t="default"/>
      </items>
    </pivotField>
    <pivotField dataField="1" showAll="0"/>
    <pivotField showAll="0"/>
    <pivotField numFmtId="10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2"/>
  </rowFields>
  <rowItems count="22">
    <i>
      <x/>
    </i>
    <i>
      <x v="6"/>
    </i>
    <i>
      <x v="1"/>
    </i>
    <i>
      <x v="7"/>
    </i>
    <i>
      <x v="15"/>
    </i>
    <i>
      <x v="5"/>
    </i>
    <i>
      <x v="18"/>
    </i>
    <i>
      <x v="20"/>
    </i>
    <i>
      <x v="4"/>
    </i>
    <i>
      <x v="8"/>
    </i>
    <i>
      <x v="14"/>
    </i>
    <i>
      <x v="10"/>
    </i>
    <i>
      <x v="19"/>
    </i>
    <i>
      <x v="11"/>
    </i>
    <i>
      <x v="16"/>
    </i>
    <i>
      <x v="13"/>
    </i>
    <i>
      <x v="17"/>
    </i>
    <i>
      <x v="12"/>
    </i>
    <i>
      <x v="2"/>
    </i>
    <i>
      <x v="9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4">
    <pageField fld="8" hier="-1"/>
    <pageField fld="9" hier="-1"/>
    <pageField fld="10" hier="-1"/>
    <pageField fld="11" hier="-1"/>
  </pageFields>
  <dataFields count="2">
    <dataField name="Sum of EDT Hours" fld="7" baseField="0" baseItem="0"/>
    <dataField name="Sum of Frek Fail" fld="12" baseField="0" baseItem="0"/>
  </dataFields>
  <chartFormats count="18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3EF76-E1F0-4DB7-B90E-D162D568BFC7}" name="PivotTable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5" firstHeaderRow="0" firstDataRow="1" firstDataCol="1"/>
  <pivotFields count="16">
    <pivotField numFmtId="168" showAll="0"/>
    <pivotField showAll="0"/>
    <pivotField axis="axisRow" showAll="0" sortType="descending">
      <items count="22">
        <item x="1"/>
        <item x="13"/>
        <item x="9"/>
        <item x="12"/>
        <item x="6"/>
        <item x="8"/>
        <item x="2"/>
        <item x="0"/>
        <item x="3"/>
        <item x="14"/>
        <item x="11"/>
        <item x="10"/>
        <item x="7"/>
        <item x="5"/>
        <item x="4"/>
        <item x="15"/>
        <item x="16"/>
        <item x="17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5" showAll="0"/>
    <pivotField numFmtId="165" showAll="0"/>
    <pivotField numFmtId="165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dataField="1" showAll="0"/>
    <pivotField dataField="1" showAll="0"/>
    <pivotField showAll="0"/>
    <pivotField showAll="0"/>
    <pivotField dataField="1" showAll="0"/>
    <pivotField showAll="0"/>
    <pivotField numFmtId="10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2"/>
  </rowFields>
  <rowItems count="22">
    <i>
      <x v="6"/>
    </i>
    <i>
      <x/>
    </i>
    <i>
      <x v="7"/>
    </i>
    <i>
      <x v="5"/>
    </i>
    <i>
      <x v="8"/>
    </i>
    <i>
      <x v="14"/>
    </i>
    <i>
      <x v="1"/>
    </i>
    <i>
      <x v="4"/>
    </i>
    <i>
      <x v="11"/>
    </i>
    <i>
      <x v="16"/>
    </i>
    <i>
      <x v="18"/>
    </i>
    <i>
      <x v="19"/>
    </i>
    <i>
      <x v="2"/>
    </i>
    <i>
      <x v="15"/>
    </i>
    <i>
      <x v="3"/>
    </i>
    <i>
      <x v="17"/>
    </i>
    <i>
      <x v="12"/>
    </i>
    <i>
      <x v="13"/>
    </i>
    <i>
      <x v="20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rek Fail" fld="12" baseField="0" baseItem="0"/>
    <dataField name="Sum of EDTe" fld="8" baseField="0" baseItem="0"/>
    <dataField name="Sum of EDT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B2342-B676-46DD-B775-F24595A9F396}" name="PivotTable3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D8" firstHeaderRow="0" firstDataRow="1" firstDataCol="1"/>
  <pivotFields count="8">
    <pivotField numFmtId="14" showAll="0"/>
    <pivotField axis="axisRow" showAll="0" sortType="ascending">
      <items count="7">
        <item x="0"/>
        <item x="2"/>
        <item x="4"/>
        <item x="5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dataField="1" showAll="0"/>
    <pivotField dataField="1" showAll="0"/>
    <pivotField numFmtId="10" showAll="0"/>
    <pivotField showAll="0"/>
    <pivotField dataField="1" numFmtId="9" showAll="0"/>
  </pivotFields>
  <rowFields count="1">
    <field x="1"/>
  </rowFields>
  <rowItems count="7">
    <i>
      <x/>
    </i>
    <i>
      <x v="4"/>
    </i>
    <i>
      <x v="1"/>
    </i>
    <i>
      <x v="5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DT Hours" fld="3" baseField="0" baseItem="0"/>
    <dataField name="Sum of Frek Fail" fld="4" baseField="0" baseItem="0"/>
    <dataField name="Sum of % pareto" fld="7" baseField="0" baseItem="0"/>
  </dataFields>
  <formats count="1">
    <format dxfId="6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78DD8-58D4-4D0E-8765-11C37B62826B}" name="PivotTable5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6" firstHeaderRow="0" firstDataRow="1" firstDataCol="1"/>
  <pivotFields count="7"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  <pivotField numFmtId="10" showAll="0"/>
    <pivotField showAll="0"/>
    <pivotField dataField="1" numFmtId="9" showAll="0"/>
  </pivotFields>
  <rowFields count="1">
    <field x="0"/>
  </rowFields>
  <rowItems count="3">
    <i>
      <x v="1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DT Hours" fld="1" baseField="0" baseItem="0"/>
    <dataField name="Sum of Frek Fail" fld="2" baseField="0" baseItem="0"/>
    <dataField name="Sum of %pareto" fld="6" baseField="0" baseItem="0"/>
  </dataFields>
  <formats count="1">
    <format dxfId="2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2E6D3E-F79D-4983-AD2F-931C71D45431}" name="Table3" displayName="Table3" ref="B4:D8" totalsRowShown="0" headerRowDxfId="57" dataDxfId="55" headerRowBorderDxfId="56" tableBorderDxfId="54">
  <autoFilter ref="B4:D8" xr:uid="{0001920C-F836-4E31-8DA2-7CBAA7B2F753}"/>
  <tableColumns count="3">
    <tableColumn id="1" xr3:uid="{744091E1-EBDF-4974-A76F-2C36F9ACA2E0}" name="EDT Bad Actors" dataDxfId="53"/>
    <tableColumn id="2" xr3:uid="{DBF3CD83-0EBD-4D75-89F7-B1E3FFD41CA9}" name="Issue" dataDxfId="52"/>
    <tableColumn id="3" xr3:uid="{8427DF6F-C4D5-4A9F-9A9E-5622EE3F55D6}" name="Action plan" dataDxfId="51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F9E853-56C6-4E0B-9151-163E680A27C1}" name="Table8" displayName="Table8" ref="A12:E17" totalsRowShown="0">
  <autoFilter ref="A12:E17" xr:uid="{F241EAAB-20A2-4AFB-B03C-2E72333B1326}"/>
  <tableColumns count="5">
    <tableColumn id="1" xr3:uid="{8D60DA1F-F4D9-4E74-86DA-29DEA632BEE6}" name="Row Labels"/>
    <tableColumn id="2" xr3:uid="{B6CA2108-36DB-4E58-9E13-06E8DE5DBC14}" name="Sum of EDT Hours"/>
    <tableColumn id="3" xr3:uid="{7EA754B2-0577-4CA1-9B56-11F0C5D0428E}" name="Sum of Frek Fail"/>
    <tableColumn id="4" xr3:uid="{394C6C27-0605-4F19-96A4-6259A70E9749}" name="Sum Hour"/>
    <tableColumn id="5" xr3:uid="{BF471427-5157-413C-8CDE-0EECAE00BBF5}" name="% Paret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A91B74-8BCE-43DC-8FFB-E987C168A6F4}" name="Table7" displayName="Table7" ref="A1:F9" totalsRowShown="0">
  <autoFilter ref="A1:F9" xr:uid="{2F44D3B4-75A9-45E5-BE6A-E6D8D94FF914}"/>
  <sortState xmlns:xlrd2="http://schemas.microsoft.com/office/spreadsheetml/2017/richdata2" ref="A2:F9">
    <sortCondition descending="1" ref="C1:C9"/>
  </sortState>
  <tableColumns count="6">
    <tableColumn id="1" xr3:uid="{7FD9CFEE-3567-4489-8DEB-B60759E88E92}" name="Equipment"/>
    <tableColumn id="2" xr3:uid="{6592BB3C-95AC-4ECF-8A3F-C0F3484E234B}" name="Brief Failure Information"/>
    <tableColumn id="3" xr3:uid="{C0EDB7A0-7CF1-41F9-90EA-D7F2D6D35894}" name="EDT Hours"/>
    <tableColumn id="4" xr3:uid="{AE02E698-D969-4BB3-ACD8-E4E13EF150DC}" name="Frek Fail"/>
    <tableColumn id="5" xr3:uid="{FF514DD3-6196-408B-880E-217740DB9394}" name="MTD"/>
    <tableColumn id="6" xr3:uid="{2B3CEA76-CA40-4C5F-B798-6DAD86D0CA91}" name="% EDT to MTD" dataDxfId="9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6D4D2A7-317B-49CF-B04B-09F23C2CF827}" name="Table914" displayName="Table914" ref="A1:F6" totalsRowShown="0">
  <autoFilter ref="A1:F6" xr:uid="{83E15B2A-BE7E-40C1-9294-3BCDE17D9A48}"/>
  <sortState xmlns:xlrd2="http://schemas.microsoft.com/office/spreadsheetml/2017/richdata2" ref="A2:F6">
    <sortCondition descending="1" ref="B1:B6"/>
  </sortState>
  <tableColumns count="6">
    <tableColumn id="1" xr3:uid="{DF9C6A0F-BD33-49BB-A528-52AFA8119366}" name="Equipment"/>
    <tableColumn id="2" xr3:uid="{384736D7-84BB-4D86-8A1B-65EB7F8216CF}" name="EDT Hours"/>
    <tableColumn id="3" xr3:uid="{01368904-B381-4F49-A563-2AB9DACE8586}" name="Frek Fail"/>
    <tableColumn id="5" xr3:uid="{BF424D6C-9EDE-42AD-BD64-440DE708F1F6}" name="% EDT to MTD" dataDxfId="8"/>
    <tableColumn id="6" xr3:uid="{55CD5174-1899-48BC-9D6F-661DE2EF5A60}" name="Sum Hour"/>
    <tableColumn id="7" xr3:uid="{F9F521E4-A0EF-45DD-A04E-F0926D664DC9}" name="% Pareto" dataDxfId="7">
      <calculatedColumnFormula>Table914[[#This Row],[Sum Hour]]/$E$6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70C366-EF71-4E2F-992A-F148BD4A36F6}" name="Table4" displayName="Table4" ref="A1:H7" totalsRowShown="0">
  <autoFilter ref="A1:H7" xr:uid="{5A6F8DC7-9B0B-4FAC-B980-BAE9B215BA3E}"/>
  <sortState xmlns:xlrd2="http://schemas.microsoft.com/office/spreadsheetml/2017/richdata2" ref="A2:F7">
    <sortCondition descending="1" ref="D2"/>
  </sortState>
  <tableColumns count="8">
    <tableColumn id="1" xr3:uid="{120A7C71-EF6D-4BEC-8115-3E283B57207B}" name="Date" dataDxfId="5"/>
    <tableColumn id="3" xr3:uid="{5BEB5EEA-08EF-4BDC-A9EB-CD19D3CA8AB6}" name="Equipment"/>
    <tableColumn id="4" xr3:uid="{D60B582E-19A4-4163-8E9E-570377E3A828}" name="Brief Failure Information"/>
    <tableColumn id="5" xr3:uid="{B2FF8E8F-6C87-4610-B1BF-C57F250D14E8}" name="EDT Hours"/>
    <tableColumn id="6" xr3:uid="{BC9D66D0-75A3-47AF-8378-017F76B2B543}" name="Frek Fail"/>
    <tableColumn id="8" xr3:uid="{079543D4-8924-425A-A825-087336513C1D}" name="% EDT to MTD" dataDxfId="4"/>
    <tableColumn id="10" xr3:uid="{EE17ABCB-57F1-4677-B461-3CA27709B17E}" name="Sum Hari"/>
    <tableColumn id="11" xr3:uid="{B08AC92A-B4DE-49A2-BA03-E82328C97B1E}" name="% pareto" dataDxfId="3">
      <calculatedColumnFormula>Table4[[#This Row],[Sum Hari]]/$G$7</calculatedColumnFormula>
    </tableColumn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73CE73-529A-4FB9-AE22-6A4B4BBF4326}" name="Table5" displayName="Table5" ref="A1:G3" totalsRowShown="0">
  <autoFilter ref="A1:G3" xr:uid="{8F21CA2E-52BD-41A5-A528-8FE567A13650}"/>
  <tableColumns count="7">
    <tableColumn id="1" xr3:uid="{494F1240-3508-487F-8E91-F6C40EE87163}" name="Equipment"/>
    <tableColumn id="6" xr3:uid="{6D1AC90E-5635-4EC4-BB8F-33CAF74D755E}" name="EDT Hours"/>
    <tableColumn id="11" xr3:uid="{01BA269B-502E-452D-87F9-6B4B73BE6F26}" name="Frek Fail"/>
    <tableColumn id="12" xr3:uid="{E7FBFEC2-230E-4F45-80D8-FA81BE0992E6}" name="MTD"/>
    <tableColumn id="13" xr3:uid="{4BBA4627-72B4-4982-8F15-B85C5C4AC4D7}" name="% EDT to MTD" dataDxfId="1"/>
    <tableColumn id="14" xr3:uid="{CFA41611-59D6-457A-B4E4-4771293204BA}" name="Sum Hour"/>
    <tableColumn id="15" xr3:uid="{709E73BA-2D58-4A62-94C2-0668D45C3678}" name="%pareto" dataDxfId="0">
      <calculatedColumnFormula>Table5[[#This Row],[Sum Hour]]/F3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2555C0D-7DDB-4B87-850E-C8307F4E43C8}" name="Table313" displayName="Table313" ref="B13:D16" totalsRowShown="0" headerRowDxfId="50" dataDxfId="48" headerRowBorderDxfId="49" tableBorderDxfId="47">
  <autoFilter ref="B13:D16" xr:uid="{25F4F3BF-E1E1-4FED-A78E-1E461BFC7FB0}"/>
  <tableColumns count="3">
    <tableColumn id="1" xr3:uid="{1F84D0C7-1F16-4B9C-AFD2-C81EAE8A9524}" name="EDT Bad Actors" dataDxfId="46"/>
    <tableColumn id="2" xr3:uid="{0CA1DFF2-2518-4C92-9313-B4E33ECA348E}" name="Issue" dataDxfId="45"/>
    <tableColumn id="3" xr3:uid="{28EF9E3F-F19C-4918-B40D-A2639672696B}" name="Action plan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E937687-1CDD-4BF5-BD38-44199DDB06CF}" name="Table31315" displayName="Table31315" ref="B21:D24" totalsRowShown="0" headerRowDxfId="43" dataDxfId="41" headerRowBorderDxfId="42" tableBorderDxfId="40">
  <autoFilter ref="B21:D24" xr:uid="{1E350875-89C8-41D6-8539-D4189BA1F77F}"/>
  <tableColumns count="3">
    <tableColumn id="1" xr3:uid="{1FAC5A74-BB60-48C0-9089-2691903E709E}" name="EDT Bad Actors" dataDxfId="39"/>
    <tableColumn id="2" xr3:uid="{BD9BF0F2-DD08-45F9-8B8F-FF3DB2D9EED1}" name="Issue" dataDxfId="38"/>
    <tableColumn id="3" xr3:uid="{058AEF23-AD37-41A3-AB37-BC33040F0038}" name="Action plan" dataDxfId="3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EB07D4-BEE2-40BE-AA8D-5082FD7257B0}" name="Table47" displayName="Table47" ref="A1:I6" totalsRowShown="0">
  <autoFilter ref="A1:I6" xr:uid="{FF350218-C6F1-49CB-AB2D-17F7C5875489}"/>
  <sortState xmlns:xlrd2="http://schemas.microsoft.com/office/spreadsheetml/2017/richdata2" ref="A2:I6">
    <sortCondition descending="1" ref="D1:D6"/>
  </sortState>
  <tableColumns count="9">
    <tableColumn id="1" xr3:uid="{26BEF6D2-E5B2-4404-A940-7C63BC07B25D}" name="Date" dataDxfId="35"/>
    <tableColumn id="3" xr3:uid="{61D3B883-88A5-47E2-A017-C709DFEBB8CC}" name="Equipment"/>
    <tableColumn id="4" xr3:uid="{0B8E8E2F-E986-47F4-A9C0-9F5819E8159A}" name="Brief Failure Information"/>
    <tableColumn id="5" xr3:uid="{28DEBD58-DACE-46B9-AD7F-FDC7B3D9E5AC}" name="EDT Hours"/>
    <tableColumn id="6" xr3:uid="{5F76CD12-A213-433C-8660-6507425370D6}" name="Frek Fail"/>
    <tableColumn id="2" xr3:uid="{7D0B0CAF-21C7-403F-B800-1F6E02212A15}" name="Milling MTD"/>
    <tableColumn id="8" xr3:uid="{EC3B41E7-DA52-4851-8E13-E2902F39E7F8}" name="% EDT to MTD" dataDxfId="34">
      <calculatedColumnFormula>Table47[[#This Row],[EDT Hours]]/Table47[[#This Row],[Milling MTD]]</calculatedColumnFormula>
    </tableColumn>
    <tableColumn id="10" xr3:uid="{C043528E-0776-4BE4-A461-1793BF88385B}" name="Sum Hour"/>
    <tableColumn id="11" xr3:uid="{66829794-53F4-4691-9574-58A8E385AC3F}" name="% pareto" dataDxfId="33">
      <calculatedColumnFormula>Table47[[#This Row],[Sum Hour]]/$H$6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D6EF06-AE66-47FB-BCEF-851D16902B1A}" name="Table2" displayName="Table2" ref="A4:G49" totalsRowShown="0" headerRowDxfId="32" headerRowBorderDxfId="31" tableBorderDxfId="30" totalsRowBorderDxfId="29">
  <autoFilter ref="A4:G49" xr:uid="{16A42430-C137-4213-A6C3-941F7DD55069}"/>
  <tableColumns count="7">
    <tableColumn id="1" xr3:uid="{A151BB17-DF94-47B2-8B57-0BD83D6580D1}" name="No." dataDxfId="28"/>
    <tableColumn id="7" xr3:uid="{9995AE90-A2CD-4250-AF2D-F80AB2DA6259}" name="Tanggal" dataDxfId="27"/>
    <tableColumn id="2" xr3:uid="{5CF39973-DFC1-4C29-9A93-64E45B0F16EC}" name="Alat" dataDxfId="26"/>
    <tableColumn id="3" xr3:uid="{6763C64D-D3A7-4383-9F75-0E8B0A30918F}" name="% EDT to Jam olah" dataDxfId="25"/>
    <tableColumn id="4" xr3:uid="{12952EEC-5288-425E-88AE-2ED28C8034FE}" name="Root Cause" dataDxfId="24"/>
    <tableColumn id="5" xr3:uid="{9C44828C-3AA6-4E41-831E-0F622B7BBA23}" name="Corrective Action" dataDxfId="23"/>
    <tableColumn id="6" xr3:uid="{C6CD5A99-5631-4C91-9127-C2B6635F577C}" name="Status" dataDxfId="22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CB59A4-0B61-4698-9504-994F3BD5C539}" name="Table11" displayName="Table11" ref="A4:H55" totalsRowShown="0">
  <autoFilter ref="A4:H55" xr:uid="{334F96AD-80C3-4931-9D3A-857534C71FD9}"/>
  <tableColumns count="8">
    <tableColumn id="1" xr3:uid="{129DEC2C-0ED1-401C-B50C-FFD48F86518A}" name="Date" dataDxfId="21"/>
    <tableColumn id="2" xr3:uid="{76B56F7C-D823-48EC-AC59-9AF42496A75F}" name="Equipment"/>
    <tableColumn id="3" xr3:uid="{C33D88C5-6424-4EA1-B7AE-05472AB5FF35}" name="EDT Hours"/>
    <tableColumn id="4" xr3:uid="{F84C0254-9AA3-4EC9-90A1-90C206F57074}" name="EDTe"/>
    <tableColumn id="5" xr3:uid="{A441D7B7-5E54-465C-A8D8-8E80206DD6E2}" name="EDTp"/>
    <tableColumn id="6" xr3:uid="{F8260025-792D-43F8-8761-3501E446E21A}" name="EDTpo"/>
    <tableColumn id="7" xr3:uid="{D28337C7-28D4-4B56-8CAD-A3F046EA8415}" name="EDTs"/>
    <tableColumn id="8" xr3:uid="{B587B5DD-691A-4AF5-8E02-4A691491BAF7}" name="Frekwensi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830E8C-AFE7-4EC1-87F3-3609E7546EF1}" name="Table1" displayName="Table1" ref="A4:O50" totalsRowShown="0" headerRowDxfId="20">
  <autoFilter ref="A4:O50" xr:uid="{3E62FD95-8224-4D4D-999E-C2BB6AF03583}"/>
  <tableColumns count="15">
    <tableColumn id="1" xr3:uid="{068AB62D-D7C4-45C8-8EB7-788EA0EC9222}" name="Date" dataDxfId="19"/>
    <tableColumn id="2" xr3:uid="{1391AC51-F882-4A71-BC9A-D499CCB02BDE}" name="Line"/>
    <tableColumn id="3" xr3:uid="{BAB68077-B6C1-4740-BEF8-32E104C6D8C5}" name="Equipment"/>
    <tableColumn id="4" xr3:uid="{9EF49473-2629-4338-ADB1-1695600224F5}" name="Brief Failure Information"/>
    <tableColumn id="5" xr3:uid="{149A8B76-BA0A-4116-A0D2-B9A02D2F4BFC}" name="EDT Start" dataDxfId="18"/>
    <tableColumn id="6" xr3:uid="{30FBC9CA-83D6-40D1-862F-F028682DC743}" name="EDT Finish" dataDxfId="17"/>
    <tableColumn id="7" xr3:uid="{EED970E7-52F3-4B2E-B3AD-C19C52D98B31}" name="Duration" dataDxfId="16">
      <calculatedColumnFormula>Table1[[#This Row],[EDT Finish]]-Table1[[#This Row],[EDT Start]]</calculatedColumnFormula>
    </tableColumn>
    <tableColumn id="8" xr3:uid="{151F3791-B8AC-4CC8-8B21-6B2CC0015DAC}" name="EDT Hours" dataDxfId="15">
      <calculatedColumnFormula>Table1[[#This Row],[Duration]]*24</calculatedColumnFormula>
    </tableColumn>
    <tableColumn id="9" xr3:uid="{3512B234-9C50-4BC6-9612-30FC0FF842C9}" name="EDTe"/>
    <tableColumn id="10" xr3:uid="{8F3E76E4-E8C1-4343-88E5-177B6B4907FC}" name="EDTp"/>
    <tableColumn id="11" xr3:uid="{9E391B02-7AC7-4C3F-836F-B1557D5BA2FE}" name="EDTpo"/>
    <tableColumn id="12" xr3:uid="{AF5056EB-49B6-44ED-B01D-F61AF372A4DB}" name="EDTs"/>
    <tableColumn id="13" xr3:uid="{EB8FCDDB-6622-4FE1-8080-5F4F214DCA65}" name="Frek Fail"/>
    <tableColumn id="14" xr3:uid="{268B08A9-40E5-454E-BC9A-C0968E1AD9E2}" name="MTD"/>
    <tableColumn id="15" xr3:uid="{E2C09865-B7BF-490A-B7C5-DF6E010E8246}" name="% EDT to MTD" dataDxfId="14">
      <calculatedColumnFormula>Table1[[#This Row],[EDT Hours]]/Table1[[#This Row],[MTD]]</calculatedColumnFormula>
    </tableColumn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0A6A54-2EA4-47D4-AB7E-74161776DAD8}" name="Table9" displayName="Table9" ref="A1:F4" totalsRowShown="0">
  <autoFilter ref="A1:F4" xr:uid="{83E15B2A-BE7E-40C1-9294-3BCDE17D9A48}"/>
  <sortState xmlns:xlrd2="http://schemas.microsoft.com/office/spreadsheetml/2017/richdata2" ref="A2:D4">
    <sortCondition descending="1" ref="B1:B4"/>
  </sortState>
  <tableColumns count="6">
    <tableColumn id="1" xr3:uid="{413469EE-E12C-44C2-B1C7-E14C68C1D89B}" name="Equipment"/>
    <tableColumn id="2" xr3:uid="{B0628AEB-6431-4BED-8D1C-01E2216FDAC4}" name="EDT Hours"/>
    <tableColumn id="3" xr3:uid="{936DE93E-084D-4EF9-BB9D-0E2B3B2AB8D5}" name="Frek Fail"/>
    <tableColumn id="5" xr3:uid="{C0049340-CC73-48B0-99AB-FFD68D0EC3B3}" name="% EDT to MTD" dataDxfId="13"/>
    <tableColumn id="6" xr3:uid="{578FAB3D-E64D-45E3-84ED-5787A22B512C}" name="Sum Hour"/>
    <tableColumn id="7" xr3:uid="{EA8F8BB6-B9D5-4764-A2E5-2623905CA609}" name="% Pareto" dataDxfId="12">
      <calculatedColumnFormula>Table9[[#This Row],[Sum Hour]]/$E$4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92F1A46-9B76-4FB7-9F4B-1E9D0A458FD7}" name="Table911" displayName="Table911" ref="A1:F2" totalsRowShown="0">
  <autoFilter ref="A1:F2" xr:uid="{83E15B2A-BE7E-40C1-9294-3BCDE17D9A48}"/>
  <sortState xmlns:xlrd2="http://schemas.microsoft.com/office/spreadsheetml/2017/richdata2" ref="A2:D2">
    <sortCondition descending="1" ref="B1:B2"/>
  </sortState>
  <tableColumns count="6">
    <tableColumn id="1" xr3:uid="{37B6FF6B-C384-4FE9-982E-52199E35B6A7}" name="Equipment"/>
    <tableColumn id="2" xr3:uid="{FA06C12C-2635-418A-89A2-A16D3811789C}" name="EDT Hours"/>
    <tableColumn id="3" xr3:uid="{859BD0D0-6713-4928-95B7-5ECDE788309E}" name="Frek Fail"/>
    <tableColumn id="5" xr3:uid="{0801F256-717E-4DD0-A85B-762CFF02FCBF}" name="% EDT to MTD" dataDxfId="11"/>
    <tableColumn id="6" xr3:uid="{AD8D26AF-198C-4B51-A1C5-68ADFDA56384}" name="Sum Hour"/>
    <tableColumn id="7" xr3:uid="{B540F442-6486-42B9-969C-E1EFE0F3F830}" name="% Pareto" dataDxfId="10">
      <calculatedColumnFormula>Table911[[#This Row],[Sum Hour]]/#REF!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2D99-5A9C-4E43-A456-95346C4D9841}">
  <dimension ref="A1:AR63"/>
  <sheetViews>
    <sheetView topLeftCell="AG1" zoomScale="40" zoomScaleNormal="40" workbookViewId="0">
      <selection activeCell="AR59" sqref="AR59"/>
    </sheetView>
  </sheetViews>
  <sheetFormatPr defaultRowHeight="15" x14ac:dyDescent="0.25"/>
  <cols>
    <col min="1" max="1" width="10.42578125" customWidth="1"/>
    <col min="3" max="3" width="22.140625" customWidth="1"/>
    <col min="4" max="4" width="35.5703125" customWidth="1"/>
    <col min="5" max="7" width="15.5703125" customWidth="1"/>
    <col min="8" max="8" width="14.85546875" customWidth="1"/>
    <col min="9" max="12" width="10.85546875" customWidth="1"/>
    <col min="14" max="14" width="6.42578125" customWidth="1"/>
    <col min="15" max="15" width="26.5703125" customWidth="1"/>
    <col min="16" max="16" width="16.85546875" customWidth="1"/>
    <col min="17" max="17" width="17.42578125" customWidth="1"/>
    <col min="18" max="21" width="10.85546875" customWidth="1"/>
    <col min="23" max="23" width="5.85546875" customWidth="1"/>
    <col min="24" max="24" width="17.42578125" customWidth="1"/>
    <col min="25" max="25" width="17.140625" customWidth="1"/>
    <col min="26" max="26" width="13.42578125" customWidth="1"/>
    <col min="27" max="30" width="10.85546875" customWidth="1"/>
    <col min="32" max="32" width="5.85546875" customWidth="1"/>
    <col min="33" max="33" width="24.5703125" customWidth="1"/>
    <col min="34" max="34" width="18" customWidth="1"/>
    <col min="35" max="35" width="11.42578125" customWidth="1"/>
    <col min="36" max="39" width="10.85546875" customWidth="1"/>
    <col min="42" max="42" width="24.140625" customWidth="1"/>
    <col min="43" max="43" width="39.140625" customWidth="1"/>
    <col min="44" max="44" width="13.140625" customWidth="1"/>
  </cols>
  <sheetData>
    <row r="1" spans="1:39" ht="15.75" x14ac:dyDescent="0.25">
      <c r="A1" s="4"/>
      <c r="B1" s="4"/>
    </row>
    <row r="2" spans="1:39" ht="15.75" x14ac:dyDescent="0.25">
      <c r="A2" s="4" t="s">
        <v>28</v>
      </c>
      <c r="B2" s="4"/>
    </row>
    <row r="3" spans="1:39" ht="18.75" x14ac:dyDescent="0.3">
      <c r="A3" s="3" t="s">
        <v>10</v>
      </c>
      <c r="B3" s="3"/>
      <c r="N3" s="3" t="s">
        <v>30</v>
      </c>
    </row>
    <row r="5" spans="1:39" ht="78.75" x14ac:dyDescent="0.25">
      <c r="A5" s="2" t="s">
        <v>8</v>
      </c>
      <c r="B5" s="2" t="s">
        <v>25</v>
      </c>
      <c r="C5" s="2" t="s">
        <v>7</v>
      </c>
      <c r="D5" s="2" t="s">
        <v>9</v>
      </c>
      <c r="E5" s="2" t="s">
        <v>26</v>
      </c>
      <c r="F5" s="2" t="s">
        <v>27</v>
      </c>
      <c r="G5" s="2" t="s">
        <v>21</v>
      </c>
      <c r="H5" s="2" t="s">
        <v>19</v>
      </c>
      <c r="I5" s="115" t="s">
        <v>20</v>
      </c>
      <c r="J5" s="116"/>
      <c r="K5" s="116"/>
      <c r="L5" s="116"/>
      <c r="M5" s="1"/>
      <c r="N5" s="2"/>
      <c r="O5" s="2" t="s">
        <v>13</v>
      </c>
      <c r="P5" s="2" t="s">
        <v>29</v>
      </c>
      <c r="Q5" s="2" t="s">
        <v>60</v>
      </c>
      <c r="R5" s="115" t="s">
        <v>20</v>
      </c>
      <c r="S5" s="116"/>
      <c r="T5" s="116"/>
      <c r="U5" s="116"/>
      <c r="W5" s="28"/>
      <c r="X5" s="28"/>
      <c r="Y5" s="28"/>
      <c r="Z5" s="28"/>
      <c r="AA5" s="28"/>
      <c r="AB5" s="28"/>
      <c r="AC5" s="28"/>
      <c r="AD5" s="28"/>
      <c r="AF5" s="28"/>
      <c r="AG5" s="28"/>
      <c r="AH5" s="28"/>
      <c r="AI5" s="28"/>
      <c r="AJ5" s="28"/>
      <c r="AK5" s="28"/>
      <c r="AL5" s="28"/>
      <c r="AM5" s="28"/>
    </row>
    <row r="6" spans="1:39" x14ac:dyDescent="0.25">
      <c r="A6" s="20" t="s">
        <v>1</v>
      </c>
      <c r="B6" s="20" t="s">
        <v>22</v>
      </c>
      <c r="C6" s="20" t="s">
        <v>0</v>
      </c>
      <c r="D6" s="20" t="s">
        <v>2</v>
      </c>
      <c r="E6" s="20" t="s">
        <v>5</v>
      </c>
      <c r="F6" s="20" t="s">
        <v>6</v>
      </c>
      <c r="G6" s="20" t="s">
        <v>18</v>
      </c>
      <c r="H6" s="20" t="s">
        <v>3</v>
      </c>
      <c r="I6" s="20" t="s">
        <v>62</v>
      </c>
      <c r="J6" s="20" t="s">
        <v>63</v>
      </c>
      <c r="K6" s="20" t="s">
        <v>64</v>
      </c>
      <c r="L6" s="20" t="s">
        <v>65</v>
      </c>
      <c r="N6" s="19" t="s">
        <v>4</v>
      </c>
      <c r="O6" s="19" t="s">
        <v>0</v>
      </c>
      <c r="P6" s="19" t="s">
        <v>12</v>
      </c>
      <c r="Q6" s="19" t="s">
        <v>3</v>
      </c>
      <c r="R6" s="20" t="s">
        <v>62</v>
      </c>
      <c r="S6" s="20" t="s">
        <v>63</v>
      </c>
      <c r="T6" s="20" t="s">
        <v>64</v>
      </c>
      <c r="U6" s="20" t="s">
        <v>65</v>
      </c>
      <c r="W6" s="29"/>
      <c r="X6" s="29"/>
      <c r="Y6" s="29"/>
      <c r="Z6" s="29"/>
      <c r="AA6" s="30"/>
      <c r="AB6" s="30"/>
      <c r="AC6" s="30"/>
      <c r="AD6" s="30"/>
      <c r="AF6" s="29"/>
      <c r="AG6" s="29"/>
      <c r="AH6" s="29"/>
      <c r="AI6" s="29"/>
      <c r="AJ6" s="30"/>
      <c r="AK6" s="30"/>
      <c r="AL6" s="30"/>
      <c r="AM6" s="30"/>
    </row>
    <row r="7" spans="1:39" s="11" customFormat="1" ht="12.75" x14ac:dyDescent="0.2">
      <c r="A7" s="5">
        <v>42920</v>
      </c>
      <c r="B7" s="6" t="s">
        <v>24</v>
      </c>
      <c r="C7" s="7" t="s">
        <v>31</v>
      </c>
      <c r="D7" s="7" t="s">
        <v>40</v>
      </c>
      <c r="E7" s="8">
        <v>0.4375</v>
      </c>
      <c r="F7" s="8">
        <v>0.5625</v>
      </c>
      <c r="G7" s="9">
        <f>IF(F7&lt;E7,F7+1,F7)-E7</f>
        <v>0.125</v>
      </c>
      <c r="H7" s="10">
        <f>G7*24</f>
        <v>3</v>
      </c>
      <c r="I7" s="7">
        <v>1</v>
      </c>
      <c r="J7" s="7"/>
      <c r="K7" s="7"/>
      <c r="L7" s="7"/>
      <c r="N7" s="16">
        <v>1</v>
      </c>
      <c r="O7" s="7" t="s">
        <v>53</v>
      </c>
      <c r="P7" s="7">
        <v>1</v>
      </c>
      <c r="Q7" s="17"/>
      <c r="R7" s="7">
        <v>1</v>
      </c>
      <c r="S7" s="7"/>
      <c r="T7" s="7"/>
      <c r="U7" s="7"/>
      <c r="W7" s="23"/>
      <c r="X7" s="24"/>
      <c r="Y7" s="24"/>
      <c r="Z7" s="27"/>
      <c r="AA7" s="24"/>
      <c r="AB7" s="24"/>
      <c r="AC7" s="24"/>
      <c r="AD7" s="24"/>
      <c r="AF7" s="31"/>
      <c r="AG7" s="32"/>
      <c r="AH7" s="32"/>
      <c r="AI7" s="33"/>
      <c r="AJ7" s="32"/>
      <c r="AK7" s="32"/>
      <c r="AL7" s="32"/>
      <c r="AM7" s="32"/>
    </row>
    <row r="8" spans="1:39" s="11" customFormat="1" ht="12.75" x14ac:dyDescent="0.2">
      <c r="A8" s="5">
        <v>42923</v>
      </c>
      <c r="B8" s="6" t="s">
        <v>23</v>
      </c>
      <c r="C8" s="7" t="s">
        <v>32</v>
      </c>
      <c r="D8" s="7" t="s">
        <v>41</v>
      </c>
      <c r="E8" s="15">
        <v>0.6875</v>
      </c>
      <c r="F8" s="8">
        <v>0.77083333333333337</v>
      </c>
      <c r="G8" s="9">
        <f t="shared" ref="G8:G27" si="0">IF(F8&lt;E8,F8+1,F8)-E8</f>
        <v>8.333333333333337E-2</v>
      </c>
      <c r="H8" s="10">
        <f t="shared" ref="H8:H27" si="1">G8*24</f>
        <v>2.0000000000000009</v>
      </c>
      <c r="I8" s="7">
        <v>1</v>
      </c>
      <c r="J8" s="7"/>
      <c r="K8" s="7"/>
      <c r="L8" s="7"/>
      <c r="N8" s="16">
        <v>2</v>
      </c>
      <c r="O8" s="7" t="s">
        <v>54</v>
      </c>
      <c r="P8" s="7">
        <v>1</v>
      </c>
      <c r="Q8" s="17"/>
      <c r="R8" s="7">
        <v>1</v>
      </c>
      <c r="S8" s="7"/>
      <c r="T8" s="7"/>
      <c r="U8" s="7"/>
      <c r="W8" s="23"/>
      <c r="X8" s="24"/>
      <c r="Y8" s="24"/>
      <c r="Z8" s="27"/>
      <c r="AA8" s="24"/>
      <c r="AB8" s="24"/>
      <c r="AC8" s="24"/>
      <c r="AD8" s="24"/>
      <c r="AF8" s="31"/>
      <c r="AG8" s="32"/>
      <c r="AH8" s="32"/>
      <c r="AI8" s="33"/>
      <c r="AJ8" s="32"/>
      <c r="AK8" s="32"/>
      <c r="AL8" s="32"/>
      <c r="AM8" s="32"/>
    </row>
    <row r="9" spans="1:39" s="11" customFormat="1" ht="12.75" x14ac:dyDescent="0.2">
      <c r="A9" s="5">
        <v>42923</v>
      </c>
      <c r="B9" s="6" t="s">
        <v>24</v>
      </c>
      <c r="C9" s="7" t="s">
        <v>32</v>
      </c>
      <c r="D9" s="7" t="s">
        <v>41</v>
      </c>
      <c r="E9" s="15">
        <v>0.6875</v>
      </c>
      <c r="F9" s="8">
        <v>0.77083333333333337</v>
      </c>
      <c r="G9" s="9">
        <f t="shared" si="0"/>
        <v>8.333333333333337E-2</v>
      </c>
      <c r="H9" s="10">
        <f t="shared" si="1"/>
        <v>2.0000000000000009</v>
      </c>
      <c r="I9" s="7">
        <v>1</v>
      </c>
      <c r="J9" s="7"/>
      <c r="K9" s="7"/>
      <c r="L9" s="7"/>
      <c r="N9" s="16">
        <v>3</v>
      </c>
      <c r="O9" s="7" t="s">
        <v>55</v>
      </c>
      <c r="P9" s="7">
        <v>2</v>
      </c>
      <c r="Q9" s="17"/>
      <c r="R9" s="7"/>
      <c r="S9" s="7"/>
      <c r="T9" s="7">
        <v>1</v>
      </c>
      <c r="U9" s="7"/>
      <c r="W9" s="23"/>
      <c r="X9" s="24"/>
      <c r="Y9" s="24"/>
      <c r="Z9" s="27"/>
      <c r="AA9" s="24"/>
      <c r="AB9" s="24"/>
      <c r="AC9" s="24"/>
      <c r="AD9" s="24"/>
      <c r="AF9" s="31"/>
      <c r="AG9" s="32"/>
      <c r="AH9" s="32"/>
      <c r="AI9" s="33"/>
      <c r="AJ9" s="32"/>
      <c r="AK9" s="32"/>
      <c r="AL9" s="32"/>
      <c r="AM9" s="32"/>
    </row>
    <row r="10" spans="1:39" s="11" customFormat="1" ht="12.75" x14ac:dyDescent="0.2">
      <c r="A10" s="5">
        <v>42969</v>
      </c>
      <c r="B10" s="6" t="s">
        <v>23</v>
      </c>
      <c r="C10" s="7" t="s">
        <v>33</v>
      </c>
      <c r="D10" s="7" t="s">
        <v>42</v>
      </c>
      <c r="E10" s="8">
        <v>0.85416666666666663</v>
      </c>
      <c r="F10" s="8">
        <v>0.9375</v>
      </c>
      <c r="G10" s="9">
        <f t="shared" si="0"/>
        <v>8.333333333333337E-2</v>
      </c>
      <c r="H10" s="10">
        <f t="shared" si="1"/>
        <v>2.0000000000000009</v>
      </c>
      <c r="I10" s="7"/>
      <c r="J10" s="7"/>
      <c r="K10" s="7">
        <v>1</v>
      </c>
      <c r="L10" s="7"/>
      <c r="N10" s="16">
        <v>4</v>
      </c>
      <c r="O10" s="7" t="s">
        <v>56</v>
      </c>
      <c r="P10" s="7">
        <v>3</v>
      </c>
      <c r="Q10" s="17"/>
      <c r="R10" s="7">
        <v>1</v>
      </c>
      <c r="S10" s="7"/>
      <c r="T10" s="7"/>
      <c r="U10" s="7"/>
      <c r="W10" s="23"/>
      <c r="X10" s="24"/>
      <c r="Y10" s="24"/>
      <c r="Z10" s="27"/>
      <c r="AA10" s="24"/>
      <c r="AB10" s="24"/>
      <c r="AC10" s="24"/>
      <c r="AD10" s="24"/>
      <c r="AF10" s="31"/>
      <c r="AG10" s="32"/>
      <c r="AH10" s="32"/>
      <c r="AI10" s="33"/>
      <c r="AJ10" s="32"/>
      <c r="AK10" s="32"/>
      <c r="AL10" s="32"/>
      <c r="AM10" s="32"/>
    </row>
    <row r="11" spans="1:39" s="11" customFormat="1" ht="12.75" x14ac:dyDescent="0.2">
      <c r="A11" s="5">
        <v>42969</v>
      </c>
      <c r="B11" s="6" t="s">
        <v>24</v>
      </c>
      <c r="C11" s="7" t="s">
        <v>33</v>
      </c>
      <c r="D11" s="7" t="s">
        <v>42</v>
      </c>
      <c r="E11" s="8">
        <v>0.85416666666666663</v>
      </c>
      <c r="F11" s="8">
        <v>0.9375</v>
      </c>
      <c r="G11" s="9">
        <f t="shared" si="0"/>
        <v>8.333333333333337E-2</v>
      </c>
      <c r="H11" s="10">
        <f t="shared" si="1"/>
        <v>2.0000000000000009</v>
      </c>
      <c r="I11" s="7"/>
      <c r="J11" s="7"/>
      <c r="K11" s="7">
        <v>1</v>
      </c>
      <c r="L11" s="7"/>
      <c r="N11" s="16">
        <v>5</v>
      </c>
      <c r="O11" s="7" t="s">
        <v>57</v>
      </c>
      <c r="P11" s="7">
        <v>1</v>
      </c>
      <c r="Q11" s="17"/>
      <c r="R11" s="7"/>
      <c r="S11" s="7"/>
      <c r="T11" s="7">
        <v>1</v>
      </c>
      <c r="U11" s="7"/>
      <c r="W11" s="23"/>
      <c r="X11" s="24"/>
      <c r="Y11" s="24"/>
      <c r="Z11" s="27"/>
      <c r="AA11" s="24"/>
      <c r="AB11" s="24"/>
      <c r="AC11" s="24"/>
      <c r="AD11" s="24"/>
      <c r="AF11" s="31"/>
      <c r="AG11" s="32"/>
      <c r="AH11" s="32"/>
      <c r="AI11" s="33"/>
      <c r="AJ11" s="32"/>
      <c r="AK11" s="32"/>
      <c r="AL11" s="32"/>
      <c r="AM11" s="32"/>
    </row>
    <row r="12" spans="1:39" s="11" customFormat="1" ht="12.75" x14ac:dyDescent="0.2">
      <c r="A12" s="5">
        <v>42998</v>
      </c>
      <c r="B12" s="6" t="s">
        <v>23</v>
      </c>
      <c r="C12" s="7" t="s">
        <v>34</v>
      </c>
      <c r="D12" s="7" t="s">
        <v>43</v>
      </c>
      <c r="E12" s="8">
        <v>4.1666666666666664E-2</v>
      </c>
      <c r="F12" s="8">
        <v>0.10416666666666667</v>
      </c>
      <c r="G12" s="9">
        <f t="shared" si="0"/>
        <v>6.25E-2</v>
      </c>
      <c r="H12" s="10">
        <f t="shared" si="1"/>
        <v>1.5</v>
      </c>
      <c r="I12" s="7">
        <v>1</v>
      </c>
      <c r="J12" s="7"/>
      <c r="K12" s="7"/>
      <c r="L12" s="7"/>
      <c r="N12" s="16">
        <v>6</v>
      </c>
      <c r="O12" s="7" t="s">
        <v>58</v>
      </c>
      <c r="P12" s="7">
        <v>1</v>
      </c>
      <c r="Q12" s="17"/>
      <c r="R12" s="7">
        <v>1</v>
      </c>
      <c r="S12" s="7"/>
      <c r="T12" s="7"/>
      <c r="U12" s="7"/>
      <c r="W12" s="23"/>
      <c r="X12" s="24"/>
      <c r="Y12" s="24"/>
      <c r="Z12" s="27"/>
      <c r="AA12" s="24"/>
      <c r="AB12" s="24"/>
      <c r="AC12" s="24"/>
      <c r="AD12" s="24"/>
      <c r="AF12" s="31"/>
      <c r="AG12" s="32"/>
      <c r="AH12" s="32"/>
      <c r="AI12" s="33"/>
      <c r="AJ12" s="32"/>
      <c r="AK12" s="32"/>
      <c r="AL12" s="32"/>
      <c r="AM12" s="32"/>
    </row>
    <row r="13" spans="1:39" s="11" customFormat="1" ht="12.75" x14ac:dyDescent="0.2">
      <c r="A13" s="5">
        <v>42998</v>
      </c>
      <c r="B13" s="6" t="s">
        <v>24</v>
      </c>
      <c r="C13" s="7" t="s">
        <v>34</v>
      </c>
      <c r="D13" s="7" t="s">
        <v>43</v>
      </c>
      <c r="E13" s="8">
        <v>4.1666666666666664E-2</v>
      </c>
      <c r="F13" s="8">
        <v>0.10416666666666667</v>
      </c>
      <c r="G13" s="9">
        <f t="shared" si="0"/>
        <v>6.25E-2</v>
      </c>
      <c r="H13" s="10">
        <f t="shared" si="1"/>
        <v>1.5</v>
      </c>
      <c r="I13" s="7">
        <v>1</v>
      </c>
      <c r="J13" s="7"/>
      <c r="K13" s="7"/>
      <c r="L13" s="7"/>
      <c r="N13" s="16">
        <v>7</v>
      </c>
      <c r="O13" s="7" t="s">
        <v>38</v>
      </c>
      <c r="P13" s="7">
        <v>1</v>
      </c>
      <c r="Q13" s="17"/>
      <c r="R13" s="7"/>
      <c r="S13" s="7"/>
      <c r="T13" s="7">
        <v>1</v>
      </c>
      <c r="U13" s="7"/>
      <c r="W13" s="23"/>
      <c r="X13" s="24"/>
      <c r="Y13" s="24"/>
      <c r="Z13" s="27"/>
      <c r="AA13" s="24"/>
      <c r="AB13" s="24"/>
      <c r="AC13" s="24"/>
      <c r="AD13" s="24"/>
      <c r="AF13" s="31"/>
      <c r="AG13" s="32"/>
      <c r="AH13" s="32"/>
      <c r="AI13" s="33"/>
      <c r="AJ13" s="32"/>
      <c r="AK13" s="32"/>
      <c r="AL13" s="32"/>
      <c r="AM13" s="32"/>
    </row>
    <row r="14" spans="1:39" s="11" customFormat="1" ht="12.75" x14ac:dyDescent="0.2">
      <c r="A14" s="5">
        <v>43024</v>
      </c>
      <c r="B14" s="6" t="s">
        <v>23</v>
      </c>
      <c r="C14" s="7" t="s">
        <v>34</v>
      </c>
      <c r="D14" s="7" t="s">
        <v>44</v>
      </c>
      <c r="E14" s="8">
        <v>0.375</v>
      </c>
      <c r="F14" s="8">
        <v>0.41666666666666669</v>
      </c>
      <c r="G14" s="9">
        <f t="shared" si="0"/>
        <v>4.1666666666666685E-2</v>
      </c>
      <c r="H14" s="10">
        <f t="shared" si="1"/>
        <v>1.0000000000000004</v>
      </c>
      <c r="I14" s="7"/>
      <c r="J14" s="7">
        <v>1</v>
      </c>
      <c r="K14" s="7"/>
      <c r="L14" s="7"/>
      <c r="N14" s="16">
        <v>8</v>
      </c>
      <c r="O14" s="7" t="s">
        <v>59</v>
      </c>
      <c r="P14" s="7">
        <v>1</v>
      </c>
      <c r="Q14" s="17"/>
      <c r="R14" s="7">
        <v>1</v>
      </c>
      <c r="S14" s="7"/>
      <c r="T14" s="7"/>
      <c r="U14" s="7"/>
      <c r="W14" s="23"/>
      <c r="X14" s="24"/>
      <c r="Y14" s="24"/>
      <c r="Z14" s="27"/>
      <c r="AA14" s="24"/>
      <c r="AB14" s="24"/>
      <c r="AC14" s="24"/>
      <c r="AD14" s="24"/>
      <c r="AF14" s="31"/>
      <c r="AG14" s="32"/>
      <c r="AH14" s="32"/>
      <c r="AI14" s="33"/>
      <c r="AJ14" s="32"/>
      <c r="AK14" s="32"/>
      <c r="AL14" s="32"/>
      <c r="AM14" s="32"/>
    </row>
    <row r="15" spans="1:39" s="11" customFormat="1" ht="12.75" x14ac:dyDescent="0.2">
      <c r="A15" s="5">
        <v>43024</v>
      </c>
      <c r="B15" s="6" t="s">
        <v>24</v>
      </c>
      <c r="C15" s="7" t="s">
        <v>34</v>
      </c>
      <c r="D15" s="7" t="s">
        <v>44</v>
      </c>
      <c r="E15" s="8">
        <v>0.375</v>
      </c>
      <c r="F15" s="8">
        <v>0.41666666666666669</v>
      </c>
      <c r="G15" s="9">
        <f t="shared" si="0"/>
        <v>4.1666666666666685E-2</v>
      </c>
      <c r="H15" s="10">
        <f t="shared" si="1"/>
        <v>1.0000000000000004</v>
      </c>
      <c r="I15" s="7"/>
      <c r="J15" s="7">
        <v>1</v>
      </c>
      <c r="K15" s="7"/>
      <c r="L15" s="7"/>
      <c r="N15" s="16">
        <v>8</v>
      </c>
      <c r="O15" s="7" t="s">
        <v>61</v>
      </c>
      <c r="P15" s="7">
        <v>1</v>
      </c>
      <c r="Q15" s="17"/>
      <c r="R15" s="7"/>
      <c r="S15" s="7"/>
      <c r="T15" s="7">
        <v>1</v>
      </c>
      <c r="U15" s="7"/>
      <c r="W15" s="23"/>
      <c r="X15" s="24"/>
      <c r="Y15" s="24"/>
      <c r="Z15" s="27"/>
      <c r="AA15" s="24"/>
      <c r="AB15" s="24"/>
      <c r="AC15" s="24"/>
      <c r="AD15" s="24"/>
      <c r="AF15" s="31"/>
      <c r="AG15" s="32"/>
      <c r="AH15" s="32"/>
      <c r="AI15" s="33"/>
      <c r="AJ15" s="32"/>
      <c r="AK15" s="32"/>
      <c r="AL15" s="32"/>
      <c r="AM15" s="32"/>
    </row>
    <row r="16" spans="1:39" s="11" customFormat="1" ht="12.75" x14ac:dyDescent="0.2">
      <c r="A16" s="5">
        <v>43025</v>
      </c>
      <c r="B16" s="6" t="s">
        <v>23</v>
      </c>
      <c r="C16" s="7" t="s">
        <v>34</v>
      </c>
      <c r="D16" s="7" t="s">
        <v>45</v>
      </c>
      <c r="E16" s="8">
        <v>0.125</v>
      </c>
      <c r="F16" s="8">
        <v>0.16666666666666666</v>
      </c>
      <c r="G16" s="9">
        <f t="shared" si="0"/>
        <v>4.1666666666666657E-2</v>
      </c>
      <c r="H16" s="10">
        <f t="shared" si="1"/>
        <v>0.99999999999999978</v>
      </c>
      <c r="I16" s="7">
        <v>1</v>
      </c>
      <c r="J16" s="7"/>
      <c r="K16" s="7"/>
      <c r="L16" s="7"/>
      <c r="N16" s="23"/>
      <c r="O16" s="24"/>
      <c r="P16" s="24"/>
      <c r="Q16" s="18">
        <f>SUM(Q7:Q15)</f>
        <v>0</v>
      </c>
    </row>
    <row r="17" spans="1:41" s="11" customFormat="1" ht="12.75" x14ac:dyDescent="0.2">
      <c r="A17" s="5">
        <v>43025</v>
      </c>
      <c r="B17" s="6" t="s">
        <v>24</v>
      </c>
      <c r="C17" s="7" t="s">
        <v>34</v>
      </c>
      <c r="D17" s="7" t="s">
        <v>45</v>
      </c>
      <c r="E17" s="8">
        <v>0.125</v>
      </c>
      <c r="F17" s="8">
        <v>0.16666666666666666</v>
      </c>
      <c r="G17" s="9">
        <f t="shared" si="0"/>
        <v>4.1666666666666657E-2</v>
      </c>
      <c r="H17" s="10">
        <f t="shared" si="1"/>
        <v>0.99999999999999978</v>
      </c>
      <c r="I17" s="7">
        <v>1</v>
      </c>
      <c r="J17" s="7"/>
      <c r="K17" s="7"/>
      <c r="L17" s="7"/>
      <c r="N17" s="23"/>
      <c r="O17" s="24"/>
      <c r="P17" s="24"/>
    </row>
    <row r="18" spans="1:41" s="11" customFormat="1" ht="12.75" x14ac:dyDescent="0.2">
      <c r="A18" s="5">
        <v>43041</v>
      </c>
      <c r="B18" s="6" t="s">
        <v>23</v>
      </c>
      <c r="C18" s="7" t="s">
        <v>33</v>
      </c>
      <c r="D18" s="7" t="s">
        <v>46</v>
      </c>
      <c r="E18" s="8">
        <v>0.83333333333333337</v>
      </c>
      <c r="F18" s="8">
        <v>0.91666666666666663</v>
      </c>
      <c r="G18" s="9">
        <f t="shared" si="0"/>
        <v>8.3333333333333259E-2</v>
      </c>
      <c r="H18" s="10">
        <f t="shared" si="1"/>
        <v>1.9999999999999982</v>
      </c>
      <c r="I18" s="7"/>
      <c r="J18" s="7"/>
      <c r="K18" s="7">
        <v>1</v>
      </c>
      <c r="L18" s="7"/>
      <c r="N18" s="23"/>
      <c r="O18" s="24"/>
      <c r="P18" s="24"/>
    </row>
    <row r="19" spans="1:41" s="11" customFormat="1" ht="12.75" x14ac:dyDescent="0.2">
      <c r="A19" s="5">
        <v>43041</v>
      </c>
      <c r="B19" s="6" t="s">
        <v>24</v>
      </c>
      <c r="C19" s="7" t="s">
        <v>33</v>
      </c>
      <c r="D19" s="7" t="s">
        <v>47</v>
      </c>
      <c r="E19" s="8">
        <v>0.83333333333333337</v>
      </c>
      <c r="F19" s="8">
        <v>0.91666666666666663</v>
      </c>
      <c r="G19" s="9">
        <f t="shared" si="0"/>
        <v>8.3333333333333259E-2</v>
      </c>
      <c r="H19" s="10">
        <f t="shared" si="1"/>
        <v>1.9999999999999982</v>
      </c>
      <c r="I19" s="7"/>
      <c r="J19" s="7"/>
      <c r="K19" s="7">
        <v>1</v>
      </c>
      <c r="L19" s="7"/>
      <c r="N19" s="23"/>
      <c r="O19" s="24"/>
      <c r="P19" s="24"/>
    </row>
    <row r="20" spans="1:41" s="11" customFormat="1" ht="12.75" x14ac:dyDescent="0.2">
      <c r="A20" s="5">
        <v>43067</v>
      </c>
      <c r="B20" s="6" t="s">
        <v>23</v>
      </c>
      <c r="C20" s="7" t="s">
        <v>35</v>
      </c>
      <c r="D20" s="7" t="s">
        <v>48</v>
      </c>
      <c r="E20" s="8">
        <v>0.29166666666666669</v>
      </c>
      <c r="F20" s="8">
        <v>0.375</v>
      </c>
      <c r="G20" s="9">
        <f t="shared" si="0"/>
        <v>8.3333333333333315E-2</v>
      </c>
      <c r="H20" s="10">
        <f t="shared" si="1"/>
        <v>1.9999999999999996</v>
      </c>
      <c r="I20" s="7"/>
      <c r="J20" s="7"/>
      <c r="K20" s="7">
        <v>1</v>
      </c>
      <c r="L20" s="7"/>
      <c r="N20" s="23"/>
      <c r="O20" s="24"/>
      <c r="P20" s="24"/>
    </row>
    <row r="21" spans="1:41" s="11" customFormat="1" ht="12.75" x14ac:dyDescent="0.2">
      <c r="A21" s="5">
        <v>43067</v>
      </c>
      <c r="B21" s="6" t="s">
        <v>24</v>
      </c>
      <c r="C21" s="7" t="s">
        <v>35</v>
      </c>
      <c r="D21" s="7" t="s">
        <v>48</v>
      </c>
      <c r="E21" s="8">
        <v>0.29166666666666669</v>
      </c>
      <c r="F21" s="8">
        <v>0.375</v>
      </c>
      <c r="G21" s="9">
        <f t="shared" si="0"/>
        <v>8.3333333333333315E-2</v>
      </c>
      <c r="H21" s="10">
        <f t="shared" si="1"/>
        <v>1.9999999999999996</v>
      </c>
      <c r="I21" s="7"/>
      <c r="J21" s="7"/>
      <c r="K21" s="7">
        <v>1</v>
      </c>
      <c r="L21" s="7"/>
      <c r="N21" s="23"/>
      <c r="O21" s="24"/>
      <c r="P21" s="24"/>
    </row>
    <row r="22" spans="1:41" s="11" customFormat="1" ht="12.75" x14ac:dyDescent="0.2">
      <c r="A22" s="5">
        <v>43076</v>
      </c>
      <c r="B22" s="6" t="s">
        <v>24</v>
      </c>
      <c r="C22" s="7" t="s">
        <v>36</v>
      </c>
      <c r="D22" s="7" t="s">
        <v>49</v>
      </c>
      <c r="E22" s="8">
        <v>0.33333333333333331</v>
      </c>
      <c r="F22" s="8">
        <v>0.35416666666666669</v>
      </c>
      <c r="G22" s="9">
        <f t="shared" si="0"/>
        <v>2.083333333333337E-2</v>
      </c>
      <c r="H22" s="10">
        <f t="shared" si="1"/>
        <v>0.50000000000000089</v>
      </c>
      <c r="I22" s="7"/>
      <c r="J22" s="7"/>
      <c r="K22" s="7">
        <v>1</v>
      </c>
      <c r="L22" s="7"/>
      <c r="N22" s="23"/>
      <c r="O22" s="24"/>
      <c r="P22" s="24"/>
    </row>
    <row r="23" spans="1:41" s="11" customFormat="1" ht="12.75" x14ac:dyDescent="0.2">
      <c r="A23" s="5">
        <v>43082</v>
      </c>
      <c r="B23" s="6" t="s">
        <v>23</v>
      </c>
      <c r="C23" s="7" t="s">
        <v>37</v>
      </c>
      <c r="D23" s="7" t="s">
        <v>50</v>
      </c>
      <c r="E23" s="8">
        <v>0.95833333333333337</v>
      </c>
      <c r="F23" s="8">
        <v>0</v>
      </c>
      <c r="G23" s="9">
        <f t="shared" si="0"/>
        <v>4.166666666666663E-2</v>
      </c>
      <c r="H23" s="10">
        <f t="shared" si="1"/>
        <v>0.99999999999999911</v>
      </c>
      <c r="I23" s="7">
        <v>1</v>
      </c>
      <c r="J23" s="7"/>
      <c r="K23" s="7"/>
      <c r="L23" s="7"/>
      <c r="N23" s="23"/>
      <c r="O23" s="24"/>
      <c r="P23" s="24"/>
    </row>
    <row r="24" spans="1:41" s="11" customFormat="1" ht="12.75" x14ac:dyDescent="0.2">
      <c r="A24" s="5">
        <v>43082</v>
      </c>
      <c r="B24" s="6" t="s">
        <v>24</v>
      </c>
      <c r="C24" s="7" t="s">
        <v>37</v>
      </c>
      <c r="D24" s="7" t="s">
        <v>50</v>
      </c>
      <c r="E24" s="8">
        <v>0.95833333333333337</v>
      </c>
      <c r="F24" s="8">
        <v>0</v>
      </c>
      <c r="G24" s="9">
        <f t="shared" si="0"/>
        <v>4.166666666666663E-2</v>
      </c>
      <c r="H24" s="10">
        <f t="shared" si="1"/>
        <v>0.99999999999999911</v>
      </c>
      <c r="I24" s="7">
        <v>1</v>
      </c>
      <c r="J24" s="7"/>
      <c r="K24" s="7"/>
      <c r="L24" s="7"/>
      <c r="N24" s="23"/>
      <c r="O24" s="24"/>
      <c r="P24" s="24"/>
    </row>
    <row r="25" spans="1:41" s="11" customFormat="1" ht="12.75" x14ac:dyDescent="0.2">
      <c r="A25" s="5">
        <v>43155</v>
      </c>
      <c r="B25" s="6" t="s">
        <v>23</v>
      </c>
      <c r="C25" s="7" t="s">
        <v>38</v>
      </c>
      <c r="D25" s="7" t="s">
        <v>52</v>
      </c>
      <c r="E25" s="8">
        <v>0.70833333333333337</v>
      </c>
      <c r="F25" s="8">
        <v>0.77083333333333337</v>
      </c>
      <c r="G25" s="9">
        <f t="shared" si="0"/>
        <v>6.25E-2</v>
      </c>
      <c r="H25" s="10">
        <f t="shared" si="1"/>
        <v>1.5</v>
      </c>
      <c r="I25" s="7"/>
      <c r="J25" s="7"/>
      <c r="K25" s="7">
        <v>1</v>
      </c>
      <c r="L25" s="7"/>
      <c r="N25" s="23"/>
      <c r="O25" s="24"/>
      <c r="P25" s="24"/>
    </row>
    <row r="26" spans="1:41" s="11" customFormat="1" ht="12.75" x14ac:dyDescent="0.2">
      <c r="A26" s="5">
        <v>43155</v>
      </c>
      <c r="B26" s="6" t="s">
        <v>24</v>
      </c>
      <c r="C26" s="7" t="s">
        <v>38</v>
      </c>
      <c r="D26" s="7" t="s">
        <v>52</v>
      </c>
      <c r="E26" s="8">
        <v>0.70833333333333337</v>
      </c>
      <c r="F26" s="8">
        <v>0.77083333333333337</v>
      </c>
      <c r="G26" s="9">
        <f t="shared" si="0"/>
        <v>6.25E-2</v>
      </c>
      <c r="H26" s="10">
        <f t="shared" si="1"/>
        <v>1.5</v>
      </c>
      <c r="I26" s="7"/>
      <c r="J26" s="7"/>
      <c r="K26" s="7">
        <v>1</v>
      </c>
      <c r="L26" s="7"/>
      <c r="N26" s="23"/>
      <c r="O26" s="24"/>
      <c r="P26" s="24"/>
    </row>
    <row r="27" spans="1:41" s="11" customFormat="1" ht="12.75" x14ac:dyDescent="0.2">
      <c r="A27" s="5">
        <v>43186</v>
      </c>
      <c r="B27" s="6" t="s">
        <v>23</v>
      </c>
      <c r="C27" s="7" t="s">
        <v>39</v>
      </c>
      <c r="D27" s="12" t="s">
        <v>51</v>
      </c>
      <c r="E27" s="8">
        <v>0.75</v>
      </c>
      <c r="F27" s="8">
        <v>0.83333333333333337</v>
      </c>
      <c r="G27" s="9">
        <f t="shared" si="0"/>
        <v>8.333333333333337E-2</v>
      </c>
      <c r="H27" s="10">
        <f t="shared" si="1"/>
        <v>2.0000000000000009</v>
      </c>
      <c r="I27" s="7">
        <v>1</v>
      </c>
      <c r="J27" s="7"/>
      <c r="K27" s="7"/>
      <c r="L27" s="7"/>
      <c r="N27" s="23"/>
      <c r="O27" s="24"/>
      <c r="P27" s="24"/>
    </row>
    <row r="28" spans="1:41" s="11" customFormat="1" ht="12.75" x14ac:dyDescent="0.2">
      <c r="A28" s="5"/>
      <c r="B28" s="5"/>
      <c r="C28" s="7"/>
      <c r="D28" s="7"/>
      <c r="E28" s="8"/>
      <c r="F28" s="8"/>
      <c r="G28" s="9">
        <f>IF(F28&lt;E28,F28+1,F28)-E28</f>
        <v>0</v>
      </c>
      <c r="H28" s="10">
        <f>G28*24</f>
        <v>0</v>
      </c>
      <c r="I28" s="7"/>
      <c r="J28" s="7"/>
      <c r="K28" s="7"/>
      <c r="L28" s="7"/>
      <c r="N28" s="23"/>
      <c r="O28" s="24"/>
      <c r="P28" s="24"/>
    </row>
    <row r="29" spans="1:41" s="11" customFormat="1" ht="12.75" x14ac:dyDescent="0.2">
      <c r="A29" s="112" t="s">
        <v>11</v>
      </c>
      <c r="B29" s="113"/>
      <c r="C29" s="113"/>
      <c r="D29" s="113"/>
      <c r="E29" s="113"/>
      <c r="F29" s="113"/>
      <c r="G29" s="114"/>
      <c r="H29" s="13">
        <f>SUM(H7:H28)</f>
        <v>33.5</v>
      </c>
      <c r="I29" s="14">
        <f>SUM(I7:I28)</f>
        <v>10</v>
      </c>
      <c r="J29" s="14">
        <f>SUM(J7:J28)</f>
        <v>2</v>
      </c>
      <c r="K29" s="14">
        <f>SUM(K7:K28)</f>
        <v>9</v>
      </c>
      <c r="L29" s="14">
        <f>SUM(L7:L28)</f>
        <v>0</v>
      </c>
      <c r="N29" s="23"/>
      <c r="O29" s="24"/>
      <c r="P29" s="24"/>
    </row>
    <row r="32" spans="1:41" ht="51" customHeight="1" x14ac:dyDescent="0.25">
      <c r="A32" t="s">
        <v>66</v>
      </c>
      <c r="N32" t="s">
        <v>66</v>
      </c>
      <c r="W32" t="s">
        <v>66</v>
      </c>
      <c r="AF32" t="s">
        <v>66</v>
      </c>
      <c r="AO32" t="s">
        <v>66</v>
      </c>
    </row>
    <row r="33" spans="1:44" ht="78.75" x14ac:dyDescent="0.25">
      <c r="A33" s="2" t="s">
        <v>8</v>
      </c>
      <c r="B33" s="2" t="s">
        <v>25</v>
      </c>
      <c r="C33" s="2" t="s">
        <v>7</v>
      </c>
      <c r="D33" s="2" t="s">
        <v>9</v>
      </c>
      <c r="E33" s="2" t="s">
        <v>26</v>
      </c>
      <c r="F33" s="2" t="s">
        <v>27</v>
      </c>
      <c r="G33" s="2" t="s">
        <v>21</v>
      </c>
      <c r="H33" s="2" t="s">
        <v>19</v>
      </c>
      <c r="I33" s="115" t="s">
        <v>20</v>
      </c>
      <c r="J33" s="116"/>
      <c r="K33" s="116"/>
      <c r="L33" s="116"/>
      <c r="N33" s="2"/>
      <c r="O33" s="2" t="s">
        <v>13</v>
      </c>
      <c r="P33" s="2" t="s">
        <v>29</v>
      </c>
      <c r="Q33" s="2" t="s">
        <v>60</v>
      </c>
      <c r="R33" s="115" t="s">
        <v>20</v>
      </c>
      <c r="S33" s="116"/>
      <c r="T33" s="116"/>
      <c r="U33" s="116"/>
      <c r="W33" s="2"/>
      <c r="X33" s="2" t="s">
        <v>13</v>
      </c>
      <c r="Y33" s="2" t="s">
        <v>29</v>
      </c>
      <c r="Z33" s="2" t="s">
        <v>60</v>
      </c>
      <c r="AA33" s="115" t="s">
        <v>20</v>
      </c>
      <c r="AB33" s="116"/>
      <c r="AC33" s="116"/>
      <c r="AD33" s="116"/>
      <c r="AF33" s="2"/>
      <c r="AG33" s="2" t="s">
        <v>13</v>
      </c>
      <c r="AH33" s="2" t="s">
        <v>29</v>
      </c>
      <c r="AI33" s="2" t="s">
        <v>60</v>
      </c>
      <c r="AJ33" s="115" t="s">
        <v>20</v>
      </c>
      <c r="AK33" s="116"/>
      <c r="AL33" s="116"/>
      <c r="AM33" s="116"/>
      <c r="AO33" s="26" t="s">
        <v>8</v>
      </c>
      <c r="AP33" s="26" t="s">
        <v>7</v>
      </c>
      <c r="AQ33" s="26" t="s">
        <v>9</v>
      </c>
      <c r="AR33" s="26" t="s">
        <v>19</v>
      </c>
    </row>
    <row r="34" spans="1:44" x14ac:dyDescent="0.25">
      <c r="A34" s="20" t="s">
        <v>1</v>
      </c>
      <c r="B34" s="20" t="s">
        <v>22</v>
      </c>
      <c r="C34" s="20" t="s">
        <v>0</v>
      </c>
      <c r="D34" s="20" t="s">
        <v>2</v>
      </c>
      <c r="E34" s="20" t="s">
        <v>5</v>
      </c>
      <c r="F34" s="20" t="s">
        <v>6</v>
      </c>
      <c r="G34" s="20" t="s">
        <v>18</v>
      </c>
      <c r="H34" s="20" t="s">
        <v>3</v>
      </c>
      <c r="I34" s="20" t="s">
        <v>62</v>
      </c>
      <c r="J34" s="20" t="s">
        <v>63</v>
      </c>
      <c r="K34" s="20" t="s">
        <v>64</v>
      </c>
      <c r="L34" s="20" t="s">
        <v>65</v>
      </c>
      <c r="N34" s="19" t="s">
        <v>4</v>
      </c>
      <c r="O34" s="19" t="s">
        <v>0</v>
      </c>
      <c r="P34" s="19" t="s">
        <v>12</v>
      </c>
      <c r="Q34" s="19" t="s">
        <v>3</v>
      </c>
      <c r="R34" s="20" t="s">
        <v>62</v>
      </c>
      <c r="S34" s="20" t="s">
        <v>63</v>
      </c>
      <c r="T34" s="20" t="s">
        <v>64</v>
      </c>
      <c r="U34" s="20" t="s">
        <v>65</v>
      </c>
      <c r="W34" s="19" t="s">
        <v>4</v>
      </c>
      <c r="X34" s="19" t="s">
        <v>0</v>
      </c>
      <c r="Y34" s="19" t="s">
        <v>12</v>
      </c>
      <c r="Z34" s="19" t="s">
        <v>3</v>
      </c>
      <c r="AA34" s="20" t="s">
        <v>62</v>
      </c>
      <c r="AB34" s="20" t="s">
        <v>63</v>
      </c>
      <c r="AC34" s="20" t="s">
        <v>64</v>
      </c>
      <c r="AD34" s="20" t="s">
        <v>65</v>
      </c>
      <c r="AF34" s="19" t="s">
        <v>4</v>
      </c>
      <c r="AG34" s="19" t="s">
        <v>0</v>
      </c>
      <c r="AH34" s="19" t="s">
        <v>12</v>
      </c>
      <c r="AI34" s="19" t="s">
        <v>3</v>
      </c>
      <c r="AJ34" s="20" t="s">
        <v>62</v>
      </c>
      <c r="AK34" s="20" t="s">
        <v>63</v>
      </c>
      <c r="AL34" s="20" t="s">
        <v>64</v>
      </c>
      <c r="AM34" s="20" t="s">
        <v>65</v>
      </c>
      <c r="AO34" s="20" t="s">
        <v>1</v>
      </c>
      <c r="AP34" s="20" t="s">
        <v>0</v>
      </c>
      <c r="AQ34" s="20" t="s">
        <v>2</v>
      </c>
      <c r="AR34" s="20" t="s">
        <v>3</v>
      </c>
    </row>
    <row r="35" spans="1:44" x14ac:dyDescent="0.25">
      <c r="A35" s="5">
        <v>42923</v>
      </c>
      <c r="B35" s="6" t="s">
        <v>23</v>
      </c>
      <c r="C35" s="7" t="s">
        <v>32</v>
      </c>
      <c r="D35" s="7" t="s">
        <v>41</v>
      </c>
      <c r="E35" s="15">
        <v>0.6875</v>
      </c>
      <c r="F35" s="8">
        <v>0.77083333333333337</v>
      </c>
      <c r="G35" s="9">
        <f t="shared" ref="G35:G44" si="2">IF(F35&lt;E35,F35+1,F35)-E35</f>
        <v>8.333333333333337E-2</v>
      </c>
      <c r="H35" s="10">
        <f t="shared" ref="H35:H44" si="3">G35*24</f>
        <v>2.0000000000000009</v>
      </c>
      <c r="I35" s="7">
        <v>1</v>
      </c>
      <c r="J35" s="7"/>
      <c r="K35" s="7"/>
      <c r="L35" s="7"/>
      <c r="N35" s="16">
        <v>1</v>
      </c>
      <c r="O35" s="7" t="s">
        <v>54</v>
      </c>
      <c r="P35" s="7">
        <v>1</v>
      </c>
      <c r="Q35" s="17">
        <v>2</v>
      </c>
      <c r="R35" s="7">
        <v>1</v>
      </c>
      <c r="S35" s="7"/>
      <c r="T35" s="7"/>
      <c r="U35" s="7"/>
      <c r="W35" s="16">
        <v>1</v>
      </c>
      <c r="X35" s="7" t="s">
        <v>55</v>
      </c>
      <c r="Y35" s="7">
        <v>2</v>
      </c>
      <c r="Z35" s="17">
        <v>3.9999999999999991</v>
      </c>
      <c r="AA35" s="7"/>
      <c r="AB35" s="7"/>
      <c r="AC35" s="7">
        <v>1</v>
      </c>
      <c r="AD35" s="7"/>
      <c r="AF35" s="16">
        <v>1</v>
      </c>
      <c r="AG35" s="7" t="s">
        <v>56</v>
      </c>
      <c r="AH35" s="7">
        <v>3</v>
      </c>
      <c r="AI35" s="17">
        <v>3.5</v>
      </c>
      <c r="AJ35" s="7">
        <v>1</v>
      </c>
      <c r="AK35" s="7"/>
      <c r="AL35" s="7"/>
      <c r="AM35" s="7"/>
      <c r="AO35" s="5">
        <v>42923</v>
      </c>
      <c r="AP35" s="7" t="s">
        <v>32</v>
      </c>
      <c r="AQ35" s="7" t="s">
        <v>70</v>
      </c>
      <c r="AR35" s="10">
        <v>2.0000000000000009</v>
      </c>
    </row>
    <row r="36" spans="1:44" x14ac:dyDescent="0.25">
      <c r="A36" s="5">
        <v>42969</v>
      </c>
      <c r="B36" s="6" t="s">
        <v>23</v>
      </c>
      <c r="C36" s="7" t="s">
        <v>33</v>
      </c>
      <c r="D36" s="7" t="s">
        <v>42</v>
      </c>
      <c r="E36" s="8">
        <v>0.85416666666666663</v>
      </c>
      <c r="F36" s="8">
        <v>0.9375</v>
      </c>
      <c r="G36" s="9">
        <f t="shared" si="2"/>
        <v>8.333333333333337E-2</v>
      </c>
      <c r="H36" s="10">
        <f t="shared" si="3"/>
        <v>2.0000000000000009</v>
      </c>
      <c r="I36" s="7"/>
      <c r="J36" s="7"/>
      <c r="K36" s="7">
        <v>1</v>
      </c>
      <c r="L36" s="7"/>
      <c r="N36" s="16">
        <v>2</v>
      </c>
      <c r="O36" s="7" t="s">
        <v>55</v>
      </c>
      <c r="P36" s="7">
        <v>2</v>
      </c>
      <c r="Q36" s="17">
        <f>H36+H40</f>
        <v>3.9999999999999991</v>
      </c>
      <c r="R36" s="7"/>
      <c r="S36" s="7"/>
      <c r="T36" s="7">
        <v>1</v>
      </c>
      <c r="U36" s="7"/>
      <c r="W36" s="16">
        <v>2</v>
      </c>
      <c r="X36" s="7" t="s">
        <v>56</v>
      </c>
      <c r="Y36" s="7">
        <v>3</v>
      </c>
      <c r="Z36" s="17">
        <v>3.5</v>
      </c>
      <c r="AA36" s="7">
        <v>1</v>
      </c>
      <c r="AB36" s="7"/>
      <c r="AC36" s="7"/>
      <c r="AD36" s="7"/>
      <c r="AF36" s="16">
        <v>2</v>
      </c>
      <c r="AG36" s="7" t="s">
        <v>55</v>
      </c>
      <c r="AH36" s="7">
        <v>2</v>
      </c>
      <c r="AI36" s="17">
        <v>3.9999999999999991</v>
      </c>
      <c r="AJ36" s="7"/>
      <c r="AK36" s="7"/>
      <c r="AL36" s="7">
        <v>1</v>
      </c>
      <c r="AM36" s="7"/>
      <c r="AO36" s="5">
        <v>42969</v>
      </c>
      <c r="AP36" s="7" t="s">
        <v>33</v>
      </c>
      <c r="AQ36" s="7" t="s">
        <v>71</v>
      </c>
      <c r="AR36" s="10">
        <v>2.0000000000000009</v>
      </c>
    </row>
    <row r="37" spans="1:44" x14ac:dyDescent="0.25">
      <c r="A37" s="5">
        <v>42998</v>
      </c>
      <c r="B37" s="6" t="s">
        <v>23</v>
      </c>
      <c r="C37" s="7" t="s">
        <v>34</v>
      </c>
      <c r="D37" s="7" t="s">
        <v>43</v>
      </c>
      <c r="E37" s="8">
        <v>4.1666666666666664E-2</v>
      </c>
      <c r="F37" s="8">
        <v>0.10416666666666667</v>
      </c>
      <c r="G37" s="9">
        <f t="shared" si="2"/>
        <v>6.25E-2</v>
      </c>
      <c r="H37" s="10">
        <f t="shared" si="3"/>
        <v>1.5</v>
      </c>
      <c r="I37" s="7">
        <v>1</v>
      </c>
      <c r="J37" s="7"/>
      <c r="K37" s="7"/>
      <c r="L37" s="7"/>
      <c r="N37" s="16">
        <v>3</v>
      </c>
      <c r="O37" s="7" t="s">
        <v>56</v>
      </c>
      <c r="P37" s="7">
        <v>3</v>
      </c>
      <c r="Q37" s="17">
        <f>H37+H38+H39</f>
        <v>3.5</v>
      </c>
      <c r="R37" s="7">
        <v>1</v>
      </c>
      <c r="S37" s="7"/>
      <c r="T37" s="7"/>
      <c r="U37" s="7"/>
      <c r="W37" s="16">
        <v>3</v>
      </c>
      <c r="X37" s="7" t="s">
        <v>59</v>
      </c>
      <c r="Y37" s="7">
        <v>1</v>
      </c>
      <c r="Z37" s="17">
        <v>2.0000000000000009</v>
      </c>
      <c r="AA37" s="7">
        <v>1</v>
      </c>
      <c r="AB37" s="7"/>
      <c r="AC37" s="7"/>
      <c r="AD37" s="7"/>
      <c r="AF37" s="16">
        <v>3</v>
      </c>
      <c r="AG37" s="7" t="s">
        <v>54</v>
      </c>
      <c r="AH37" s="7">
        <v>1</v>
      </c>
      <c r="AI37" s="17">
        <v>2</v>
      </c>
      <c r="AJ37" s="7">
        <v>1</v>
      </c>
      <c r="AK37" s="7"/>
      <c r="AL37" s="7"/>
      <c r="AM37" s="7"/>
      <c r="AO37" s="5">
        <v>43186</v>
      </c>
      <c r="AP37" s="7" t="s">
        <v>39</v>
      </c>
      <c r="AQ37" s="12" t="s">
        <v>78</v>
      </c>
      <c r="AR37" s="10">
        <v>2.0000000000000009</v>
      </c>
    </row>
    <row r="38" spans="1:44" x14ac:dyDescent="0.25">
      <c r="A38" s="5">
        <v>43024</v>
      </c>
      <c r="B38" s="6" t="s">
        <v>23</v>
      </c>
      <c r="C38" s="7" t="s">
        <v>34</v>
      </c>
      <c r="D38" s="7" t="s">
        <v>44</v>
      </c>
      <c r="E38" s="8">
        <v>0.375</v>
      </c>
      <c r="F38" s="8">
        <v>0.41666666666666669</v>
      </c>
      <c r="G38" s="9">
        <f t="shared" si="2"/>
        <v>4.1666666666666685E-2</v>
      </c>
      <c r="H38" s="10">
        <f t="shared" si="3"/>
        <v>1.0000000000000004</v>
      </c>
      <c r="I38" s="7">
        <v>1</v>
      </c>
      <c r="J38" s="7"/>
      <c r="K38" s="7"/>
      <c r="L38" s="7"/>
      <c r="N38" s="16">
        <v>4</v>
      </c>
      <c r="O38" s="7" t="s">
        <v>57</v>
      </c>
      <c r="P38" s="7">
        <v>1</v>
      </c>
      <c r="Q38" s="17">
        <f>H41</f>
        <v>1.9999999999999996</v>
      </c>
      <c r="R38" s="7">
        <v>1</v>
      </c>
      <c r="S38" s="7"/>
      <c r="T38" s="7"/>
      <c r="U38" s="7"/>
      <c r="W38" s="16">
        <v>4</v>
      </c>
      <c r="X38" s="7" t="s">
        <v>54</v>
      </c>
      <c r="Y38" s="7">
        <v>1</v>
      </c>
      <c r="Z38" s="17">
        <v>2</v>
      </c>
      <c r="AA38" s="7">
        <v>1</v>
      </c>
      <c r="AB38" s="7"/>
      <c r="AC38" s="7"/>
      <c r="AD38" s="7"/>
      <c r="AF38" s="16">
        <v>4</v>
      </c>
      <c r="AG38" s="7" t="s">
        <v>57</v>
      </c>
      <c r="AH38" s="7">
        <v>1</v>
      </c>
      <c r="AI38" s="17">
        <v>1.9999999999999996</v>
      </c>
      <c r="AJ38" s="7">
        <v>1</v>
      </c>
      <c r="AK38" s="7"/>
      <c r="AL38" s="7"/>
      <c r="AM38" s="7"/>
      <c r="AO38" s="5">
        <v>43067</v>
      </c>
      <c r="AP38" s="7" t="s">
        <v>35</v>
      </c>
      <c r="AQ38" s="7" t="s">
        <v>76</v>
      </c>
      <c r="AR38" s="10">
        <v>1.9999999999999996</v>
      </c>
    </row>
    <row r="39" spans="1:44" x14ac:dyDescent="0.25">
      <c r="A39" s="5">
        <v>43025</v>
      </c>
      <c r="B39" s="6" t="s">
        <v>23</v>
      </c>
      <c r="C39" s="7" t="s">
        <v>34</v>
      </c>
      <c r="D39" s="7" t="s">
        <v>45</v>
      </c>
      <c r="E39" s="8">
        <v>0.125</v>
      </c>
      <c r="F39" s="8">
        <v>0.16666666666666666</v>
      </c>
      <c r="G39" s="9">
        <f t="shared" si="2"/>
        <v>4.1666666666666657E-2</v>
      </c>
      <c r="H39" s="10">
        <f t="shared" si="3"/>
        <v>0.99999999999999978</v>
      </c>
      <c r="I39" s="7">
        <v>1</v>
      </c>
      <c r="J39" s="7"/>
      <c r="K39" s="7"/>
      <c r="L39" s="7"/>
      <c r="N39" s="16">
        <v>5</v>
      </c>
      <c r="O39" s="7" t="s">
        <v>58</v>
      </c>
      <c r="P39" s="7">
        <v>1</v>
      </c>
      <c r="Q39" s="17">
        <f>H42</f>
        <v>0.99999999999999911</v>
      </c>
      <c r="R39" s="7"/>
      <c r="S39" s="7"/>
      <c r="T39" s="7">
        <v>1</v>
      </c>
      <c r="U39" s="7"/>
      <c r="W39" s="16">
        <v>5</v>
      </c>
      <c r="X39" s="7" t="s">
        <v>57</v>
      </c>
      <c r="Y39" s="7">
        <v>1</v>
      </c>
      <c r="Z39" s="17">
        <v>1.9999999999999996</v>
      </c>
      <c r="AA39" s="7">
        <v>1</v>
      </c>
      <c r="AB39" s="7"/>
      <c r="AC39" s="7"/>
      <c r="AD39" s="7"/>
      <c r="AF39" s="16">
        <v>5</v>
      </c>
      <c r="AG39" s="7" t="s">
        <v>58</v>
      </c>
      <c r="AH39" s="7">
        <v>1</v>
      </c>
      <c r="AI39" s="17">
        <v>0.99999999999999911</v>
      </c>
      <c r="AJ39" s="7"/>
      <c r="AK39" s="7"/>
      <c r="AL39" s="7">
        <v>1</v>
      </c>
      <c r="AM39" s="7"/>
      <c r="AO39" s="5">
        <v>43041</v>
      </c>
      <c r="AP39" s="7" t="s">
        <v>33</v>
      </c>
      <c r="AQ39" s="7" t="s">
        <v>75</v>
      </c>
      <c r="AR39" s="10">
        <v>1.9999999999999982</v>
      </c>
    </row>
    <row r="40" spans="1:44" x14ac:dyDescent="0.25">
      <c r="A40" s="5">
        <v>43041</v>
      </c>
      <c r="B40" s="6" t="s">
        <v>23</v>
      </c>
      <c r="C40" s="7" t="s">
        <v>33</v>
      </c>
      <c r="D40" s="7" t="s">
        <v>46</v>
      </c>
      <c r="E40" s="8">
        <v>0.83333333333333337</v>
      </c>
      <c r="F40" s="8">
        <v>0.91666666666666663</v>
      </c>
      <c r="G40" s="9">
        <f t="shared" si="2"/>
        <v>8.3333333333333259E-2</v>
      </c>
      <c r="H40" s="10">
        <f t="shared" si="3"/>
        <v>1.9999999999999982</v>
      </c>
      <c r="I40" s="7"/>
      <c r="J40" s="7"/>
      <c r="K40" s="7">
        <v>1</v>
      </c>
      <c r="L40" s="7"/>
      <c r="N40" s="16">
        <v>6</v>
      </c>
      <c r="O40" s="7" t="s">
        <v>59</v>
      </c>
      <c r="P40" s="7">
        <v>1</v>
      </c>
      <c r="Q40" s="17">
        <f>H44</f>
        <v>2.0000000000000009</v>
      </c>
      <c r="R40" s="7">
        <v>1</v>
      </c>
      <c r="S40" s="7"/>
      <c r="T40" s="7"/>
      <c r="U40" s="7"/>
      <c r="W40" s="16">
        <v>6</v>
      </c>
      <c r="X40" s="7" t="s">
        <v>38</v>
      </c>
      <c r="Y40" s="7">
        <v>1</v>
      </c>
      <c r="Z40" s="17">
        <v>1.5</v>
      </c>
      <c r="AA40" s="7"/>
      <c r="AB40" s="7"/>
      <c r="AC40" s="7">
        <v>1</v>
      </c>
      <c r="AD40" s="7"/>
      <c r="AF40" s="16">
        <v>6</v>
      </c>
      <c r="AG40" s="7" t="s">
        <v>59</v>
      </c>
      <c r="AH40" s="7">
        <v>1</v>
      </c>
      <c r="AI40" s="17">
        <v>2.0000000000000009</v>
      </c>
      <c r="AJ40" s="7">
        <v>1</v>
      </c>
      <c r="AK40" s="7"/>
      <c r="AL40" s="7"/>
      <c r="AM40" s="7"/>
      <c r="AO40" s="5">
        <v>42998</v>
      </c>
      <c r="AP40" s="7" t="s">
        <v>34</v>
      </c>
      <c r="AQ40" s="7" t="s">
        <v>72</v>
      </c>
      <c r="AR40" s="10">
        <v>1.5</v>
      </c>
    </row>
    <row r="41" spans="1:44" x14ac:dyDescent="0.25">
      <c r="A41" s="5">
        <v>43067</v>
      </c>
      <c r="B41" s="6" t="s">
        <v>23</v>
      </c>
      <c r="C41" s="7" t="s">
        <v>35</v>
      </c>
      <c r="D41" s="7" t="s">
        <v>48</v>
      </c>
      <c r="E41" s="8">
        <v>0.29166666666666669</v>
      </c>
      <c r="F41" s="8">
        <v>0.375</v>
      </c>
      <c r="G41" s="9">
        <f t="shared" si="2"/>
        <v>8.3333333333333315E-2</v>
      </c>
      <c r="H41" s="10">
        <f t="shared" si="3"/>
        <v>1.9999999999999996</v>
      </c>
      <c r="I41" s="7"/>
      <c r="J41" s="7"/>
      <c r="K41" s="7">
        <v>1</v>
      </c>
      <c r="L41" s="7"/>
      <c r="N41" s="16">
        <v>7</v>
      </c>
      <c r="O41" s="7" t="s">
        <v>38</v>
      </c>
      <c r="P41" s="7">
        <v>1</v>
      </c>
      <c r="Q41" s="17">
        <f>H43</f>
        <v>1.5</v>
      </c>
      <c r="R41" s="7"/>
      <c r="S41" s="7"/>
      <c r="T41" s="7">
        <v>1</v>
      </c>
      <c r="U41" s="7"/>
      <c r="W41" s="16">
        <v>7</v>
      </c>
      <c r="X41" s="7" t="s">
        <v>58</v>
      </c>
      <c r="Y41" s="7">
        <v>1</v>
      </c>
      <c r="Z41" s="17">
        <v>0.99999999999999911</v>
      </c>
      <c r="AA41" s="7"/>
      <c r="AB41" s="7"/>
      <c r="AC41" s="7">
        <v>1</v>
      </c>
      <c r="AD41" s="7"/>
      <c r="AF41" s="16">
        <v>7</v>
      </c>
      <c r="AG41" s="7" t="s">
        <v>38</v>
      </c>
      <c r="AH41" s="7">
        <v>1</v>
      </c>
      <c r="AI41" s="17">
        <v>1.5</v>
      </c>
      <c r="AJ41" s="7"/>
      <c r="AK41" s="7"/>
      <c r="AL41" s="7">
        <v>1</v>
      </c>
      <c r="AM41" s="7"/>
      <c r="AO41" s="5">
        <v>43155</v>
      </c>
      <c r="AP41" s="7" t="s">
        <v>38</v>
      </c>
      <c r="AQ41" s="7" t="s">
        <v>77</v>
      </c>
      <c r="AR41" s="10">
        <v>1.5</v>
      </c>
    </row>
    <row r="42" spans="1:44" x14ac:dyDescent="0.25">
      <c r="A42" s="5">
        <v>43082</v>
      </c>
      <c r="B42" s="6" t="s">
        <v>23</v>
      </c>
      <c r="C42" s="7" t="s">
        <v>37</v>
      </c>
      <c r="D42" s="7" t="s">
        <v>50</v>
      </c>
      <c r="E42" s="8">
        <v>0.95833333333333337</v>
      </c>
      <c r="F42" s="8">
        <v>0</v>
      </c>
      <c r="G42" s="9">
        <f t="shared" si="2"/>
        <v>4.166666666666663E-2</v>
      </c>
      <c r="H42" s="10">
        <f t="shared" si="3"/>
        <v>0.99999999999999911</v>
      </c>
      <c r="I42" s="7">
        <v>1</v>
      </c>
      <c r="J42" s="7"/>
      <c r="K42" s="7"/>
      <c r="L42" s="7"/>
      <c r="N42" s="35"/>
      <c r="O42" s="36"/>
      <c r="P42" s="36"/>
      <c r="Q42" s="37">
        <f>SUM(Q35:Q41)</f>
        <v>16</v>
      </c>
      <c r="R42" s="36">
        <f>SUM(R35:R41)</f>
        <v>4</v>
      </c>
      <c r="S42" s="36">
        <f>SUM(S35:S41)</f>
        <v>0</v>
      </c>
      <c r="T42" s="36">
        <f>SUM(T35:T41)</f>
        <v>3</v>
      </c>
      <c r="U42" s="36">
        <f>SUM(U35:U41)</f>
        <v>0</v>
      </c>
      <c r="W42" s="35"/>
      <c r="X42" s="36"/>
      <c r="Y42" s="36"/>
      <c r="Z42" s="37">
        <v>16</v>
      </c>
      <c r="AA42" s="36">
        <f>SUM(AA35:AA41)</f>
        <v>4</v>
      </c>
      <c r="AB42" s="36">
        <f>SUM(AB35:AB41)</f>
        <v>0</v>
      </c>
      <c r="AC42" s="36">
        <f>SUM(AC35:AC41)</f>
        <v>3</v>
      </c>
      <c r="AD42" s="36">
        <f>SUM(AD35:AD41)</f>
        <v>0</v>
      </c>
      <c r="AF42" s="35"/>
      <c r="AG42" s="36"/>
      <c r="AH42" s="36"/>
      <c r="AI42" s="37">
        <v>16</v>
      </c>
      <c r="AJ42" s="36">
        <f>SUM(AJ35:AJ41)</f>
        <v>4</v>
      </c>
      <c r="AK42" s="36">
        <f>SUM(AK35:AK41)</f>
        <v>0</v>
      </c>
      <c r="AL42" s="36">
        <f>SUM(AL35:AL41)</f>
        <v>3</v>
      </c>
      <c r="AM42" s="36">
        <f>SUM(AM35:AM41)</f>
        <v>0</v>
      </c>
      <c r="AO42" s="5">
        <v>43024</v>
      </c>
      <c r="AP42" s="7" t="s">
        <v>34</v>
      </c>
      <c r="AQ42" s="7" t="s">
        <v>73</v>
      </c>
      <c r="AR42" s="10">
        <v>1.0000000000000004</v>
      </c>
    </row>
    <row r="43" spans="1:44" x14ac:dyDescent="0.25">
      <c r="A43" s="5">
        <v>43155</v>
      </c>
      <c r="B43" s="6" t="s">
        <v>23</v>
      </c>
      <c r="C43" s="7" t="s">
        <v>38</v>
      </c>
      <c r="D43" s="7" t="s">
        <v>52</v>
      </c>
      <c r="E43" s="8">
        <v>0.70833333333333337</v>
      </c>
      <c r="F43" s="8">
        <v>0.77083333333333337</v>
      </c>
      <c r="G43" s="9">
        <f t="shared" si="2"/>
        <v>6.25E-2</v>
      </c>
      <c r="H43" s="10">
        <f t="shared" si="3"/>
        <v>1.5</v>
      </c>
      <c r="I43" s="7"/>
      <c r="J43" s="7"/>
      <c r="K43" s="7">
        <v>1</v>
      </c>
      <c r="L43" s="7"/>
      <c r="N43" s="21"/>
      <c r="O43" s="22"/>
      <c r="P43" s="22"/>
      <c r="Q43" s="34"/>
      <c r="R43" s="22"/>
      <c r="S43" s="24"/>
      <c r="T43" s="24"/>
      <c r="U43" s="24"/>
      <c r="W43" s="21"/>
      <c r="X43" s="22"/>
      <c r="Y43" s="22"/>
      <c r="Z43" s="34"/>
      <c r="AA43" s="24"/>
      <c r="AB43" s="24"/>
      <c r="AC43" s="24"/>
      <c r="AD43" s="24"/>
      <c r="AF43" s="21"/>
      <c r="AG43" s="22"/>
      <c r="AH43" s="22"/>
      <c r="AI43" s="34"/>
      <c r="AJ43" s="22"/>
      <c r="AK43" s="24"/>
      <c r="AL43" s="24"/>
      <c r="AM43" s="24"/>
      <c r="AO43" s="5">
        <v>43025</v>
      </c>
      <c r="AP43" s="7" t="s">
        <v>34</v>
      </c>
      <c r="AQ43" s="7" t="s">
        <v>74</v>
      </c>
      <c r="AR43" s="10">
        <v>0.99999999999999978</v>
      </c>
    </row>
    <row r="44" spans="1:44" x14ac:dyDescent="0.25">
      <c r="A44" s="5">
        <v>43186</v>
      </c>
      <c r="B44" s="6" t="s">
        <v>23</v>
      </c>
      <c r="C44" s="7" t="s">
        <v>39</v>
      </c>
      <c r="D44" s="12" t="s">
        <v>51</v>
      </c>
      <c r="E44" s="8">
        <v>0.75</v>
      </c>
      <c r="F44" s="8">
        <v>0.83333333333333337</v>
      </c>
      <c r="G44" s="9">
        <f t="shared" si="2"/>
        <v>8.333333333333337E-2</v>
      </c>
      <c r="H44" s="10">
        <f t="shared" si="3"/>
        <v>2.0000000000000009</v>
      </c>
      <c r="I44" s="7">
        <v>1</v>
      </c>
      <c r="J44" s="7"/>
      <c r="K44" s="7"/>
      <c r="L44" s="7"/>
      <c r="AO44" s="5">
        <v>43082</v>
      </c>
      <c r="AP44" s="7" t="s">
        <v>37</v>
      </c>
      <c r="AQ44" s="7" t="s">
        <v>50</v>
      </c>
      <c r="AR44" s="10">
        <v>0.99999999999999911</v>
      </c>
    </row>
    <row r="45" spans="1:44" x14ac:dyDescent="0.25">
      <c r="A45" s="5"/>
      <c r="B45" s="5"/>
      <c r="C45" s="7"/>
      <c r="D45" s="7"/>
      <c r="E45" s="8"/>
      <c r="F45" s="8"/>
      <c r="G45" s="9">
        <f>IF(F45&lt;E45,F45+1,F45)-E45</f>
        <v>0</v>
      </c>
      <c r="H45" s="10">
        <f>G45*24</f>
        <v>0</v>
      </c>
      <c r="I45" s="7"/>
      <c r="J45" s="7"/>
      <c r="K45" s="7"/>
      <c r="L45" s="7"/>
      <c r="AO45" s="5"/>
      <c r="AP45" s="7"/>
      <c r="AQ45" s="7"/>
      <c r="AR45" s="10">
        <v>0</v>
      </c>
    </row>
    <row r="46" spans="1:44" x14ac:dyDescent="0.25">
      <c r="A46" s="112" t="s">
        <v>11</v>
      </c>
      <c r="B46" s="113"/>
      <c r="C46" s="113"/>
      <c r="D46" s="113"/>
      <c r="E46" s="113"/>
      <c r="F46" s="113"/>
      <c r="G46" s="114"/>
      <c r="H46" s="13">
        <f>SUM(H35:H45)</f>
        <v>16</v>
      </c>
      <c r="I46" s="14">
        <f>SUM(I35:I45)</f>
        <v>6</v>
      </c>
      <c r="J46" s="14">
        <f>SUM(J35:J45)</f>
        <v>0</v>
      </c>
      <c r="K46" s="14">
        <f>SUM(K35:K45)</f>
        <v>4</v>
      </c>
      <c r="L46" s="14">
        <f>SUM(L35:L45)</f>
        <v>0</v>
      </c>
      <c r="AO46" s="112" t="s">
        <v>11</v>
      </c>
      <c r="AP46" s="113"/>
      <c r="AQ46" s="113"/>
      <c r="AR46" s="13">
        <f>SUM(AR35:AR45)</f>
        <v>16</v>
      </c>
    </row>
    <row r="49" spans="1:44" x14ac:dyDescent="0.25">
      <c r="A49" t="s">
        <v>67</v>
      </c>
      <c r="N49" t="s">
        <v>67</v>
      </c>
      <c r="W49" t="s">
        <v>67</v>
      </c>
      <c r="AF49" t="s">
        <v>67</v>
      </c>
      <c r="AO49" t="s">
        <v>67</v>
      </c>
    </row>
    <row r="50" spans="1:44" ht="78.75" x14ac:dyDescent="0.25">
      <c r="A50" s="2" t="s">
        <v>8</v>
      </c>
      <c r="B50" s="2" t="s">
        <v>25</v>
      </c>
      <c r="C50" s="2" t="s">
        <v>7</v>
      </c>
      <c r="D50" s="2" t="s">
        <v>9</v>
      </c>
      <c r="E50" s="2" t="s">
        <v>26</v>
      </c>
      <c r="F50" s="2" t="s">
        <v>27</v>
      </c>
      <c r="G50" s="2" t="s">
        <v>21</v>
      </c>
      <c r="H50" s="2" t="s">
        <v>19</v>
      </c>
      <c r="I50" s="115" t="s">
        <v>20</v>
      </c>
      <c r="J50" s="116"/>
      <c r="K50" s="116"/>
      <c r="L50" s="116"/>
      <c r="N50" s="2"/>
      <c r="O50" s="2" t="s">
        <v>13</v>
      </c>
      <c r="P50" s="2" t="s">
        <v>29</v>
      </c>
      <c r="Q50" s="2" t="s">
        <v>60</v>
      </c>
      <c r="R50" s="115" t="s">
        <v>20</v>
      </c>
      <c r="S50" s="116"/>
      <c r="T50" s="116"/>
      <c r="U50" s="116"/>
      <c r="W50" s="2"/>
      <c r="X50" s="2" t="s">
        <v>13</v>
      </c>
      <c r="Y50" s="2" t="s">
        <v>29</v>
      </c>
      <c r="Z50" s="2" t="s">
        <v>60</v>
      </c>
      <c r="AA50" s="115" t="s">
        <v>20</v>
      </c>
      <c r="AB50" s="116"/>
      <c r="AC50" s="116"/>
      <c r="AD50" s="116"/>
      <c r="AF50" s="2"/>
      <c r="AG50" s="2" t="s">
        <v>13</v>
      </c>
      <c r="AH50" s="2" t="s">
        <v>29</v>
      </c>
      <c r="AI50" s="2" t="s">
        <v>60</v>
      </c>
      <c r="AJ50" s="115" t="s">
        <v>20</v>
      </c>
      <c r="AK50" s="116"/>
      <c r="AL50" s="116"/>
      <c r="AM50" s="116"/>
      <c r="AO50" s="26" t="s">
        <v>8</v>
      </c>
      <c r="AP50" s="26" t="s">
        <v>7</v>
      </c>
      <c r="AQ50" s="26" t="s">
        <v>9</v>
      </c>
      <c r="AR50" s="26" t="s">
        <v>19</v>
      </c>
    </row>
    <row r="51" spans="1:44" x14ac:dyDescent="0.25">
      <c r="A51" s="20" t="s">
        <v>1</v>
      </c>
      <c r="B51" s="20" t="s">
        <v>22</v>
      </c>
      <c r="C51" s="20" t="s">
        <v>0</v>
      </c>
      <c r="D51" s="20" t="s">
        <v>2</v>
      </c>
      <c r="E51" s="20" t="s">
        <v>5</v>
      </c>
      <c r="F51" s="20" t="s">
        <v>6</v>
      </c>
      <c r="G51" s="20" t="s">
        <v>18</v>
      </c>
      <c r="H51" s="20" t="s">
        <v>3</v>
      </c>
      <c r="I51" s="20" t="s">
        <v>62</v>
      </c>
      <c r="J51" s="20" t="s">
        <v>63</v>
      </c>
      <c r="K51" s="20" t="s">
        <v>64</v>
      </c>
      <c r="L51" s="20" t="s">
        <v>65</v>
      </c>
      <c r="N51" s="19" t="s">
        <v>4</v>
      </c>
      <c r="O51" s="19" t="s">
        <v>0</v>
      </c>
      <c r="P51" s="19" t="s">
        <v>12</v>
      </c>
      <c r="Q51" s="19" t="s">
        <v>3</v>
      </c>
      <c r="R51" s="20" t="s">
        <v>62</v>
      </c>
      <c r="S51" s="20" t="s">
        <v>63</v>
      </c>
      <c r="T51" s="20" t="s">
        <v>64</v>
      </c>
      <c r="U51" s="20" t="s">
        <v>65</v>
      </c>
      <c r="W51" s="19" t="s">
        <v>4</v>
      </c>
      <c r="X51" s="19" t="s">
        <v>0</v>
      </c>
      <c r="Y51" s="19" t="s">
        <v>12</v>
      </c>
      <c r="Z51" s="19" t="s">
        <v>3</v>
      </c>
      <c r="AA51" s="20" t="s">
        <v>62</v>
      </c>
      <c r="AB51" s="20" t="s">
        <v>63</v>
      </c>
      <c r="AC51" s="20" t="s">
        <v>64</v>
      </c>
      <c r="AD51" s="20" t="s">
        <v>65</v>
      </c>
      <c r="AF51" s="19" t="s">
        <v>4</v>
      </c>
      <c r="AG51" s="19" t="s">
        <v>0</v>
      </c>
      <c r="AH51" s="19" t="s">
        <v>12</v>
      </c>
      <c r="AI51" s="19" t="s">
        <v>3</v>
      </c>
      <c r="AJ51" s="20" t="s">
        <v>62</v>
      </c>
      <c r="AK51" s="20" t="s">
        <v>63</v>
      </c>
      <c r="AL51" s="20" t="s">
        <v>64</v>
      </c>
      <c r="AM51" s="20" t="s">
        <v>65</v>
      </c>
      <c r="AO51" s="20" t="s">
        <v>1</v>
      </c>
      <c r="AP51" s="20" t="s">
        <v>0</v>
      </c>
      <c r="AQ51" s="20" t="s">
        <v>2</v>
      </c>
      <c r="AR51" s="20" t="s">
        <v>3</v>
      </c>
    </row>
    <row r="52" spans="1:44" x14ac:dyDescent="0.25">
      <c r="A52" s="5">
        <v>42920</v>
      </c>
      <c r="B52" s="6" t="s">
        <v>24</v>
      </c>
      <c r="C52" s="7" t="s">
        <v>31</v>
      </c>
      <c r="D52" s="7" t="s">
        <v>40</v>
      </c>
      <c r="E52" s="8">
        <v>0.4375</v>
      </c>
      <c r="F52" s="8">
        <v>0.5625</v>
      </c>
      <c r="G52" s="9">
        <v>0.125</v>
      </c>
      <c r="H52" s="10">
        <v>3</v>
      </c>
      <c r="I52" s="7">
        <v>1</v>
      </c>
      <c r="J52" s="7"/>
      <c r="K52" s="7"/>
      <c r="L52" s="7"/>
      <c r="N52" s="16">
        <v>1</v>
      </c>
      <c r="O52" s="7" t="s">
        <v>53</v>
      </c>
      <c r="P52" s="7">
        <v>1</v>
      </c>
      <c r="Q52" s="17">
        <f>H52</f>
        <v>3</v>
      </c>
      <c r="R52" s="7">
        <v>1</v>
      </c>
      <c r="S52" s="24"/>
      <c r="T52" s="24"/>
      <c r="U52" s="24"/>
      <c r="W52" s="16">
        <v>1</v>
      </c>
      <c r="X52" s="7" t="s">
        <v>55</v>
      </c>
      <c r="Y52" s="7">
        <v>2</v>
      </c>
      <c r="Z52" s="17">
        <v>3.9999999999999991</v>
      </c>
      <c r="AA52" s="7"/>
      <c r="AB52" s="7"/>
      <c r="AC52" s="7">
        <v>1</v>
      </c>
      <c r="AD52" s="7"/>
      <c r="AF52" s="16">
        <v>1</v>
      </c>
      <c r="AG52" s="7" t="s">
        <v>56</v>
      </c>
      <c r="AH52" s="7">
        <v>3</v>
      </c>
      <c r="AI52" s="17">
        <v>3.5</v>
      </c>
      <c r="AJ52" s="7">
        <v>1</v>
      </c>
      <c r="AK52" s="7"/>
      <c r="AL52" s="7"/>
      <c r="AM52" s="7"/>
      <c r="AO52" s="5">
        <v>42920</v>
      </c>
      <c r="AP52" s="7" t="s">
        <v>31</v>
      </c>
      <c r="AQ52" s="7" t="s">
        <v>40</v>
      </c>
      <c r="AR52" s="10">
        <v>3</v>
      </c>
    </row>
    <row r="53" spans="1:44" x14ac:dyDescent="0.25">
      <c r="A53" s="5">
        <v>42923</v>
      </c>
      <c r="B53" s="6" t="s">
        <v>24</v>
      </c>
      <c r="C53" s="7" t="s">
        <v>32</v>
      </c>
      <c r="D53" s="7" t="s">
        <v>41</v>
      </c>
      <c r="E53" s="15">
        <v>0.6875</v>
      </c>
      <c r="F53" s="8">
        <v>0.77083333333333337</v>
      </c>
      <c r="G53" s="9">
        <v>8.333333333333337E-2</v>
      </c>
      <c r="H53" s="10">
        <v>2.0000000000000009</v>
      </c>
      <c r="I53" s="7">
        <v>1</v>
      </c>
      <c r="J53" s="7"/>
      <c r="K53" s="7"/>
      <c r="L53" s="7"/>
      <c r="N53" s="16">
        <v>2</v>
      </c>
      <c r="O53" s="7" t="s">
        <v>54</v>
      </c>
      <c r="P53" s="7">
        <v>1</v>
      </c>
      <c r="Q53" s="17">
        <f>H53</f>
        <v>2.0000000000000009</v>
      </c>
      <c r="R53" s="7">
        <v>1</v>
      </c>
      <c r="S53" s="24"/>
      <c r="T53" s="24"/>
      <c r="U53" s="24"/>
      <c r="W53" s="16">
        <v>2</v>
      </c>
      <c r="X53" s="7" t="s">
        <v>56</v>
      </c>
      <c r="Y53" s="7">
        <v>3</v>
      </c>
      <c r="Z53" s="17">
        <v>3.5</v>
      </c>
      <c r="AA53" s="7">
        <v>1</v>
      </c>
      <c r="AB53" s="7"/>
      <c r="AC53" s="7"/>
      <c r="AD53" s="7"/>
      <c r="AF53" s="16">
        <v>2</v>
      </c>
      <c r="AG53" s="7" t="s">
        <v>55</v>
      </c>
      <c r="AH53" s="7">
        <v>2</v>
      </c>
      <c r="AI53" s="17">
        <v>3.9999999999999991</v>
      </c>
      <c r="AJ53" s="7"/>
      <c r="AK53" s="7"/>
      <c r="AL53" s="7">
        <v>1</v>
      </c>
      <c r="AM53" s="7"/>
      <c r="AO53" s="5">
        <v>42923</v>
      </c>
      <c r="AP53" s="7" t="s">
        <v>32</v>
      </c>
      <c r="AQ53" s="7" t="s">
        <v>79</v>
      </c>
      <c r="AR53" s="10">
        <v>2.0000000000000009</v>
      </c>
    </row>
    <row r="54" spans="1:44" x14ac:dyDescent="0.25">
      <c r="A54" s="5">
        <v>42969</v>
      </c>
      <c r="B54" s="6" t="s">
        <v>24</v>
      </c>
      <c r="C54" s="7" t="s">
        <v>33</v>
      </c>
      <c r="D54" s="7" t="s">
        <v>42</v>
      </c>
      <c r="E54" s="8">
        <v>0.85416666666666663</v>
      </c>
      <c r="F54" s="8">
        <v>0.9375</v>
      </c>
      <c r="G54" s="9">
        <v>8.333333333333337E-2</v>
      </c>
      <c r="H54" s="10">
        <v>2.0000000000000009</v>
      </c>
      <c r="I54" s="7"/>
      <c r="J54" s="7"/>
      <c r="K54" s="7">
        <v>1</v>
      </c>
      <c r="L54" s="7"/>
      <c r="N54" s="16">
        <v>3</v>
      </c>
      <c r="O54" s="7" t="s">
        <v>55</v>
      </c>
      <c r="P54" s="7">
        <v>2</v>
      </c>
      <c r="Q54" s="17">
        <f>H54+H58</f>
        <v>3.9999999999999991</v>
      </c>
      <c r="R54" s="7"/>
      <c r="S54" s="24"/>
      <c r="T54" s="24">
        <v>1</v>
      </c>
      <c r="U54" s="24"/>
      <c r="W54" s="16">
        <v>3</v>
      </c>
      <c r="X54" s="7" t="s">
        <v>53</v>
      </c>
      <c r="Y54" s="7">
        <v>1</v>
      </c>
      <c r="Z54" s="17">
        <v>3</v>
      </c>
      <c r="AA54" s="7">
        <v>1</v>
      </c>
      <c r="AB54" s="7"/>
      <c r="AC54" s="7"/>
      <c r="AD54" s="7"/>
      <c r="AF54" s="16">
        <v>3</v>
      </c>
      <c r="AG54" s="7" t="s">
        <v>53</v>
      </c>
      <c r="AH54" s="7">
        <v>1</v>
      </c>
      <c r="AI54" s="17">
        <v>3</v>
      </c>
      <c r="AJ54" s="7">
        <v>1</v>
      </c>
      <c r="AK54" s="7"/>
      <c r="AL54" s="7"/>
      <c r="AM54" s="7"/>
      <c r="AO54" s="5">
        <v>42969</v>
      </c>
      <c r="AP54" s="7" t="s">
        <v>33</v>
      </c>
      <c r="AQ54" s="7" t="s">
        <v>71</v>
      </c>
      <c r="AR54" s="10">
        <v>2.0000000000000009</v>
      </c>
    </row>
    <row r="55" spans="1:44" x14ac:dyDescent="0.25">
      <c r="A55" s="5">
        <v>42998</v>
      </c>
      <c r="B55" s="6" t="s">
        <v>24</v>
      </c>
      <c r="C55" s="7" t="s">
        <v>34</v>
      </c>
      <c r="D55" s="7" t="s">
        <v>43</v>
      </c>
      <c r="E55" s="8">
        <v>4.1666666666666664E-2</v>
      </c>
      <c r="F55" s="8">
        <v>0.10416666666666667</v>
      </c>
      <c r="G55" s="9">
        <v>6.25E-2</v>
      </c>
      <c r="H55" s="10">
        <v>1.5</v>
      </c>
      <c r="I55" s="7">
        <v>1</v>
      </c>
      <c r="J55" s="7"/>
      <c r="K55" s="7"/>
      <c r="L55" s="7"/>
      <c r="N55" s="16">
        <v>4</v>
      </c>
      <c r="O55" s="7" t="s">
        <v>56</v>
      </c>
      <c r="P55" s="7">
        <v>3</v>
      </c>
      <c r="Q55" s="17">
        <f>H55+H56+H57</f>
        <v>3.5</v>
      </c>
      <c r="R55" s="7">
        <v>1</v>
      </c>
      <c r="S55" s="24"/>
      <c r="T55" s="24"/>
      <c r="U55" s="24"/>
      <c r="W55" s="16">
        <v>4</v>
      </c>
      <c r="X55" s="7" t="s">
        <v>54</v>
      </c>
      <c r="Y55" s="7">
        <v>1</v>
      </c>
      <c r="Z55" s="17">
        <v>2.0000000000000009</v>
      </c>
      <c r="AA55" s="7">
        <v>1</v>
      </c>
      <c r="AB55" s="7"/>
      <c r="AC55" s="7"/>
      <c r="AD55" s="7"/>
      <c r="AF55" s="16">
        <v>4</v>
      </c>
      <c r="AG55" s="7" t="s">
        <v>54</v>
      </c>
      <c r="AH55" s="7">
        <v>1</v>
      </c>
      <c r="AI55" s="17">
        <v>2.0000000000000009</v>
      </c>
      <c r="AJ55" s="7">
        <v>1</v>
      </c>
      <c r="AK55" s="7"/>
      <c r="AL55" s="7"/>
      <c r="AM55" s="7"/>
      <c r="AO55" s="5">
        <v>43067</v>
      </c>
      <c r="AP55" s="7" t="s">
        <v>35</v>
      </c>
      <c r="AQ55" s="7" t="s">
        <v>76</v>
      </c>
      <c r="AR55" s="10">
        <v>1.9999999999999996</v>
      </c>
    </row>
    <row r="56" spans="1:44" x14ac:dyDescent="0.25">
      <c r="A56" s="5">
        <v>43024</v>
      </c>
      <c r="B56" s="6" t="s">
        <v>24</v>
      </c>
      <c r="C56" s="7" t="s">
        <v>34</v>
      </c>
      <c r="D56" s="7" t="s">
        <v>44</v>
      </c>
      <c r="E56" s="8">
        <v>0.375</v>
      </c>
      <c r="F56" s="8">
        <v>0.41666666666666669</v>
      </c>
      <c r="G56" s="9">
        <v>4.1666666666666685E-2</v>
      </c>
      <c r="H56" s="10">
        <v>1.0000000000000004</v>
      </c>
      <c r="I56" s="7">
        <v>1</v>
      </c>
      <c r="J56" s="7"/>
      <c r="K56" s="7"/>
      <c r="L56" s="7"/>
      <c r="N56" s="16">
        <v>5</v>
      </c>
      <c r="O56" s="7" t="s">
        <v>57</v>
      </c>
      <c r="P56" s="7">
        <v>1</v>
      </c>
      <c r="Q56" s="17">
        <f>H59</f>
        <v>1.9999999999999996</v>
      </c>
      <c r="R56" s="7"/>
      <c r="S56" s="24"/>
      <c r="T56" s="24">
        <v>1</v>
      </c>
      <c r="U56" s="24"/>
      <c r="W56" s="16">
        <v>5</v>
      </c>
      <c r="X56" s="7" t="s">
        <v>57</v>
      </c>
      <c r="Y56" s="7">
        <v>1</v>
      </c>
      <c r="Z56" s="17">
        <v>1.9999999999999996</v>
      </c>
      <c r="AA56" s="7"/>
      <c r="AB56" s="7"/>
      <c r="AC56" s="7">
        <v>1</v>
      </c>
      <c r="AD56" s="7"/>
      <c r="AF56" s="16">
        <v>5</v>
      </c>
      <c r="AG56" s="7" t="s">
        <v>57</v>
      </c>
      <c r="AH56" s="7">
        <v>1</v>
      </c>
      <c r="AI56" s="17">
        <v>1.9999999999999996</v>
      </c>
      <c r="AJ56" s="7"/>
      <c r="AK56" s="7"/>
      <c r="AL56" s="7">
        <v>1</v>
      </c>
      <c r="AM56" s="7"/>
      <c r="AO56" s="5">
        <v>43041</v>
      </c>
      <c r="AP56" s="7" t="s">
        <v>33</v>
      </c>
      <c r="AQ56" s="7" t="s">
        <v>80</v>
      </c>
      <c r="AR56" s="10">
        <v>1.9999999999999982</v>
      </c>
    </row>
    <row r="57" spans="1:44" x14ac:dyDescent="0.25">
      <c r="A57" s="5">
        <v>43025</v>
      </c>
      <c r="B57" s="6" t="s">
        <v>24</v>
      </c>
      <c r="C57" s="7" t="s">
        <v>34</v>
      </c>
      <c r="D57" s="7" t="s">
        <v>45</v>
      </c>
      <c r="E57" s="8">
        <v>0.125</v>
      </c>
      <c r="F57" s="8">
        <v>0.16666666666666666</v>
      </c>
      <c r="G57" s="9">
        <v>4.1666666666666657E-2</v>
      </c>
      <c r="H57" s="10">
        <v>0.99999999999999978</v>
      </c>
      <c r="I57" s="7">
        <v>1</v>
      </c>
      <c r="J57" s="7"/>
      <c r="K57" s="7"/>
      <c r="L57" s="7"/>
      <c r="N57" s="16">
        <v>6</v>
      </c>
      <c r="O57" s="7" t="s">
        <v>58</v>
      </c>
      <c r="P57" s="7">
        <v>1</v>
      </c>
      <c r="Q57" s="17">
        <f>H61</f>
        <v>0.99999999999999911</v>
      </c>
      <c r="R57" s="7">
        <v>1</v>
      </c>
      <c r="S57" s="24"/>
      <c r="T57" s="24"/>
      <c r="U57" s="24"/>
      <c r="W57" s="16">
        <v>6</v>
      </c>
      <c r="X57" s="7" t="s">
        <v>38</v>
      </c>
      <c r="Y57" s="7">
        <v>1</v>
      </c>
      <c r="Z57" s="17">
        <v>1.5</v>
      </c>
      <c r="AA57" s="7"/>
      <c r="AB57" s="7"/>
      <c r="AC57" s="7">
        <v>1</v>
      </c>
      <c r="AD57" s="7"/>
      <c r="AF57" s="16">
        <v>6</v>
      </c>
      <c r="AG57" s="7" t="s">
        <v>58</v>
      </c>
      <c r="AH57" s="7">
        <v>1</v>
      </c>
      <c r="AI57" s="17">
        <v>0.99999999999999911</v>
      </c>
      <c r="AJ57" s="7">
        <v>1</v>
      </c>
      <c r="AK57" s="7"/>
      <c r="AL57" s="7"/>
      <c r="AM57" s="7"/>
      <c r="AO57" s="5">
        <v>42998</v>
      </c>
      <c r="AP57" s="7" t="s">
        <v>34</v>
      </c>
      <c r="AQ57" s="7" t="s">
        <v>72</v>
      </c>
      <c r="AR57" s="10">
        <v>1.5</v>
      </c>
    </row>
    <row r="58" spans="1:44" x14ac:dyDescent="0.25">
      <c r="A58" s="5">
        <v>43041</v>
      </c>
      <c r="B58" s="6" t="s">
        <v>24</v>
      </c>
      <c r="C58" s="7" t="s">
        <v>33</v>
      </c>
      <c r="D58" s="7" t="s">
        <v>47</v>
      </c>
      <c r="E58" s="8">
        <v>0.83333333333333337</v>
      </c>
      <c r="F58" s="8">
        <v>0.91666666666666663</v>
      </c>
      <c r="G58" s="9">
        <v>8.3333333333333259E-2</v>
      </c>
      <c r="H58" s="10">
        <v>1.9999999999999982</v>
      </c>
      <c r="I58" s="7"/>
      <c r="J58" s="7"/>
      <c r="K58" s="7">
        <v>1</v>
      </c>
      <c r="L58" s="7"/>
      <c r="N58" s="16">
        <v>7</v>
      </c>
      <c r="O58" s="7" t="s">
        <v>38</v>
      </c>
      <c r="P58" s="7">
        <v>1</v>
      </c>
      <c r="Q58" s="17">
        <f>H62</f>
        <v>1.5</v>
      </c>
      <c r="R58" s="7"/>
      <c r="S58" s="24"/>
      <c r="T58" s="24">
        <v>1</v>
      </c>
      <c r="U58" s="24"/>
      <c r="W58" s="16">
        <v>7</v>
      </c>
      <c r="X58" s="7" t="s">
        <v>58</v>
      </c>
      <c r="Y58" s="7">
        <v>1</v>
      </c>
      <c r="Z58" s="17">
        <v>0.99999999999999911</v>
      </c>
      <c r="AA58" s="7">
        <v>1</v>
      </c>
      <c r="AB58" s="7"/>
      <c r="AC58" s="7"/>
      <c r="AD58" s="7"/>
      <c r="AF58" s="16">
        <v>7</v>
      </c>
      <c r="AG58" s="7" t="s">
        <v>38</v>
      </c>
      <c r="AH58" s="7">
        <v>1</v>
      </c>
      <c r="AI58" s="17">
        <v>1.5</v>
      </c>
      <c r="AJ58" s="7"/>
      <c r="AK58" s="7"/>
      <c r="AL58" s="7">
        <v>1</v>
      </c>
      <c r="AM58" s="7"/>
      <c r="AO58" s="5">
        <v>43155</v>
      </c>
      <c r="AP58" s="7" t="s">
        <v>38</v>
      </c>
      <c r="AQ58" s="7" t="s">
        <v>77</v>
      </c>
      <c r="AR58" s="10">
        <v>1.5</v>
      </c>
    </row>
    <row r="59" spans="1:44" x14ac:dyDescent="0.25">
      <c r="A59" s="5">
        <v>43067</v>
      </c>
      <c r="B59" s="6" t="s">
        <v>24</v>
      </c>
      <c r="C59" s="7" t="s">
        <v>35</v>
      </c>
      <c r="D59" s="7" t="s">
        <v>48</v>
      </c>
      <c r="E59" s="8">
        <v>0.29166666666666669</v>
      </c>
      <c r="F59" s="8">
        <v>0.375</v>
      </c>
      <c r="G59" s="9">
        <v>8.3333333333333315E-2</v>
      </c>
      <c r="H59" s="10">
        <v>1.9999999999999996</v>
      </c>
      <c r="I59" s="7"/>
      <c r="J59" s="7"/>
      <c r="K59" s="7">
        <v>1</v>
      </c>
      <c r="L59" s="7"/>
      <c r="N59" s="16">
        <v>8</v>
      </c>
      <c r="O59" s="7" t="s">
        <v>61</v>
      </c>
      <c r="P59" s="7">
        <v>1</v>
      </c>
      <c r="Q59" s="17">
        <f>H60</f>
        <v>0.50000000000000089</v>
      </c>
      <c r="R59" s="7"/>
      <c r="S59" s="24"/>
      <c r="T59" s="24">
        <v>1</v>
      </c>
      <c r="U59" s="24"/>
      <c r="W59" s="16">
        <v>8</v>
      </c>
      <c r="X59" s="7" t="s">
        <v>61</v>
      </c>
      <c r="Y59" s="7">
        <v>1</v>
      </c>
      <c r="Z59" s="17">
        <v>0.50000000000000089</v>
      </c>
      <c r="AA59" s="7"/>
      <c r="AB59" s="7"/>
      <c r="AC59" s="7">
        <v>1</v>
      </c>
      <c r="AD59" s="7"/>
      <c r="AF59" s="16">
        <v>8</v>
      </c>
      <c r="AG59" s="7" t="s">
        <v>61</v>
      </c>
      <c r="AH59" s="7">
        <v>1</v>
      </c>
      <c r="AI59" s="17">
        <v>0.50000000000000089</v>
      </c>
      <c r="AJ59" s="7"/>
      <c r="AK59" s="7"/>
      <c r="AL59" s="7">
        <v>1</v>
      </c>
      <c r="AM59" s="7"/>
      <c r="AO59" s="5">
        <v>43024</v>
      </c>
      <c r="AP59" s="7" t="s">
        <v>34</v>
      </c>
      <c r="AQ59" s="7" t="s">
        <v>44</v>
      </c>
      <c r="AR59" s="10">
        <v>1.0000000000000004</v>
      </c>
    </row>
    <row r="60" spans="1:44" x14ac:dyDescent="0.25">
      <c r="A60" s="5">
        <v>43076</v>
      </c>
      <c r="B60" s="6" t="s">
        <v>24</v>
      </c>
      <c r="C60" s="7" t="s">
        <v>36</v>
      </c>
      <c r="D60" s="7" t="s">
        <v>49</v>
      </c>
      <c r="E60" s="8">
        <v>0.33333333333333331</v>
      </c>
      <c r="F60" s="8">
        <v>0.35416666666666669</v>
      </c>
      <c r="G60" s="9">
        <v>2.083333333333337E-2</v>
      </c>
      <c r="H60" s="10">
        <v>0.50000000000000089</v>
      </c>
      <c r="I60" s="7"/>
      <c r="J60" s="7"/>
      <c r="K60" s="7">
        <v>1</v>
      </c>
      <c r="L60" s="7"/>
      <c r="N60" s="35"/>
      <c r="O60" s="36"/>
      <c r="P60" s="36"/>
      <c r="Q60" s="37">
        <f>SUM(Q52:Q59)</f>
        <v>17.5</v>
      </c>
      <c r="R60" s="36">
        <f>SUM(R52:R59)</f>
        <v>4</v>
      </c>
      <c r="S60" s="36">
        <f>SUM(S52:S59)</f>
        <v>0</v>
      </c>
      <c r="T60" s="36">
        <f>SUM(T52:T59)</f>
        <v>4</v>
      </c>
      <c r="U60" s="36">
        <f>SUM(U52:U59)</f>
        <v>0</v>
      </c>
      <c r="W60" s="35"/>
      <c r="X60" s="36"/>
      <c r="Y60" s="36"/>
      <c r="Z60" s="37">
        <v>17.5</v>
      </c>
      <c r="AA60" s="36">
        <f>SUM(AA52:AA59)</f>
        <v>4</v>
      </c>
      <c r="AB60" s="36">
        <f>SUM(AB52:AB59)</f>
        <v>0</v>
      </c>
      <c r="AC60" s="36">
        <f>SUM(AC52:AC59)</f>
        <v>4</v>
      </c>
      <c r="AD60" s="36">
        <f>SUM(AD52:AD59)</f>
        <v>0</v>
      </c>
      <c r="AF60" s="35"/>
      <c r="AG60" s="36"/>
      <c r="AH60" s="36"/>
      <c r="AI60" s="37">
        <v>17.5</v>
      </c>
      <c r="AJ60" s="36">
        <f>SUM(AJ52:AJ59)</f>
        <v>4</v>
      </c>
      <c r="AK60" s="36">
        <f>SUM(AK52:AK59)</f>
        <v>0</v>
      </c>
      <c r="AL60" s="36">
        <f>SUM(AL52:AL59)</f>
        <v>4</v>
      </c>
      <c r="AM60" s="36">
        <f>SUM(AM52:AM59)</f>
        <v>0</v>
      </c>
      <c r="AO60" s="5">
        <v>43025</v>
      </c>
      <c r="AP60" s="7" t="s">
        <v>34</v>
      </c>
      <c r="AQ60" s="7" t="s">
        <v>74</v>
      </c>
      <c r="AR60" s="10">
        <v>0.99999999999999978</v>
      </c>
    </row>
    <row r="61" spans="1:44" x14ac:dyDescent="0.25">
      <c r="A61" s="5">
        <v>43082</v>
      </c>
      <c r="B61" s="6" t="s">
        <v>24</v>
      </c>
      <c r="C61" s="7" t="s">
        <v>37</v>
      </c>
      <c r="D61" s="7" t="s">
        <v>50</v>
      </c>
      <c r="E61" s="8">
        <v>0.95833333333333337</v>
      </c>
      <c r="F61" s="8">
        <v>0</v>
      </c>
      <c r="G61" s="9">
        <v>4.166666666666663E-2</v>
      </c>
      <c r="H61" s="10">
        <v>0.99999999999999911</v>
      </c>
      <c r="I61" s="7">
        <v>1</v>
      </c>
      <c r="J61" s="7"/>
      <c r="K61" s="7"/>
      <c r="L61" s="7"/>
      <c r="AO61" s="5">
        <v>43082</v>
      </c>
      <c r="AP61" s="7" t="s">
        <v>37</v>
      </c>
      <c r="AQ61" s="7" t="s">
        <v>50</v>
      </c>
      <c r="AR61" s="10">
        <v>0.99999999999999911</v>
      </c>
    </row>
    <row r="62" spans="1:44" x14ac:dyDescent="0.25">
      <c r="A62" s="5">
        <v>43155</v>
      </c>
      <c r="B62" s="6" t="s">
        <v>24</v>
      </c>
      <c r="C62" s="7" t="s">
        <v>38</v>
      </c>
      <c r="D62" s="7" t="s">
        <v>52</v>
      </c>
      <c r="E62" s="8">
        <v>0.70833333333333337</v>
      </c>
      <c r="F62" s="8">
        <v>0.77083333333333337</v>
      </c>
      <c r="G62" s="9">
        <v>6.25E-2</v>
      </c>
      <c r="H62" s="10">
        <v>1.5</v>
      </c>
      <c r="I62" s="7"/>
      <c r="J62" s="7"/>
      <c r="K62" s="7">
        <v>1</v>
      </c>
      <c r="L62" s="7"/>
      <c r="AO62" s="5">
        <v>43076</v>
      </c>
      <c r="AP62" s="7" t="s">
        <v>36</v>
      </c>
      <c r="AQ62" s="7" t="s">
        <v>81</v>
      </c>
      <c r="AR62" s="10">
        <v>0.50000000000000089</v>
      </c>
    </row>
    <row r="63" spans="1:44" x14ac:dyDescent="0.25">
      <c r="A63" s="112" t="s">
        <v>11</v>
      </c>
      <c r="B63" s="113"/>
      <c r="C63" s="113"/>
      <c r="D63" s="113"/>
      <c r="E63" s="113"/>
      <c r="F63" s="113"/>
      <c r="G63" s="114"/>
      <c r="H63" s="13">
        <f>SUM(H52:H62)</f>
        <v>17.5</v>
      </c>
      <c r="I63" s="14">
        <f>SUM(I52:I62)</f>
        <v>6</v>
      </c>
      <c r="J63" s="14">
        <f>SUM(J52:J62)</f>
        <v>0</v>
      </c>
      <c r="K63" s="14">
        <f>SUM(K52:K62)</f>
        <v>5</v>
      </c>
      <c r="L63" s="14">
        <f>SUM(L52:L62)</f>
        <v>0</v>
      </c>
      <c r="AO63" s="112" t="s">
        <v>11</v>
      </c>
      <c r="AP63" s="113"/>
      <c r="AQ63" s="113"/>
      <c r="AR63" s="13">
        <f>SUM(AR52:AR62)</f>
        <v>17.5</v>
      </c>
    </row>
  </sheetData>
  <sortState xmlns:xlrd2="http://schemas.microsoft.com/office/spreadsheetml/2017/richdata2" ref="AO52:AR62">
    <sortCondition descending="1" ref="AR52:AR62"/>
  </sortState>
  <mergeCells count="15">
    <mergeCell ref="A63:G63"/>
    <mergeCell ref="I5:L5"/>
    <mergeCell ref="AO46:AQ46"/>
    <mergeCell ref="AO63:AQ63"/>
    <mergeCell ref="I33:L33"/>
    <mergeCell ref="I50:L50"/>
    <mergeCell ref="R50:U50"/>
    <mergeCell ref="A29:G29"/>
    <mergeCell ref="A46:G46"/>
    <mergeCell ref="AA33:AD33"/>
    <mergeCell ref="AA50:AD50"/>
    <mergeCell ref="AJ50:AM50"/>
    <mergeCell ref="AJ33:AM33"/>
    <mergeCell ref="R5:U5"/>
    <mergeCell ref="R33:U3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C0CAC7-4838-42B8-A4F4-B33FF2D41293}">
          <x14:formula1>
            <xm:f>Sheet4!$A$1:$A$4</xm:f>
          </x14:formula1>
          <xm:sqref>AA43:AD43 I28:L28 AA7:AD15 AJ7:AM15</xm:sqref>
        </x14:dataValidation>
        <x14:dataValidation type="list" allowBlank="1" showInputMessage="1" showErrorMessage="1" xr:uid="{7B21541E-E7B9-4497-BBAB-50B31C04D593}">
          <x14:formula1>
            <xm:f>Sheet4!$A$7:$A$8</xm:f>
          </x14:formula1>
          <xm:sqref>B7:B27 B52:B62 B35:B44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6336-A385-479D-99C4-7570A8228F5F}">
  <sheetPr>
    <tabColor rgb="FFFF0000"/>
  </sheetPr>
  <dimension ref="A3:G25"/>
  <sheetViews>
    <sheetView workbookViewId="0">
      <selection activeCell="A5" sqref="A5"/>
    </sheetView>
  </sheetViews>
  <sheetFormatPr defaultRowHeight="15" x14ac:dyDescent="0.25"/>
  <cols>
    <col min="1" max="1" width="34.5703125" bestFit="1" customWidth="1"/>
    <col min="2" max="2" width="15.5703125" bestFit="1" customWidth="1"/>
    <col min="3" max="3" width="15.85546875" bestFit="1" customWidth="1"/>
    <col min="4" max="5" width="11.42578125" bestFit="1" customWidth="1"/>
    <col min="6" max="7" width="12.5703125" bestFit="1" customWidth="1"/>
  </cols>
  <sheetData>
    <row r="3" spans="1:7" x14ac:dyDescent="0.25">
      <c r="A3" s="62" t="s">
        <v>150</v>
      </c>
      <c r="B3" t="s">
        <v>1435</v>
      </c>
      <c r="C3" t="s">
        <v>180</v>
      </c>
      <c r="D3" t="s">
        <v>153</v>
      </c>
      <c r="E3" t="s">
        <v>154</v>
      </c>
      <c r="F3" t="s">
        <v>1432</v>
      </c>
      <c r="G3" t="s">
        <v>1433</v>
      </c>
    </row>
    <row r="4" spans="1:7" x14ac:dyDescent="0.25">
      <c r="A4" s="63" t="s">
        <v>123</v>
      </c>
      <c r="B4" s="64">
        <v>7</v>
      </c>
      <c r="C4" s="64">
        <v>33</v>
      </c>
      <c r="D4" s="64"/>
      <c r="E4" s="64">
        <v>1</v>
      </c>
      <c r="F4" s="64">
        <v>6</v>
      </c>
      <c r="G4" s="64"/>
    </row>
    <row r="5" spans="1:7" x14ac:dyDescent="0.25">
      <c r="A5" s="63" t="s">
        <v>94</v>
      </c>
      <c r="B5" s="64">
        <v>10</v>
      </c>
      <c r="C5" s="64">
        <v>20.499999999999996</v>
      </c>
      <c r="D5" s="64">
        <v>5</v>
      </c>
      <c r="E5" s="64">
        <v>5</v>
      </c>
      <c r="F5" s="64"/>
      <c r="G5" s="64"/>
    </row>
    <row r="6" spans="1:7" x14ac:dyDescent="0.25">
      <c r="A6" s="63" t="s">
        <v>145</v>
      </c>
      <c r="B6" s="64">
        <v>2</v>
      </c>
      <c r="C6" s="64">
        <v>10.5</v>
      </c>
      <c r="D6" s="64">
        <v>2</v>
      </c>
      <c r="E6" s="64"/>
      <c r="F6" s="64"/>
      <c r="G6" s="64"/>
    </row>
    <row r="7" spans="1:7" x14ac:dyDescent="0.25">
      <c r="A7" s="63" t="s">
        <v>115</v>
      </c>
      <c r="B7" s="64">
        <v>3</v>
      </c>
      <c r="C7" s="64">
        <v>7.4999999999999982</v>
      </c>
      <c r="D7" s="64">
        <v>2</v>
      </c>
      <c r="E7" s="64">
        <v>1</v>
      </c>
      <c r="F7" s="64"/>
      <c r="G7" s="64"/>
    </row>
    <row r="8" spans="1:7" x14ac:dyDescent="0.25">
      <c r="A8" s="63" t="s">
        <v>136</v>
      </c>
      <c r="B8" s="64">
        <v>3</v>
      </c>
      <c r="C8" s="64">
        <v>4.0000000000000284</v>
      </c>
      <c r="D8" s="64">
        <v>3</v>
      </c>
      <c r="E8" s="64"/>
      <c r="F8" s="64"/>
      <c r="G8" s="64"/>
    </row>
    <row r="9" spans="1:7" x14ac:dyDescent="0.25">
      <c r="A9" s="63" t="s">
        <v>193</v>
      </c>
      <c r="B9" s="64">
        <v>1</v>
      </c>
      <c r="C9" s="64">
        <v>4</v>
      </c>
      <c r="D9" s="64"/>
      <c r="E9" s="64"/>
      <c r="F9" s="64">
        <v>1</v>
      </c>
      <c r="G9" s="64"/>
    </row>
    <row r="10" spans="1:7" x14ac:dyDescent="0.25">
      <c r="A10" s="63" t="s">
        <v>646</v>
      </c>
      <c r="B10" s="64">
        <v>1</v>
      </c>
      <c r="C10" s="64">
        <v>3</v>
      </c>
      <c r="D10" s="64">
        <v>1</v>
      </c>
      <c r="E10" s="64"/>
      <c r="F10" s="64"/>
      <c r="G10" s="64"/>
    </row>
    <row r="11" spans="1:7" x14ac:dyDescent="0.25">
      <c r="A11" s="63" t="s">
        <v>656</v>
      </c>
      <c r="B11" s="64">
        <v>1</v>
      </c>
      <c r="C11" s="64">
        <v>3</v>
      </c>
      <c r="D11" s="64">
        <v>1</v>
      </c>
      <c r="E11" s="64"/>
      <c r="F11" s="64"/>
      <c r="G11" s="64"/>
    </row>
    <row r="12" spans="1:7" x14ac:dyDescent="0.25">
      <c r="A12" s="63" t="s">
        <v>130</v>
      </c>
      <c r="B12" s="64">
        <v>2</v>
      </c>
      <c r="C12" s="64">
        <v>3</v>
      </c>
      <c r="D12" s="64"/>
      <c r="E12" s="64">
        <v>2</v>
      </c>
      <c r="F12" s="64"/>
      <c r="G12" s="64"/>
    </row>
    <row r="13" spans="1:7" x14ac:dyDescent="0.25">
      <c r="A13" s="63" t="s">
        <v>126</v>
      </c>
      <c r="B13" s="64">
        <v>2</v>
      </c>
      <c r="C13" s="64">
        <v>2.9999999999999973</v>
      </c>
      <c r="D13" s="64">
        <v>2</v>
      </c>
      <c r="E13" s="64"/>
      <c r="F13" s="64"/>
      <c r="G13" s="64"/>
    </row>
    <row r="14" spans="1:7" x14ac:dyDescent="0.25">
      <c r="A14" s="63" t="s">
        <v>124</v>
      </c>
      <c r="B14" s="64">
        <v>3</v>
      </c>
      <c r="C14" s="64">
        <v>2.9999999999999973</v>
      </c>
      <c r="D14" s="64">
        <v>1</v>
      </c>
      <c r="E14" s="64">
        <v>1</v>
      </c>
      <c r="F14" s="64">
        <v>1</v>
      </c>
      <c r="G14" s="64"/>
    </row>
    <row r="15" spans="1:7" x14ac:dyDescent="0.25">
      <c r="A15" s="63" t="s">
        <v>143</v>
      </c>
      <c r="B15" s="64">
        <v>1</v>
      </c>
      <c r="C15" s="64">
        <v>2.4999999999999991</v>
      </c>
      <c r="D15" s="64">
        <v>1</v>
      </c>
      <c r="E15" s="64"/>
      <c r="F15" s="64"/>
      <c r="G15" s="64"/>
    </row>
    <row r="16" spans="1:7" x14ac:dyDescent="0.25">
      <c r="A16" s="63" t="s">
        <v>141</v>
      </c>
      <c r="B16" s="64">
        <v>2</v>
      </c>
      <c r="C16" s="64">
        <v>2.0000000000000009</v>
      </c>
      <c r="D16" s="64">
        <v>2</v>
      </c>
      <c r="E16" s="64"/>
      <c r="F16" s="64"/>
      <c r="G16" s="64"/>
    </row>
    <row r="17" spans="1:7" x14ac:dyDescent="0.25">
      <c r="A17" s="63" t="s">
        <v>731</v>
      </c>
      <c r="B17" s="64">
        <v>1</v>
      </c>
      <c r="C17" s="64">
        <v>2.0000000000000009</v>
      </c>
      <c r="D17" s="64">
        <v>1</v>
      </c>
      <c r="E17" s="64"/>
      <c r="F17" s="64"/>
      <c r="G17" s="64"/>
    </row>
    <row r="18" spans="1:7" x14ac:dyDescent="0.25">
      <c r="A18" s="63" t="s">
        <v>218</v>
      </c>
      <c r="B18" s="64">
        <v>1</v>
      </c>
      <c r="C18" s="64">
        <v>2</v>
      </c>
      <c r="D18" s="64">
        <v>1</v>
      </c>
      <c r="E18" s="64"/>
      <c r="F18" s="64"/>
      <c r="G18" s="64"/>
    </row>
    <row r="19" spans="1:7" x14ac:dyDescent="0.25">
      <c r="A19" s="63" t="s">
        <v>128</v>
      </c>
      <c r="B19" s="64">
        <v>1</v>
      </c>
      <c r="C19" s="64">
        <v>1.9999999999999996</v>
      </c>
      <c r="D19" s="64">
        <v>1</v>
      </c>
      <c r="E19" s="64"/>
      <c r="F19" s="64"/>
      <c r="G19" s="64"/>
    </row>
    <row r="20" spans="1:7" x14ac:dyDescent="0.25">
      <c r="A20" s="63" t="s">
        <v>770</v>
      </c>
      <c r="B20" s="64">
        <v>1</v>
      </c>
      <c r="C20" s="64">
        <v>1.9999999999999982</v>
      </c>
      <c r="D20" s="64"/>
      <c r="E20" s="64">
        <v>1</v>
      </c>
      <c r="F20" s="64"/>
      <c r="G20" s="64"/>
    </row>
    <row r="21" spans="1:7" x14ac:dyDescent="0.25">
      <c r="A21" s="63" t="s">
        <v>133</v>
      </c>
      <c r="B21" s="64">
        <v>1</v>
      </c>
      <c r="C21" s="64">
        <v>1.5</v>
      </c>
      <c r="D21" s="64">
        <v>1</v>
      </c>
      <c r="E21" s="64"/>
      <c r="F21" s="64"/>
      <c r="G21" s="64"/>
    </row>
    <row r="22" spans="1:7" x14ac:dyDescent="0.25">
      <c r="A22" s="63" t="s">
        <v>148</v>
      </c>
      <c r="B22" s="64">
        <v>1</v>
      </c>
      <c r="C22" s="64">
        <v>0.99999999999999911</v>
      </c>
      <c r="D22" s="64">
        <v>1</v>
      </c>
      <c r="E22" s="64"/>
      <c r="F22" s="64"/>
      <c r="G22" s="64"/>
    </row>
    <row r="23" spans="1:7" x14ac:dyDescent="0.25">
      <c r="A23" s="63" t="s">
        <v>98</v>
      </c>
      <c r="B23" s="64">
        <v>1</v>
      </c>
      <c r="C23" s="64">
        <v>0.99999999999999911</v>
      </c>
      <c r="D23" s="64">
        <v>1</v>
      </c>
      <c r="E23" s="64"/>
      <c r="F23" s="64"/>
      <c r="G23" s="64"/>
    </row>
    <row r="24" spans="1:7" x14ac:dyDescent="0.25">
      <c r="A24" s="63" t="s">
        <v>139</v>
      </c>
      <c r="B24" s="64">
        <v>1</v>
      </c>
      <c r="C24" s="64">
        <v>0.99999999999999911</v>
      </c>
      <c r="D24" s="64">
        <v>1</v>
      </c>
      <c r="E24" s="64"/>
      <c r="F24" s="64"/>
      <c r="G24" s="64"/>
    </row>
    <row r="25" spans="1:7" x14ac:dyDescent="0.25">
      <c r="A25" s="63" t="s">
        <v>151</v>
      </c>
      <c r="B25" s="64">
        <v>46</v>
      </c>
      <c r="C25" s="64">
        <v>111.50000000000003</v>
      </c>
      <c r="D25" s="64">
        <v>27</v>
      </c>
      <c r="E25" s="64">
        <v>11</v>
      </c>
      <c r="F25" s="64">
        <v>8</v>
      </c>
      <c r="G25" s="6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A27D-9663-40CE-8E79-0CD80199B860}">
  <dimension ref="A1:O50"/>
  <sheetViews>
    <sheetView zoomScale="70" zoomScaleNormal="70" workbookViewId="0">
      <pane ySplit="4" topLeftCell="A26" activePane="bottomLeft" state="frozen"/>
      <selection pane="bottomLeft" activeCell="N50" sqref="N50"/>
    </sheetView>
  </sheetViews>
  <sheetFormatPr defaultRowHeight="15" x14ac:dyDescent="0.25"/>
  <cols>
    <col min="1" max="1" width="19.7109375" bestFit="1" customWidth="1"/>
    <col min="3" max="3" width="36.85546875" bestFit="1" customWidth="1"/>
    <col min="4" max="4" width="41.140625" customWidth="1"/>
    <col min="5" max="5" width="11" customWidth="1"/>
    <col min="6" max="6" width="12.140625" customWidth="1"/>
    <col min="7" max="7" width="10.85546875" customWidth="1"/>
    <col min="8" max="8" width="12" customWidth="1"/>
    <col min="15" max="15" width="15.28515625" bestFit="1" customWidth="1"/>
  </cols>
  <sheetData>
    <row r="1" spans="1:15" x14ac:dyDescent="0.25">
      <c r="A1" s="61" t="s">
        <v>113</v>
      </c>
    </row>
    <row r="2" spans="1:15" x14ac:dyDescent="0.25">
      <c r="A2" s="61" t="s">
        <v>69</v>
      </c>
    </row>
    <row r="3" spans="1:15" x14ac:dyDescent="0.25">
      <c r="A3" s="61" t="s">
        <v>10</v>
      </c>
    </row>
    <row r="4" spans="1:15" x14ac:dyDescent="0.25">
      <c r="A4" s="90" t="s">
        <v>1</v>
      </c>
      <c r="B4" s="90" t="s">
        <v>22</v>
      </c>
      <c r="C4" s="90" t="s">
        <v>0</v>
      </c>
      <c r="D4" s="90" t="s">
        <v>2</v>
      </c>
      <c r="E4" s="90" t="s">
        <v>5</v>
      </c>
      <c r="F4" s="90" t="s">
        <v>6</v>
      </c>
      <c r="G4" s="90" t="s">
        <v>18</v>
      </c>
      <c r="H4" s="90" t="s">
        <v>3</v>
      </c>
      <c r="I4" s="90" t="s">
        <v>62</v>
      </c>
      <c r="J4" s="90" t="s">
        <v>63</v>
      </c>
      <c r="K4" s="90" t="s">
        <v>64</v>
      </c>
      <c r="L4" s="90" t="s">
        <v>65</v>
      </c>
      <c r="M4" s="90" t="s">
        <v>149</v>
      </c>
      <c r="N4" s="90" t="s">
        <v>177</v>
      </c>
      <c r="O4" s="90" t="s">
        <v>178</v>
      </c>
    </row>
    <row r="5" spans="1:15" x14ac:dyDescent="0.25">
      <c r="A5" s="59">
        <v>43273</v>
      </c>
      <c r="B5" t="s">
        <v>23</v>
      </c>
      <c r="C5" t="s">
        <v>115</v>
      </c>
      <c r="D5" t="s">
        <v>114</v>
      </c>
      <c r="E5" s="60">
        <v>0.29166666666666669</v>
      </c>
      <c r="F5" s="60">
        <v>0.375</v>
      </c>
      <c r="G5" s="60">
        <f>Table1[[#This Row],[EDT Finish]]-Table1[[#This Row],[EDT Start]]</f>
        <v>8.3333333333333315E-2</v>
      </c>
      <c r="H5">
        <f>Table1[[#This Row],[Duration]]*24</f>
        <v>1.9999999999999996</v>
      </c>
      <c r="I5">
        <v>1</v>
      </c>
      <c r="M5">
        <v>1</v>
      </c>
      <c r="N5">
        <v>243</v>
      </c>
      <c r="O5" s="75">
        <f>Table1[[#This Row],[EDT Hours]]/Table1[[#This Row],[MTD]]</f>
        <v>8.2304526748971183E-3</v>
      </c>
    </row>
    <row r="6" spans="1:15" x14ac:dyDescent="0.25">
      <c r="A6" s="59">
        <v>43276</v>
      </c>
      <c r="B6" t="s">
        <v>23</v>
      </c>
      <c r="C6" t="s">
        <v>123</v>
      </c>
      <c r="D6" t="s">
        <v>116</v>
      </c>
      <c r="E6" s="60">
        <v>0.29166666666666669</v>
      </c>
      <c r="F6" s="60">
        <v>0.33333333333333331</v>
      </c>
      <c r="G6" s="60">
        <f>Table1[[#This Row],[EDT Finish]]-Table1[[#This Row],[EDT Start]]</f>
        <v>4.166666666666663E-2</v>
      </c>
      <c r="H6">
        <f>Table1[[#This Row],[Duration]]*24</f>
        <v>0.99999999999999911</v>
      </c>
      <c r="K6">
        <v>1</v>
      </c>
      <c r="M6">
        <v>1</v>
      </c>
      <c r="N6">
        <v>243</v>
      </c>
      <c r="O6" s="75">
        <f>Table1[[#This Row],[EDT Hours]]/Table1[[#This Row],[MTD]]</f>
        <v>4.1152263374485557E-3</v>
      </c>
    </row>
    <row r="7" spans="1:15" x14ac:dyDescent="0.25">
      <c r="A7" s="59">
        <v>43285</v>
      </c>
      <c r="B7" t="s">
        <v>23</v>
      </c>
      <c r="C7" t="s">
        <v>94</v>
      </c>
      <c r="D7" t="s">
        <v>117</v>
      </c>
      <c r="E7" s="60">
        <v>0.29166666666666669</v>
      </c>
      <c r="F7" s="60">
        <v>0.375</v>
      </c>
      <c r="G7" s="60">
        <f>Table1[[#This Row],[EDT Finish]]-Table1[[#This Row],[EDT Start]]</f>
        <v>8.3333333333333315E-2</v>
      </c>
      <c r="H7">
        <f>Table1[[#This Row],[Duration]]*24</f>
        <v>1.9999999999999996</v>
      </c>
      <c r="I7">
        <v>1</v>
      </c>
      <c r="M7">
        <v>1</v>
      </c>
      <c r="N7">
        <v>438</v>
      </c>
      <c r="O7" s="75">
        <f>Table1[[#This Row],[EDT Hours]]/Table1[[#This Row],[MTD]]</f>
        <v>4.5662100456620993E-3</v>
      </c>
    </row>
    <row r="8" spans="1:15" x14ac:dyDescent="0.25">
      <c r="A8" s="59">
        <v>43288</v>
      </c>
      <c r="B8" t="s">
        <v>23</v>
      </c>
      <c r="C8" t="s">
        <v>94</v>
      </c>
      <c r="D8" t="s">
        <v>118</v>
      </c>
      <c r="E8" s="60">
        <v>0.29166666666666669</v>
      </c>
      <c r="F8" s="60">
        <v>0.375</v>
      </c>
      <c r="G8" s="60">
        <f>Table1[[#This Row],[EDT Finish]]-Table1[[#This Row],[EDT Start]]</f>
        <v>8.3333333333333315E-2</v>
      </c>
      <c r="H8">
        <f>Table1[[#This Row],[Duration]]*24</f>
        <v>1.9999999999999996</v>
      </c>
      <c r="I8">
        <v>1</v>
      </c>
      <c r="M8">
        <v>1</v>
      </c>
      <c r="N8">
        <v>438</v>
      </c>
      <c r="O8" s="75">
        <f>Table1[[#This Row],[EDT Hours]]/Table1[[#This Row],[MTD]]</f>
        <v>4.5662100456620993E-3</v>
      </c>
    </row>
    <row r="9" spans="1:15" x14ac:dyDescent="0.25">
      <c r="A9" s="59">
        <v>43294</v>
      </c>
      <c r="B9" t="s">
        <v>23</v>
      </c>
      <c r="C9" t="s">
        <v>94</v>
      </c>
      <c r="D9" t="s">
        <v>119</v>
      </c>
      <c r="E9" s="60">
        <v>0.29166666666666669</v>
      </c>
      <c r="F9" s="60">
        <v>0.375</v>
      </c>
      <c r="G9" s="60">
        <f>Table1[[#This Row],[EDT Finish]]-Table1[[#This Row],[EDT Start]]</f>
        <v>8.3333333333333315E-2</v>
      </c>
      <c r="H9">
        <f>Table1[[#This Row],[Duration]]*24</f>
        <v>1.9999999999999996</v>
      </c>
      <c r="J9">
        <v>1</v>
      </c>
      <c r="M9">
        <v>1</v>
      </c>
      <c r="N9">
        <v>438</v>
      </c>
      <c r="O9" s="75">
        <f>Table1[[#This Row],[EDT Hours]]/Table1[[#This Row],[MTD]]</f>
        <v>4.5662100456620993E-3</v>
      </c>
    </row>
    <row r="10" spans="1:15" x14ac:dyDescent="0.25">
      <c r="A10" s="59">
        <v>43298</v>
      </c>
      <c r="B10" t="s">
        <v>23</v>
      </c>
      <c r="C10" t="s">
        <v>94</v>
      </c>
      <c r="D10" t="s">
        <v>120</v>
      </c>
      <c r="E10" s="60">
        <v>0.29166666666666669</v>
      </c>
      <c r="F10" s="60">
        <v>0.35416666666666669</v>
      </c>
      <c r="G10" s="60">
        <f>Table1[[#This Row],[EDT Finish]]-Table1[[#This Row],[EDT Start]]</f>
        <v>6.25E-2</v>
      </c>
      <c r="H10">
        <f>Table1[[#This Row],[Duration]]*24</f>
        <v>1.5</v>
      </c>
      <c r="I10">
        <v>1</v>
      </c>
      <c r="M10">
        <v>1</v>
      </c>
      <c r="N10">
        <v>438</v>
      </c>
      <c r="O10" s="75">
        <f>Table1[[#This Row],[EDT Hours]]/Table1[[#This Row],[MTD]]</f>
        <v>3.4246575342465752E-3</v>
      </c>
    </row>
    <row r="11" spans="1:15" x14ac:dyDescent="0.25">
      <c r="A11" s="59">
        <v>43305</v>
      </c>
      <c r="B11" t="s">
        <v>23</v>
      </c>
      <c r="C11" t="s">
        <v>115</v>
      </c>
      <c r="D11" t="s">
        <v>121</v>
      </c>
      <c r="E11" s="60">
        <v>0.29166666666666669</v>
      </c>
      <c r="F11" s="60">
        <v>0.45833333333333331</v>
      </c>
      <c r="G11" s="60">
        <f>Table1[[#This Row],[EDT Finish]]-Table1[[#This Row],[EDT Start]]</f>
        <v>0.16666666666666663</v>
      </c>
      <c r="H11">
        <f>Table1[[#This Row],[Duration]]*24</f>
        <v>3.9999999999999991</v>
      </c>
      <c r="I11">
        <v>1</v>
      </c>
      <c r="M11">
        <v>1</v>
      </c>
      <c r="N11">
        <v>438</v>
      </c>
      <c r="O11" s="75">
        <f>Table1[[#This Row],[EDT Hours]]/Table1[[#This Row],[MTD]]</f>
        <v>9.1324200913241987E-3</v>
      </c>
    </row>
    <row r="12" spans="1:15" x14ac:dyDescent="0.25">
      <c r="A12" s="59">
        <v>43306</v>
      </c>
      <c r="B12" t="s">
        <v>23</v>
      </c>
      <c r="C12" t="s">
        <v>94</v>
      </c>
      <c r="D12" t="s">
        <v>122</v>
      </c>
      <c r="E12" s="60">
        <v>0.29166666666666669</v>
      </c>
      <c r="F12" s="60">
        <v>0.33333333333333331</v>
      </c>
      <c r="G12" s="60">
        <f>Table1[[#This Row],[EDT Finish]]-Table1[[#This Row],[EDT Start]]</f>
        <v>4.166666666666663E-2</v>
      </c>
      <c r="H12">
        <f>Table1[[#This Row],[Duration]]*24</f>
        <v>0.99999999999999911</v>
      </c>
      <c r="J12">
        <v>1</v>
      </c>
      <c r="M12">
        <v>1</v>
      </c>
      <c r="N12">
        <v>438</v>
      </c>
      <c r="O12" s="75">
        <f>Table1[[#This Row],[EDT Hours]]/Table1[[#This Row],[MTD]]</f>
        <v>2.2831050228310484E-3</v>
      </c>
    </row>
    <row r="13" spans="1:15" x14ac:dyDescent="0.25">
      <c r="A13" s="59">
        <v>43307</v>
      </c>
      <c r="B13" t="s">
        <v>23</v>
      </c>
      <c r="C13" t="s">
        <v>94</v>
      </c>
      <c r="D13" t="s">
        <v>122</v>
      </c>
      <c r="E13" s="60">
        <v>0.29166666666666669</v>
      </c>
      <c r="F13" s="60">
        <v>0.33333333333333331</v>
      </c>
      <c r="G13" s="60">
        <f>Table1[[#This Row],[EDT Finish]]-Table1[[#This Row],[EDT Start]]</f>
        <v>4.166666666666663E-2</v>
      </c>
      <c r="H13">
        <f>Table1[[#This Row],[Duration]]*24</f>
        <v>0.99999999999999911</v>
      </c>
      <c r="J13">
        <v>1</v>
      </c>
      <c r="M13">
        <v>1</v>
      </c>
      <c r="N13">
        <v>438</v>
      </c>
      <c r="O13" s="75">
        <f>Table1[[#This Row],[EDT Hours]]/Table1[[#This Row],[MTD]]</f>
        <v>2.2831050228310484E-3</v>
      </c>
    </row>
    <row r="14" spans="1:15" x14ac:dyDescent="0.25">
      <c r="A14" s="59">
        <v>43312</v>
      </c>
      <c r="B14" t="s">
        <v>23</v>
      </c>
      <c r="C14" t="s">
        <v>94</v>
      </c>
      <c r="D14" t="s">
        <v>122</v>
      </c>
      <c r="E14" s="60">
        <v>0.29166666666666669</v>
      </c>
      <c r="F14" s="60">
        <v>0.41666666666666669</v>
      </c>
      <c r="G14" s="60">
        <f>Table1[[#This Row],[EDT Finish]]-Table1[[#This Row],[EDT Start]]</f>
        <v>0.125</v>
      </c>
      <c r="H14">
        <f>Table1[[#This Row],[Duration]]*24</f>
        <v>3</v>
      </c>
      <c r="J14">
        <v>1</v>
      </c>
      <c r="M14">
        <v>1</v>
      </c>
      <c r="N14">
        <v>438</v>
      </c>
      <c r="O14" s="75">
        <f>Table1[[#This Row],[EDT Hours]]/Table1[[#This Row],[MTD]]</f>
        <v>6.8493150684931503E-3</v>
      </c>
    </row>
    <row r="15" spans="1:15" x14ac:dyDescent="0.25">
      <c r="A15" s="59">
        <v>43313</v>
      </c>
      <c r="B15" t="s">
        <v>23</v>
      </c>
      <c r="C15" t="s">
        <v>124</v>
      </c>
      <c r="D15" t="s">
        <v>129</v>
      </c>
      <c r="E15" s="60">
        <v>0.29166666666666669</v>
      </c>
      <c r="F15" s="60">
        <v>0.33333333333333331</v>
      </c>
      <c r="G15" s="60">
        <f>Table1[[#This Row],[EDT Finish]]-Table1[[#This Row],[EDT Start]]</f>
        <v>4.166666666666663E-2</v>
      </c>
      <c r="H15">
        <f>Table1[[#This Row],[Duration]]*24</f>
        <v>0.99999999999999911</v>
      </c>
      <c r="J15">
        <v>1</v>
      </c>
      <c r="M15">
        <v>1</v>
      </c>
      <c r="N15">
        <v>346</v>
      </c>
      <c r="O15" s="75">
        <f>Table1[[#This Row],[EDT Hours]]/Table1[[#This Row],[MTD]]</f>
        <v>2.8901734104046215E-3</v>
      </c>
    </row>
    <row r="16" spans="1:15" x14ac:dyDescent="0.25">
      <c r="A16" s="59">
        <v>43321</v>
      </c>
      <c r="B16" t="s">
        <v>23</v>
      </c>
      <c r="C16" t="s">
        <v>126</v>
      </c>
      <c r="D16" t="s">
        <v>125</v>
      </c>
      <c r="E16" s="60">
        <v>0.29166666666666669</v>
      </c>
      <c r="F16" s="60">
        <v>0.33333333333333331</v>
      </c>
      <c r="G16" s="60">
        <f>Table1[[#This Row],[EDT Finish]]-Table1[[#This Row],[EDT Start]]</f>
        <v>4.166666666666663E-2</v>
      </c>
      <c r="H16">
        <f>Table1[[#This Row],[Duration]]*24</f>
        <v>0.99999999999999911</v>
      </c>
      <c r="I16">
        <v>1</v>
      </c>
      <c r="M16">
        <v>1</v>
      </c>
      <c r="N16">
        <v>346</v>
      </c>
      <c r="O16" s="75">
        <f>Table1[[#This Row],[EDT Hours]]/Table1[[#This Row],[MTD]]</f>
        <v>2.8901734104046215E-3</v>
      </c>
    </row>
    <row r="17" spans="1:15" x14ac:dyDescent="0.25">
      <c r="A17" s="59">
        <v>43327</v>
      </c>
      <c r="B17" t="s">
        <v>23</v>
      </c>
      <c r="C17" t="s">
        <v>94</v>
      </c>
      <c r="D17" t="s">
        <v>122</v>
      </c>
      <c r="E17" s="60">
        <v>0.29166666666666669</v>
      </c>
      <c r="F17" s="60">
        <v>0.375</v>
      </c>
      <c r="G17" s="60">
        <f>Table1[[#This Row],[EDT Finish]]-Table1[[#This Row],[EDT Start]]</f>
        <v>8.3333333333333315E-2</v>
      </c>
      <c r="H17">
        <f>Table1[[#This Row],[Duration]]*24</f>
        <v>1.9999999999999996</v>
      </c>
      <c r="J17">
        <v>1</v>
      </c>
      <c r="M17">
        <v>1</v>
      </c>
      <c r="N17">
        <v>346</v>
      </c>
      <c r="O17" s="75">
        <f>Table1[[#This Row],[EDT Hours]]/Table1[[#This Row],[MTD]]</f>
        <v>5.7803468208092474E-3</v>
      </c>
    </row>
    <row r="18" spans="1:15" x14ac:dyDescent="0.25">
      <c r="A18" s="59">
        <v>43339</v>
      </c>
      <c r="B18" t="s">
        <v>23</v>
      </c>
      <c r="C18" t="s">
        <v>128</v>
      </c>
      <c r="D18" t="s">
        <v>127</v>
      </c>
      <c r="E18" s="60">
        <v>0.29166666666666669</v>
      </c>
      <c r="F18" s="60">
        <v>0.375</v>
      </c>
      <c r="G18" s="60">
        <f>Table1[[#This Row],[EDT Finish]]-Table1[[#This Row],[EDT Start]]</f>
        <v>8.3333333333333315E-2</v>
      </c>
      <c r="H18">
        <f>Table1[[#This Row],[Duration]]*24</f>
        <v>1.9999999999999996</v>
      </c>
      <c r="I18">
        <v>1</v>
      </c>
      <c r="M18">
        <v>1</v>
      </c>
      <c r="N18">
        <v>346</v>
      </c>
      <c r="O18" s="75">
        <f>Table1[[#This Row],[EDT Hours]]/Table1[[#This Row],[MTD]]</f>
        <v>5.7803468208092474E-3</v>
      </c>
    </row>
    <row r="19" spans="1:15" x14ac:dyDescent="0.25">
      <c r="A19" s="59">
        <v>43347</v>
      </c>
      <c r="B19" t="s">
        <v>23</v>
      </c>
      <c r="C19" t="s">
        <v>130</v>
      </c>
      <c r="D19" t="s">
        <v>131</v>
      </c>
      <c r="E19" s="60">
        <v>0.5</v>
      </c>
      <c r="F19" s="60">
        <v>0.58333333333333337</v>
      </c>
      <c r="G19" s="60">
        <f>Table1[[#This Row],[EDT Finish]]-Table1[[#This Row],[EDT Start]]</f>
        <v>8.333333333333337E-2</v>
      </c>
      <c r="H19">
        <f>Table1[[#This Row],[Duration]]*24</f>
        <v>2.0000000000000009</v>
      </c>
      <c r="J19">
        <v>1</v>
      </c>
      <c r="M19">
        <v>1</v>
      </c>
      <c r="N19">
        <v>392</v>
      </c>
      <c r="O19" s="75">
        <f>Table1[[#This Row],[EDT Hours]]/Table1[[#This Row],[MTD]]</f>
        <v>5.1020408163265328E-3</v>
      </c>
    </row>
    <row r="20" spans="1:15" x14ac:dyDescent="0.25">
      <c r="A20" s="59">
        <v>43358</v>
      </c>
      <c r="B20" t="s">
        <v>23</v>
      </c>
      <c r="C20" t="s">
        <v>133</v>
      </c>
      <c r="D20" t="s">
        <v>132</v>
      </c>
      <c r="E20" s="60">
        <v>0.29166666666666669</v>
      </c>
      <c r="F20" s="60">
        <v>0.35416666666666669</v>
      </c>
      <c r="G20" s="60">
        <f>Table1[[#This Row],[EDT Finish]]-Table1[[#This Row],[EDT Start]]</f>
        <v>6.25E-2</v>
      </c>
      <c r="H20">
        <f>Table1[[#This Row],[Duration]]*24</f>
        <v>1.5</v>
      </c>
      <c r="I20">
        <v>1</v>
      </c>
      <c r="M20">
        <v>1</v>
      </c>
      <c r="N20">
        <v>392</v>
      </c>
      <c r="O20" s="75">
        <f>Table1[[#This Row],[EDT Hours]]/Table1[[#This Row],[MTD]]</f>
        <v>3.8265306122448979E-3</v>
      </c>
    </row>
    <row r="21" spans="1:15" x14ac:dyDescent="0.25">
      <c r="A21" s="59">
        <v>43364</v>
      </c>
      <c r="B21" t="s">
        <v>23</v>
      </c>
      <c r="C21" t="s">
        <v>94</v>
      </c>
      <c r="D21" t="s">
        <v>134</v>
      </c>
      <c r="E21" s="60">
        <v>0.29166666666666669</v>
      </c>
      <c r="F21" s="60">
        <v>0.33333333333333331</v>
      </c>
      <c r="G21" s="60">
        <f>Table1[[#This Row],[EDT Finish]]-Table1[[#This Row],[EDT Start]]</f>
        <v>4.166666666666663E-2</v>
      </c>
      <c r="H21">
        <f>Table1[[#This Row],[Duration]]*24</f>
        <v>0.99999999999999911</v>
      </c>
      <c r="I21">
        <v>1</v>
      </c>
      <c r="M21">
        <v>1</v>
      </c>
      <c r="N21">
        <v>392</v>
      </c>
      <c r="O21" s="75">
        <f>Table1[[#This Row],[EDT Hours]]/Table1[[#This Row],[MTD]]</f>
        <v>2.5510204081632629E-3</v>
      </c>
    </row>
    <row r="22" spans="1:15" x14ac:dyDescent="0.25">
      <c r="A22" s="59">
        <v>43367</v>
      </c>
      <c r="B22" t="s">
        <v>23</v>
      </c>
      <c r="C22" t="s">
        <v>136</v>
      </c>
      <c r="D22" t="s">
        <v>135</v>
      </c>
      <c r="E22" s="60">
        <v>0.29166666666666669</v>
      </c>
      <c r="F22" s="60">
        <v>0.35416666666666669</v>
      </c>
      <c r="G22" s="60">
        <f>Table1[[#This Row],[EDT Finish]]-Table1[[#This Row],[EDT Start]]</f>
        <v>6.25E-2</v>
      </c>
      <c r="H22">
        <f>Table1[[#This Row],[Duration]]*24</f>
        <v>1.5</v>
      </c>
      <c r="I22">
        <v>1</v>
      </c>
      <c r="M22">
        <v>1</v>
      </c>
      <c r="N22">
        <v>392</v>
      </c>
      <c r="O22" s="75">
        <f>Table1[[#This Row],[EDT Hours]]/Table1[[#This Row],[MTD]]</f>
        <v>3.8265306122448979E-3</v>
      </c>
    </row>
    <row r="23" spans="1:15" x14ac:dyDescent="0.25">
      <c r="A23" s="59">
        <v>43370</v>
      </c>
      <c r="B23" t="s">
        <v>23</v>
      </c>
      <c r="C23" t="s">
        <v>123</v>
      </c>
      <c r="D23" t="s">
        <v>137</v>
      </c>
      <c r="E23" s="60">
        <v>0.29166666666666669</v>
      </c>
      <c r="F23" s="60">
        <v>0.625</v>
      </c>
      <c r="G23" s="60">
        <f>Table1[[#This Row],[EDT Finish]]-Table1[[#This Row],[EDT Start]]</f>
        <v>0.33333333333333331</v>
      </c>
      <c r="H23">
        <f>Table1[[#This Row],[Duration]]*24</f>
        <v>8</v>
      </c>
      <c r="K23">
        <v>1</v>
      </c>
      <c r="M23">
        <v>1</v>
      </c>
      <c r="N23">
        <v>392</v>
      </c>
      <c r="O23" s="75">
        <f>Table1[[#This Row],[EDT Hours]]/Table1[[#This Row],[MTD]]</f>
        <v>2.0408163265306121E-2</v>
      </c>
    </row>
    <row r="24" spans="1:15" x14ac:dyDescent="0.25">
      <c r="A24" s="59">
        <v>43375</v>
      </c>
      <c r="B24" t="s">
        <v>23</v>
      </c>
      <c r="C24" t="s">
        <v>139</v>
      </c>
      <c r="D24" t="s">
        <v>138</v>
      </c>
      <c r="E24" s="60">
        <v>0.29166666666666669</v>
      </c>
      <c r="F24" s="60">
        <v>0.33333333333333331</v>
      </c>
      <c r="G24" s="60">
        <f>Table1[[#This Row],[EDT Finish]]-Table1[[#This Row],[EDT Start]]</f>
        <v>4.166666666666663E-2</v>
      </c>
      <c r="H24">
        <f>Table1[[#This Row],[Duration]]*24</f>
        <v>0.99999999999999911</v>
      </c>
      <c r="I24">
        <v>1</v>
      </c>
      <c r="M24">
        <v>1</v>
      </c>
      <c r="N24">
        <v>419</v>
      </c>
      <c r="O24" s="75">
        <f>Table1[[#This Row],[EDT Hours]]/Table1[[#This Row],[MTD]]</f>
        <v>2.386634844868733E-3</v>
      </c>
    </row>
    <row r="25" spans="1:15" x14ac:dyDescent="0.25">
      <c r="A25" s="59">
        <v>43389</v>
      </c>
      <c r="B25" t="s">
        <v>23</v>
      </c>
      <c r="C25" t="s">
        <v>141</v>
      </c>
      <c r="D25" t="s">
        <v>140</v>
      </c>
      <c r="E25" s="60">
        <v>0.29166666666666669</v>
      </c>
      <c r="F25" s="60">
        <v>0.33333333333333331</v>
      </c>
      <c r="G25" s="60">
        <f>Table1[[#This Row],[EDT Finish]]-Table1[[#This Row],[EDT Start]]</f>
        <v>4.166666666666663E-2</v>
      </c>
      <c r="H25">
        <f>Table1[[#This Row],[Duration]]*24</f>
        <v>0.99999999999999911</v>
      </c>
      <c r="I25">
        <v>1</v>
      </c>
      <c r="M25">
        <v>1</v>
      </c>
      <c r="N25">
        <v>419</v>
      </c>
      <c r="O25" s="75">
        <f>Table1[[#This Row],[EDT Hours]]/Table1[[#This Row],[MTD]]</f>
        <v>2.386634844868733E-3</v>
      </c>
    </row>
    <row r="26" spans="1:15" x14ac:dyDescent="0.25">
      <c r="A26" s="59">
        <v>43390</v>
      </c>
      <c r="B26" t="s">
        <v>23</v>
      </c>
      <c r="C26" t="s">
        <v>143</v>
      </c>
      <c r="D26" t="s">
        <v>142</v>
      </c>
      <c r="E26" s="60">
        <v>0.29166666666666669</v>
      </c>
      <c r="F26" s="60">
        <v>0.39583333333333331</v>
      </c>
      <c r="G26" s="60">
        <f>Table1[[#This Row],[EDT Finish]]-Table1[[#This Row],[EDT Start]]</f>
        <v>0.10416666666666663</v>
      </c>
      <c r="H26">
        <f>Table1[[#This Row],[Duration]]*24</f>
        <v>2.4999999999999991</v>
      </c>
      <c r="I26">
        <v>1</v>
      </c>
      <c r="M26">
        <v>1</v>
      </c>
      <c r="N26">
        <v>419</v>
      </c>
      <c r="O26" s="75">
        <f>Table1[[#This Row],[EDT Hours]]/Table1[[#This Row],[MTD]]</f>
        <v>5.9665871121718358E-3</v>
      </c>
    </row>
    <row r="27" spans="1:15" x14ac:dyDescent="0.25">
      <c r="A27" s="59">
        <v>43391</v>
      </c>
      <c r="B27" t="s">
        <v>23</v>
      </c>
      <c r="C27" t="s">
        <v>98</v>
      </c>
      <c r="D27" t="s">
        <v>144</v>
      </c>
      <c r="E27" s="60">
        <v>0.29166666666666669</v>
      </c>
      <c r="F27" s="60">
        <v>0.33333333333333331</v>
      </c>
      <c r="G27" s="60">
        <f>Table1[[#This Row],[EDT Finish]]-Table1[[#This Row],[EDT Start]]</f>
        <v>4.166666666666663E-2</v>
      </c>
      <c r="H27">
        <f>Table1[[#This Row],[Duration]]*24</f>
        <v>0.99999999999999911</v>
      </c>
      <c r="I27">
        <v>1</v>
      </c>
      <c r="M27">
        <v>1</v>
      </c>
      <c r="N27">
        <v>419</v>
      </c>
      <c r="O27" s="75">
        <f>Table1[[#This Row],[EDT Hours]]/Table1[[#This Row],[MTD]]</f>
        <v>2.386634844868733E-3</v>
      </c>
    </row>
    <row r="28" spans="1:15" x14ac:dyDescent="0.25">
      <c r="A28" s="59">
        <v>43397</v>
      </c>
      <c r="B28" t="s">
        <v>23</v>
      </c>
      <c r="C28" t="s">
        <v>145</v>
      </c>
      <c r="D28" t="s">
        <v>146</v>
      </c>
      <c r="E28" s="60">
        <v>0.29166666666666669</v>
      </c>
      <c r="F28" s="60">
        <v>0.64583333333333337</v>
      </c>
      <c r="G28" s="60">
        <f>Table1[[#This Row],[EDT Finish]]-Table1[[#This Row],[EDT Start]]</f>
        <v>0.35416666666666669</v>
      </c>
      <c r="H28">
        <f>Table1[[#This Row],[Duration]]*24</f>
        <v>8.5</v>
      </c>
      <c r="I28">
        <v>1</v>
      </c>
      <c r="M28">
        <v>1</v>
      </c>
      <c r="N28">
        <v>419</v>
      </c>
      <c r="O28" s="75">
        <f>Table1[[#This Row],[EDT Hours]]/Table1[[#This Row],[MTD]]</f>
        <v>2.028639618138425E-2</v>
      </c>
    </row>
    <row r="29" spans="1:15" x14ac:dyDescent="0.25">
      <c r="A29" s="59">
        <v>43398</v>
      </c>
      <c r="B29" t="s">
        <v>23</v>
      </c>
      <c r="C29" t="s">
        <v>148</v>
      </c>
      <c r="D29" t="s">
        <v>147</v>
      </c>
      <c r="E29" s="60">
        <v>0.29166666666666669</v>
      </c>
      <c r="F29" s="60">
        <v>0.33333333333333331</v>
      </c>
      <c r="G29" s="60">
        <f>Table1[[#This Row],[EDT Finish]]-Table1[[#This Row],[EDT Start]]</f>
        <v>4.166666666666663E-2</v>
      </c>
      <c r="H29">
        <f>Table1[[#This Row],[Duration]]*24</f>
        <v>0.99999999999999911</v>
      </c>
      <c r="I29">
        <v>1</v>
      </c>
      <c r="M29">
        <v>1</v>
      </c>
      <c r="N29">
        <v>419</v>
      </c>
      <c r="O29" s="75">
        <f>Table1[[#This Row],[EDT Hours]]/Table1[[#This Row],[MTD]]</f>
        <v>2.386634844868733E-3</v>
      </c>
    </row>
    <row r="30" spans="1:15" x14ac:dyDescent="0.25">
      <c r="A30" s="59">
        <v>43412</v>
      </c>
      <c r="B30" t="s">
        <v>23</v>
      </c>
      <c r="C30" t="s">
        <v>123</v>
      </c>
      <c r="D30" t="s">
        <v>196</v>
      </c>
      <c r="E30" s="60">
        <v>0.58333333333333337</v>
      </c>
      <c r="F30" s="60">
        <v>0.8125</v>
      </c>
      <c r="G30" s="60">
        <f>Table1[[#This Row],[EDT Finish]]-Table1[[#This Row],[EDT Start]]</f>
        <v>0.22916666666666663</v>
      </c>
      <c r="H30" s="64">
        <f>Table1[[#This Row],[Duration]]*24</f>
        <v>5.4999999999999991</v>
      </c>
      <c r="K30">
        <v>1</v>
      </c>
      <c r="M30">
        <v>1</v>
      </c>
      <c r="N30">
        <v>263.5</v>
      </c>
      <c r="O30" s="75">
        <f>Table1[[#This Row],[EDT Hours]]/Table1[[#This Row],[MTD]]</f>
        <v>2.0872865275142313E-2</v>
      </c>
    </row>
    <row r="31" spans="1:15" x14ac:dyDescent="0.25">
      <c r="A31" s="59">
        <v>43412</v>
      </c>
      <c r="B31" t="s">
        <v>23</v>
      </c>
      <c r="C31" t="s">
        <v>94</v>
      </c>
      <c r="D31" t="s">
        <v>197</v>
      </c>
      <c r="E31" s="60">
        <v>0</v>
      </c>
      <c r="F31" s="60">
        <v>0.20833333333333334</v>
      </c>
      <c r="G31" s="60">
        <f>Table1[[#This Row],[EDT Finish]]-Table1[[#This Row],[EDT Start]]</f>
        <v>0.20833333333333334</v>
      </c>
      <c r="H31" s="64">
        <f>Table1[[#This Row],[Duration]]*24</f>
        <v>5</v>
      </c>
      <c r="I31">
        <v>1</v>
      </c>
      <c r="M31">
        <v>1</v>
      </c>
      <c r="N31">
        <v>263.5</v>
      </c>
      <c r="O31" s="75">
        <f>Table1[[#This Row],[EDT Hours]]/Table1[[#This Row],[MTD]]</f>
        <v>1.8975332068311195E-2</v>
      </c>
    </row>
    <row r="32" spans="1:15" x14ac:dyDescent="0.25">
      <c r="A32" s="59">
        <v>43413</v>
      </c>
      <c r="B32" t="s">
        <v>23</v>
      </c>
      <c r="C32" t="s">
        <v>145</v>
      </c>
      <c r="D32" t="s">
        <v>198</v>
      </c>
      <c r="E32" s="60">
        <v>0.5</v>
      </c>
      <c r="F32" s="60">
        <v>0.58333333333333337</v>
      </c>
      <c r="G32" s="60">
        <f>Table1[[#This Row],[EDT Finish]]-Table1[[#This Row],[EDT Start]]</f>
        <v>8.333333333333337E-2</v>
      </c>
      <c r="H32" s="64">
        <f>Table1[[#This Row],[Duration]]*24</f>
        <v>2.0000000000000009</v>
      </c>
      <c r="I32">
        <v>1</v>
      </c>
      <c r="M32">
        <v>1</v>
      </c>
      <c r="N32">
        <v>263.5</v>
      </c>
      <c r="O32" s="75">
        <f>Table1[[#This Row],[EDT Hours]]/Table1[[#This Row],[MTD]]</f>
        <v>7.5901328273244818E-3</v>
      </c>
    </row>
    <row r="33" spans="1:15" x14ac:dyDescent="0.25">
      <c r="A33" s="59">
        <v>43413</v>
      </c>
      <c r="B33" t="s">
        <v>23</v>
      </c>
      <c r="C33" t="s">
        <v>130</v>
      </c>
      <c r="D33" t="s">
        <v>131</v>
      </c>
      <c r="E33" s="60">
        <v>0.95833333333333337</v>
      </c>
      <c r="F33" s="60">
        <v>1</v>
      </c>
      <c r="G33" s="60">
        <f>Table1[[#This Row],[EDT Finish]]-Table1[[#This Row],[EDT Start]]</f>
        <v>4.166666666666663E-2</v>
      </c>
      <c r="H33" s="64">
        <f>Table1[[#This Row],[Duration]]*24</f>
        <v>0.99999999999999911</v>
      </c>
      <c r="J33">
        <v>1</v>
      </c>
      <c r="M33">
        <v>1</v>
      </c>
      <c r="N33">
        <v>263.5</v>
      </c>
      <c r="O33" s="75">
        <f>Table1[[#This Row],[EDT Hours]]/Table1[[#This Row],[MTD]]</f>
        <v>3.7950664136622357E-3</v>
      </c>
    </row>
    <row r="34" spans="1:15" x14ac:dyDescent="0.25">
      <c r="A34" s="59">
        <v>43416</v>
      </c>
      <c r="B34" t="s">
        <v>23</v>
      </c>
      <c r="C34" t="s">
        <v>193</v>
      </c>
      <c r="D34" t="s">
        <v>194</v>
      </c>
      <c r="E34" s="60">
        <v>0.41666666666666669</v>
      </c>
      <c r="F34" s="60">
        <v>0.58333333333333337</v>
      </c>
      <c r="G34" s="60">
        <f>Table1[[#This Row],[EDT Finish]]-Table1[[#This Row],[EDT Start]]</f>
        <v>0.16666666666666669</v>
      </c>
      <c r="H34" s="64">
        <f>Table1[[#This Row],[Duration]]*24</f>
        <v>4</v>
      </c>
      <c r="K34">
        <v>1</v>
      </c>
      <c r="M34">
        <v>1</v>
      </c>
      <c r="N34">
        <v>263.5</v>
      </c>
      <c r="O34" s="75">
        <f>Table1[[#This Row],[EDT Hours]]/Table1[[#This Row],[MTD]]</f>
        <v>1.5180265654648957E-2</v>
      </c>
    </row>
    <row r="35" spans="1:15" x14ac:dyDescent="0.25">
      <c r="A35" s="59">
        <v>43418</v>
      </c>
      <c r="B35" t="s">
        <v>23</v>
      </c>
      <c r="C35" t="s">
        <v>123</v>
      </c>
      <c r="D35" t="s">
        <v>196</v>
      </c>
      <c r="E35" s="60">
        <v>0.625</v>
      </c>
      <c r="F35" s="60">
        <v>0.91666666666666663</v>
      </c>
      <c r="G35" s="60">
        <f>Table1[[#This Row],[EDT Finish]]-Table1[[#This Row],[EDT Start]]</f>
        <v>0.29166666666666663</v>
      </c>
      <c r="H35" s="64">
        <f>Table1[[#This Row],[Duration]]*24</f>
        <v>6.9999999999999991</v>
      </c>
      <c r="K35">
        <v>1</v>
      </c>
      <c r="M35">
        <v>1</v>
      </c>
      <c r="N35">
        <v>263.5</v>
      </c>
      <c r="O35" s="75">
        <f>Table1[[#This Row],[EDT Hours]]/Table1[[#This Row],[MTD]]</f>
        <v>2.656546489563567E-2</v>
      </c>
    </row>
    <row r="36" spans="1:15" x14ac:dyDescent="0.25">
      <c r="A36" s="59">
        <v>43439</v>
      </c>
      <c r="B36" t="s">
        <v>23</v>
      </c>
      <c r="C36" t="s">
        <v>126</v>
      </c>
      <c r="D36" t="s">
        <v>207</v>
      </c>
      <c r="E36" s="60">
        <v>0.83333333333333337</v>
      </c>
      <c r="F36" s="60">
        <v>0.91666666666666663</v>
      </c>
      <c r="G36" s="60">
        <f>Table1[[#This Row],[EDT Finish]]-Table1[[#This Row],[EDT Start]]</f>
        <v>8.3333333333333259E-2</v>
      </c>
      <c r="H36" s="64">
        <f>Table1[[#This Row],[Duration]]*24</f>
        <v>1.9999999999999982</v>
      </c>
      <c r="I36">
        <v>1</v>
      </c>
      <c r="M36">
        <v>1</v>
      </c>
      <c r="N36">
        <v>316.5</v>
      </c>
      <c r="O36" s="75">
        <f>Table1[[#This Row],[EDT Hours]]/Table1[[#This Row],[MTD]]</f>
        <v>6.319115323854655E-3</v>
      </c>
    </row>
    <row r="37" spans="1:15" x14ac:dyDescent="0.25">
      <c r="A37" s="59">
        <v>43442</v>
      </c>
      <c r="B37" t="s">
        <v>23</v>
      </c>
      <c r="C37" t="s">
        <v>115</v>
      </c>
      <c r="D37" t="s">
        <v>208</v>
      </c>
      <c r="E37" s="60">
        <v>0.58333333333333337</v>
      </c>
      <c r="F37" s="60">
        <v>0.64583333333333337</v>
      </c>
      <c r="G37" s="60">
        <f>Table1[[#This Row],[EDT Finish]]-Table1[[#This Row],[EDT Start]]</f>
        <v>6.25E-2</v>
      </c>
      <c r="H37" s="64">
        <f>Table1[[#This Row],[Duration]]*24</f>
        <v>1.5</v>
      </c>
      <c r="J37">
        <v>1</v>
      </c>
      <c r="M37">
        <v>1</v>
      </c>
      <c r="N37">
        <v>316.5</v>
      </c>
      <c r="O37" s="75">
        <f>Table1[[#This Row],[EDT Hours]]/Table1[[#This Row],[MTD]]</f>
        <v>4.7393364928909956E-3</v>
      </c>
    </row>
    <row r="38" spans="1:15" x14ac:dyDescent="0.25">
      <c r="A38" s="59">
        <v>43472</v>
      </c>
      <c r="B38" t="s">
        <v>23</v>
      </c>
      <c r="C38" t="s">
        <v>123</v>
      </c>
      <c r="D38" t="s">
        <v>216</v>
      </c>
      <c r="E38" s="60">
        <v>0</v>
      </c>
      <c r="F38" s="60">
        <v>0.10416666666666667</v>
      </c>
      <c r="G38" s="60">
        <f>Table1[[#This Row],[EDT Finish]]-Table1[[#This Row],[EDT Start]]</f>
        <v>0.10416666666666667</v>
      </c>
      <c r="H38" s="64">
        <f>Table1[[#This Row],[Duration]]*24</f>
        <v>2.5</v>
      </c>
      <c r="K38">
        <v>1</v>
      </c>
      <c r="M38">
        <v>1</v>
      </c>
      <c r="N38">
        <v>266.2</v>
      </c>
      <c r="O38" s="75">
        <f>Table1[[#This Row],[EDT Hours]]/Table1[[#This Row],[MTD]]</f>
        <v>9.3914350112697231E-3</v>
      </c>
    </row>
    <row r="39" spans="1:15" x14ac:dyDescent="0.25">
      <c r="A39" s="59">
        <v>43474</v>
      </c>
      <c r="B39" t="s">
        <v>23</v>
      </c>
      <c r="C39" t="s">
        <v>218</v>
      </c>
      <c r="D39" t="s">
        <v>217</v>
      </c>
      <c r="E39" s="60">
        <v>8.3333333333333329E-2</v>
      </c>
      <c r="F39" s="60">
        <v>0.16666666666666666</v>
      </c>
      <c r="G39" s="60">
        <f>Table1[[#This Row],[EDT Finish]]-Table1[[#This Row],[EDT Start]]</f>
        <v>8.3333333333333329E-2</v>
      </c>
      <c r="H39" s="64">
        <f>Table1[[#This Row],[Duration]]*24</f>
        <v>2</v>
      </c>
      <c r="I39">
        <v>1</v>
      </c>
      <c r="M39">
        <v>1</v>
      </c>
      <c r="N39">
        <v>266.2</v>
      </c>
      <c r="O39" s="75">
        <f>Table1[[#This Row],[EDT Hours]]/Table1[[#This Row],[MTD]]</f>
        <v>7.5131480090157776E-3</v>
      </c>
    </row>
    <row r="40" spans="1:15" x14ac:dyDescent="0.25">
      <c r="A40" s="59">
        <v>43476</v>
      </c>
      <c r="B40" t="s">
        <v>23</v>
      </c>
      <c r="C40" t="s">
        <v>123</v>
      </c>
      <c r="D40" t="s">
        <v>219</v>
      </c>
      <c r="E40" s="60">
        <v>0.58333333333333337</v>
      </c>
      <c r="F40" s="60">
        <v>0.91666666666666663</v>
      </c>
      <c r="G40" s="60">
        <f>Table1[[#This Row],[EDT Finish]]-Table1[[#This Row],[EDT Start]]</f>
        <v>0.33333333333333326</v>
      </c>
      <c r="H40" s="64">
        <f>Table1[[#This Row],[Duration]]*24</f>
        <v>7.9999999999999982</v>
      </c>
      <c r="K40">
        <v>1</v>
      </c>
      <c r="M40">
        <v>1</v>
      </c>
      <c r="N40">
        <v>266.2</v>
      </c>
      <c r="O40" s="75">
        <f>Table1[[#This Row],[EDT Hours]]/Table1[[#This Row],[MTD]]</f>
        <v>3.0052592036063103E-2</v>
      </c>
    </row>
    <row r="41" spans="1:15" x14ac:dyDescent="0.25">
      <c r="A41" s="59">
        <v>43484</v>
      </c>
      <c r="B41" t="s">
        <v>23</v>
      </c>
      <c r="C41" t="s">
        <v>124</v>
      </c>
      <c r="D41" t="s">
        <v>1405</v>
      </c>
      <c r="E41" s="60">
        <v>0.625</v>
      </c>
      <c r="F41" s="60">
        <v>0.66666666666666663</v>
      </c>
      <c r="G41" s="60">
        <f>Table1[[#This Row],[EDT Finish]]-Table1[[#This Row],[EDT Start]]</f>
        <v>4.166666666666663E-2</v>
      </c>
      <c r="H41" s="64">
        <f>Table1[[#This Row],[Duration]]*24</f>
        <v>0.99999999999999911</v>
      </c>
      <c r="I41">
        <v>1</v>
      </c>
      <c r="M41">
        <v>1</v>
      </c>
      <c r="N41">
        <v>266.2</v>
      </c>
      <c r="O41" s="75">
        <f>Table1[[#This Row],[EDT Hours]]/Table1[[#This Row],[MTD]]</f>
        <v>3.7565740045078858E-3</v>
      </c>
    </row>
    <row r="42" spans="1:15" x14ac:dyDescent="0.25">
      <c r="A42" s="59">
        <v>43484</v>
      </c>
      <c r="B42" t="s">
        <v>23</v>
      </c>
      <c r="C42" t="s">
        <v>770</v>
      </c>
      <c r="D42" t="s">
        <v>1397</v>
      </c>
      <c r="E42" s="60">
        <v>0.83333333333333337</v>
      </c>
      <c r="F42" s="60">
        <v>0.91666666666666663</v>
      </c>
      <c r="G42" s="60">
        <f>Table1[[#This Row],[EDT Finish]]-Table1[[#This Row],[EDT Start]]</f>
        <v>8.3333333333333259E-2</v>
      </c>
      <c r="H42" s="64">
        <f>Table1[[#This Row],[Duration]]*24</f>
        <v>1.9999999999999982</v>
      </c>
      <c r="J42">
        <v>1</v>
      </c>
      <c r="M42">
        <v>1</v>
      </c>
      <c r="N42">
        <v>266.2</v>
      </c>
      <c r="O42" s="75">
        <f>Table1[[#This Row],[EDT Hours]]/Table1[[#This Row],[MTD]]</f>
        <v>7.5131480090157715E-3</v>
      </c>
    </row>
    <row r="43" spans="1:15" x14ac:dyDescent="0.25">
      <c r="A43" s="59">
        <v>43489</v>
      </c>
      <c r="B43" t="s">
        <v>23</v>
      </c>
      <c r="C43" t="s">
        <v>123</v>
      </c>
      <c r="D43" t="s">
        <v>1398</v>
      </c>
      <c r="E43" s="60">
        <v>0.75</v>
      </c>
      <c r="F43" s="60">
        <v>0.79166666666666663</v>
      </c>
      <c r="G43" s="60">
        <f>Table1[[#This Row],[EDT Finish]]-Table1[[#This Row],[EDT Start]]</f>
        <v>4.166666666666663E-2</v>
      </c>
      <c r="H43" s="64">
        <f>Table1[[#This Row],[Duration]]*24</f>
        <v>0.99999999999999911</v>
      </c>
      <c r="I43">
        <v>1</v>
      </c>
      <c r="M43">
        <v>1</v>
      </c>
      <c r="N43">
        <v>266.2</v>
      </c>
      <c r="O43" s="75">
        <f>Table1[[#This Row],[EDT Hours]]/Table1[[#This Row],[MTD]]</f>
        <v>3.7565740045078858E-3</v>
      </c>
    </row>
    <row r="44" spans="1:15" x14ac:dyDescent="0.25">
      <c r="A44" s="59">
        <v>43491</v>
      </c>
      <c r="B44" t="s">
        <v>23</v>
      </c>
      <c r="C44" t="s">
        <v>124</v>
      </c>
      <c r="D44" t="s">
        <v>1399</v>
      </c>
      <c r="E44" s="60">
        <v>0.83333333333333337</v>
      </c>
      <c r="F44" s="60">
        <v>0.875</v>
      </c>
      <c r="G44" s="60">
        <f>Table1[[#This Row],[EDT Finish]]-Table1[[#This Row],[EDT Start]]</f>
        <v>4.166666666666663E-2</v>
      </c>
      <c r="H44" s="64">
        <f>Table1[[#This Row],[Duration]]*24</f>
        <v>0.99999999999999911</v>
      </c>
      <c r="I44">
        <v>1</v>
      </c>
      <c r="M44">
        <v>1</v>
      </c>
      <c r="N44">
        <v>266.2</v>
      </c>
      <c r="O44" s="75">
        <f>Table1[[#This Row],[EDT Hours]]/Table1[[#This Row],[MTD]]</f>
        <v>3.7565740045078858E-3</v>
      </c>
    </row>
    <row r="45" spans="1:15" x14ac:dyDescent="0.25">
      <c r="A45" s="59">
        <v>43493</v>
      </c>
      <c r="B45" t="s">
        <v>23</v>
      </c>
      <c r="C45" t="s">
        <v>646</v>
      </c>
      <c r="D45" t="s">
        <v>1400</v>
      </c>
      <c r="E45" s="60">
        <v>0.79166666666666663</v>
      </c>
      <c r="F45" s="60">
        <v>0.91666666666666663</v>
      </c>
      <c r="G45" s="60">
        <f>Table1[[#This Row],[EDT Finish]]-Table1[[#This Row],[EDT Start]]</f>
        <v>0.125</v>
      </c>
      <c r="H45" s="64">
        <f>Table1[[#This Row],[Duration]]*24</f>
        <v>3</v>
      </c>
      <c r="I45">
        <v>1</v>
      </c>
      <c r="M45">
        <v>1</v>
      </c>
      <c r="N45">
        <v>266.2</v>
      </c>
      <c r="O45" s="75">
        <f>Table1[[#This Row],[EDT Hours]]/Table1[[#This Row],[MTD]]</f>
        <v>1.1269722013523668E-2</v>
      </c>
    </row>
    <row r="46" spans="1:15" x14ac:dyDescent="0.25">
      <c r="A46" s="59">
        <v>43498</v>
      </c>
      <c r="B46" t="s">
        <v>23</v>
      </c>
      <c r="C46" t="s">
        <v>141</v>
      </c>
      <c r="D46" t="s">
        <v>1414</v>
      </c>
      <c r="E46" s="60">
        <v>0.91666666666666663</v>
      </c>
      <c r="F46" s="60">
        <v>0.95833333333333337</v>
      </c>
      <c r="G46" s="60">
        <f>Table1[[#This Row],[EDT Finish]]-Table1[[#This Row],[EDT Start]]</f>
        <v>4.1666666666666741E-2</v>
      </c>
      <c r="H46" s="64">
        <f>Table1[[#This Row],[Duration]]*24</f>
        <v>1.0000000000000018</v>
      </c>
      <c r="I46">
        <v>1</v>
      </c>
      <c r="M46">
        <v>1</v>
      </c>
      <c r="N46">
        <v>218.5</v>
      </c>
      <c r="O46" s="75">
        <f>Table1[[#This Row],[EDT Hours]]/Table1[[#This Row],[MTD]]</f>
        <v>4.5766590389016096E-3</v>
      </c>
    </row>
    <row r="47" spans="1:15" x14ac:dyDescent="0.25">
      <c r="A47" s="59">
        <v>43500</v>
      </c>
      <c r="B47" t="s">
        <v>23</v>
      </c>
      <c r="C47" t="s">
        <v>731</v>
      </c>
      <c r="D47" t="s">
        <v>1412</v>
      </c>
      <c r="E47" s="60">
        <v>0.91666666666666663</v>
      </c>
      <c r="F47" s="60">
        <v>1</v>
      </c>
      <c r="G47" s="60">
        <f>Table1[[#This Row],[EDT Finish]]-Table1[[#This Row],[EDT Start]]</f>
        <v>8.333333333333337E-2</v>
      </c>
      <c r="H47" s="64">
        <f>Table1[[#This Row],[Duration]]*24</f>
        <v>2.0000000000000009</v>
      </c>
      <c r="I47">
        <v>1</v>
      </c>
      <c r="M47">
        <v>1</v>
      </c>
      <c r="N47">
        <v>218.5</v>
      </c>
      <c r="O47" s="75">
        <f>Table1[[#This Row],[EDT Hours]]/Table1[[#This Row],[MTD]]</f>
        <v>9.1533180778032072E-3</v>
      </c>
    </row>
    <row r="48" spans="1:15" x14ac:dyDescent="0.25">
      <c r="A48" s="59">
        <v>43500</v>
      </c>
      <c r="B48" t="s">
        <v>23</v>
      </c>
      <c r="C48" t="s">
        <v>656</v>
      </c>
      <c r="D48" t="s">
        <v>1413</v>
      </c>
      <c r="E48" s="60">
        <v>0.75</v>
      </c>
      <c r="F48" s="60">
        <v>0.875</v>
      </c>
      <c r="G48" s="60">
        <f>Table1[[#This Row],[EDT Finish]]-Table1[[#This Row],[EDT Start]]</f>
        <v>0.125</v>
      </c>
      <c r="H48" s="64">
        <f>Table1[[#This Row],[Duration]]*24</f>
        <v>3</v>
      </c>
      <c r="I48">
        <v>1</v>
      </c>
      <c r="M48">
        <v>1</v>
      </c>
      <c r="N48">
        <v>218.5</v>
      </c>
      <c r="O48" s="75">
        <f>Table1[[#This Row],[EDT Hours]]/Table1[[#This Row],[MTD]]</f>
        <v>1.3729977116704805E-2</v>
      </c>
    </row>
    <row r="49" spans="1:15" x14ac:dyDescent="0.25">
      <c r="A49" s="59">
        <v>43530</v>
      </c>
      <c r="B49" t="s">
        <v>23</v>
      </c>
      <c r="C49" t="s">
        <v>136</v>
      </c>
      <c r="D49" t="s">
        <v>1424</v>
      </c>
      <c r="E49" s="60">
        <v>0.29166666666666669</v>
      </c>
      <c r="F49" s="60">
        <v>0.35416666666666669</v>
      </c>
      <c r="G49" s="60">
        <f>Table1[[#This Row],[EDT Finish]]-Table1[[#This Row],[EDT Start]]</f>
        <v>6.25E-2</v>
      </c>
      <c r="H49" s="64">
        <f>Table1[[#This Row],[Duration]]*24</f>
        <v>1.5</v>
      </c>
      <c r="I49">
        <v>1</v>
      </c>
      <c r="M49">
        <v>1</v>
      </c>
      <c r="N49">
        <v>112.5</v>
      </c>
      <c r="O49" s="75">
        <f>Table1[[#This Row],[EDT Hours]]/Table1[[#This Row],[MTD]]</f>
        <v>1.3333333333333334E-2</v>
      </c>
    </row>
    <row r="50" spans="1:15" x14ac:dyDescent="0.25">
      <c r="A50" s="59">
        <v>43535</v>
      </c>
      <c r="B50" t="s">
        <v>23</v>
      </c>
      <c r="C50" t="s">
        <v>136</v>
      </c>
      <c r="D50" t="s">
        <v>1424</v>
      </c>
      <c r="E50" s="60">
        <v>0.29166666666666669</v>
      </c>
      <c r="F50" s="60">
        <v>0.33333333333333331</v>
      </c>
      <c r="G50" s="60">
        <f>Table1[[#This Row],[EDT Finish]]-Table1[[#This Row],[EDT Start]]</f>
        <v>4.166666666666663E-2</v>
      </c>
      <c r="H50" s="64">
        <f>Table1[[#This Row],[Duration]]*24</f>
        <v>0.99999999999999911</v>
      </c>
      <c r="I50">
        <v>1</v>
      </c>
      <c r="M50">
        <v>1</v>
      </c>
      <c r="N50">
        <v>112.5</v>
      </c>
      <c r="O50" s="75">
        <f>Table1[[#This Row],[EDT Hours]]/Table1[[#This Row],[MTD]]</f>
        <v>8.8888888888888802E-3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82FF-A225-4661-A766-F85DE8AACBE8}">
  <dimension ref="A1:F4"/>
  <sheetViews>
    <sheetView workbookViewId="0">
      <selection activeCell="F4" sqref="F4"/>
    </sheetView>
  </sheetViews>
  <sheetFormatPr defaultRowHeight="15" x14ac:dyDescent="0.25"/>
  <cols>
    <col min="1" max="1" width="31.42578125" bestFit="1" customWidth="1"/>
    <col min="2" max="2" width="11.5703125" customWidth="1"/>
    <col min="3" max="3" width="9.7109375" customWidth="1"/>
    <col min="4" max="4" width="14.7109375" customWidth="1"/>
  </cols>
  <sheetData>
    <row r="1" spans="1:6" x14ac:dyDescent="0.25">
      <c r="A1" t="s">
        <v>0</v>
      </c>
      <c r="B1" t="s">
        <v>3</v>
      </c>
      <c r="C1" t="s">
        <v>149</v>
      </c>
      <c r="D1" t="s">
        <v>178</v>
      </c>
      <c r="E1" t="s">
        <v>191</v>
      </c>
      <c r="F1" t="s">
        <v>1409</v>
      </c>
    </row>
    <row r="2" spans="1:6" x14ac:dyDescent="0.25">
      <c r="A2" t="s">
        <v>656</v>
      </c>
      <c r="B2">
        <v>3</v>
      </c>
      <c r="C2">
        <v>1</v>
      </c>
      <c r="D2" s="75">
        <v>1.7094017094017096E-2</v>
      </c>
      <c r="E2">
        <v>3</v>
      </c>
      <c r="F2" s="82">
        <f>Table9[[#This Row],[Sum Hour]]/$E$4</f>
        <v>0.49999999999999978</v>
      </c>
    </row>
    <row r="3" spans="1:6" x14ac:dyDescent="0.25">
      <c r="A3" t="s">
        <v>731</v>
      </c>
      <c r="B3">
        <v>2.0000000000000009</v>
      </c>
      <c r="C3">
        <v>1</v>
      </c>
      <c r="D3" s="75">
        <v>1.1396011396011402E-2</v>
      </c>
      <c r="E3">
        <f>E2+Table9[[#This Row],[EDT Hours]]</f>
        <v>5.0000000000000009</v>
      </c>
      <c r="F3" s="82">
        <f>Table9[[#This Row],[Sum Hour]]/$E$4</f>
        <v>0.83333333333333315</v>
      </c>
    </row>
    <row r="4" spans="1:6" x14ac:dyDescent="0.25">
      <c r="A4" t="s">
        <v>141</v>
      </c>
      <c r="B4">
        <v>1.0000000000000018</v>
      </c>
      <c r="C4">
        <v>1</v>
      </c>
      <c r="D4" s="75">
        <v>5.6980056980057078E-3</v>
      </c>
      <c r="E4">
        <f>E3+Table9[[#This Row],[EDT Hours]]</f>
        <v>6.0000000000000027</v>
      </c>
      <c r="F4" s="82">
        <f>Table9[[#This Row],[Sum Hour]]/$E$4</f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33BA-ECCB-422F-9FC9-3B5D845CE970}">
  <dimension ref="A1:F2"/>
  <sheetViews>
    <sheetView workbookViewId="0">
      <selection activeCell="I19" sqref="I19"/>
    </sheetView>
  </sheetViews>
  <sheetFormatPr defaultRowHeight="15" x14ac:dyDescent="0.25"/>
  <cols>
    <col min="1" max="1" width="31.42578125" bestFit="1" customWidth="1"/>
    <col min="2" max="2" width="11.5703125" customWidth="1"/>
    <col min="3" max="3" width="9.7109375" customWidth="1"/>
    <col min="4" max="4" width="14.7109375" customWidth="1"/>
  </cols>
  <sheetData>
    <row r="1" spans="1:6" x14ac:dyDescent="0.25">
      <c r="A1" t="s">
        <v>0</v>
      </c>
      <c r="B1" t="s">
        <v>3</v>
      </c>
      <c r="C1" t="s">
        <v>149</v>
      </c>
      <c r="D1" t="s">
        <v>178</v>
      </c>
      <c r="E1" t="s">
        <v>191</v>
      </c>
      <c r="F1" t="s">
        <v>1409</v>
      </c>
    </row>
    <row r="2" spans="1:6" x14ac:dyDescent="0.25">
      <c r="A2" t="s">
        <v>136</v>
      </c>
      <c r="B2">
        <v>2.5</v>
      </c>
      <c r="C2">
        <v>2</v>
      </c>
      <c r="D2" s="75">
        <v>2.2200000000000001E-2</v>
      </c>
      <c r="E2">
        <v>2.5</v>
      </c>
      <c r="F2" s="82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4846E-B0F3-4241-9652-4E07DC891E69}">
  <dimension ref="A3:E17"/>
  <sheetViews>
    <sheetView workbookViewId="0">
      <selection activeCell="E20" sqref="E20"/>
    </sheetView>
  </sheetViews>
  <sheetFormatPr defaultRowHeight="15" x14ac:dyDescent="0.25"/>
  <cols>
    <col min="1" max="1" width="33.5703125" bestFit="1" customWidth="1"/>
    <col min="2" max="2" width="17.85546875" customWidth="1"/>
    <col min="3" max="3" width="16" customWidth="1"/>
    <col min="4" max="4" width="11.140625" customWidth="1"/>
    <col min="5" max="5" width="10.42578125" customWidth="1"/>
  </cols>
  <sheetData>
    <row r="3" spans="1:5" x14ac:dyDescent="0.25">
      <c r="A3" s="62" t="s">
        <v>150</v>
      </c>
      <c r="B3" t="s">
        <v>180</v>
      </c>
      <c r="C3" t="s">
        <v>152</v>
      </c>
      <c r="D3" t="s">
        <v>191</v>
      </c>
      <c r="E3" t="s">
        <v>1409</v>
      </c>
    </row>
    <row r="4" spans="1:5" x14ac:dyDescent="0.25">
      <c r="A4" s="63" t="s">
        <v>123</v>
      </c>
      <c r="B4" s="64">
        <v>11.499999999999996</v>
      </c>
      <c r="C4" s="64">
        <v>3</v>
      </c>
      <c r="D4">
        <v>11.5</v>
      </c>
      <c r="E4" s="82">
        <f>D4/$D$8</f>
        <v>0.56097560975609762</v>
      </c>
    </row>
    <row r="5" spans="1:5" x14ac:dyDescent="0.25">
      <c r="A5" s="63" t="s">
        <v>646</v>
      </c>
      <c r="B5" s="64">
        <v>3</v>
      </c>
      <c r="C5" s="64">
        <v>1</v>
      </c>
      <c r="D5">
        <f>D4+GETPIVOTDATA("Sum of EDT Hours",$A$3,"Equipment","PLC Sterilizer Panel")</f>
        <v>14.5</v>
      </c>
      <c r="E5" s="82">
        <f>D5/$D$8</f>
        <v>0.70731707317073167</v>
      </c>
    </row>
    <row r="6" spans="1:5" x14ac:dyDescent="0.25">
      <c r="A6" s="63" t="s">
        <v>218</v>
      </c>
      <c r="B6" s="64">
        <v>2</v>
      </c>
      <c r="C6" s="64">
        <v>1</v>
      </c>
      <c r="D6">
        <f>D5+GETPIVOTDATA("Sum of EDT Hours",$A$3,"Equipment","MCC Raw Water Intake")</f>
        <v>16.5</v>
      </c>
      <c r="E6" s="82">
        <f>D6/$D$8</f>
        <v>0.80487804878048785</v>
      </c>
    </row>
    <row r="7" spans="1:5" x14ac:dyDescent="0.25">
      <c r="A7" s="63" t="s">
        <v>770</v>
      </c>
      <c r="B7" s="64">
        <v>1.9999999999999982</v>
      </c>
      <c r="C7" s="64">
        <v>1</v>
      </c>
      <c r="D7">
        <f>D6+GETPIVOTDATA("Sum of EDT Hours",$A$3,"Equipment","Cake Breaker Conveyor No. 2")</f>
        <v>18.5</v>
      </c>
      <c r="E7" s="82">
        <f>D7/$D$8</f>
        <v>0.90243902439024393</v>
      </c>
    </row>
    <row r="8" spans="1:5" x14ac:dyDescent="0.25">
      <c r="A8" s="63" t="s">
        <v>124</v>
      </c>
      <c r="B8" s="64">
        <v>1.9999999999999982</v>
      </c>
      <c r="C8" s="64">
        <v>2</v>
      </c>
      <c r="D8">
        <f>D7+GETPIVOTDATA("Sum of EDT Hours",$A$3,"Equipment","Horizontal Empty Bunch Scrapper No.2")</f>
        <v>20.5</v>
      </c>
      <c r="E8" s="82">
        <f>D8/$D$8</f>
        <v>1</v>
      </c>
    </row>
    <row r="9" spans="1:5" x14ac:dyDescent="0.25">
      <c r="A9" s="63" t="s">
        <v>151</v>
      </c>
      <c r="B9" s="64">
        <v>20.499999999999993</v>
      </c>
      <c r="C9" s="64">
        <v>8</v>
      </c>
      <c r="E9" s="82"/>
    </row>
    <row r="12" spans="1:5" x14ac:dyDescent="0.25">
      <c r="A12" t="s">
        <v>150</v>
      </c>
      <c r="B12" t="s">
        <v>180</v>
      </c>
      <c r="C12" t="s">
        <v>152</v>
      </c>
      <c r="D12" t="s">
        <v>191</v>
      </c>
      <c r="E12" t="s">
        <v>1409</v>
      </c>
    </row>
    <row r="13" spans="1:5" x14ac:dyDescent="0.25">
      <c r="A13" t="s">
        <v>123</v>
      </c>
      <c r="B13">
        <v>11.499999999999996</v>
      </c>
      <c r="C13">
        <v>3</v>
      </c>
      <c r="D13">
        <v>11.5</v>
      </c>
      <c r="E13" s="82">
        <v>0.56097560975609762</v>
      </c>
    </row>
    <row r="14" spans="1:5" x14ac:dyDescent="0.25">
      <c r="A14" t="s">
        <v>646</v>
      </c>
      <c r="B14">
        <v>3</v>
      </c>
      <c r="C14">
        <v>1</v>
      </c>
      <c r="D14">
        <v>14.5</v>
      </c>
      <c r="E14" s="82">
        <v>0.70731707317073167</v>
      </c>
    </row>
    <row r="15" spans="1:5" x14ac:dyDescent="0.25">
      <c r="A15" t="s">
        <v>218</v>
      </c>
      <c r="B15">
        <v>2</v>
      </c>
      <c r="C15">
        <v>1</v>
      </c>
      <c r="D15">
        <v>16.5</v>
      </c>
      <c r="E15" s="82">
        <v>0.80487804878048785</v>
      </c>
    </row>
    <row r="16" spans="1:5" x14ac:dyDescent="0.25">
      <c r="A16" t="s">
        <v>770</v>
      </c>
      <c r="B16">
        <v>1.9999999999999982</v>
      </c>
      <c r="C16">
        <v>1</v>
      </c>
      <c r="D16">
        <v>18.5</v>
      </c>
      <c r="E16" s="82">
        <v>0.90243902439024393</v>
      </c>
    </row>
    <row r="17" spans="1:5" x14ac:dyDescent="0.25">
      <c r="A17" t="s">
        <v>124</v>
      </c>
      <c r="B17">
        <v>1.9999999999999982</v>
      </c>
      <c r="C17">
        <v>2</v>
      </c>
      <c r="D17">
        <v>20.5</v>
      </c>
      <c r="E17" s="82">
        <v>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1377-A686-460C-BAC4-848B921B8C95}">
  <dimension ref="A1:F9"/>
  <sheetViews>
    <sheetView workbookViewId="0">
      <selection activeCell="C2" sqref="C2"/>
    </sheetView>
  </sheetViews>
  <sheetFormatPr defaultRowHeight="15" x14ac:dyDescent="0.25"/>
  <cols>
    <col min="1" max="1" width="33.5703125" bestFit="1" customWidth="1"/>
    <col min="2" max="2" width="29.5703125" customWidth="1"/>
    <col min="3" max="3" width="11.5703125" customWidth="1"/>
    <col min="4" max="4" width="9.7109375" customWidth="1"/>
    <col min="6" max="6" width="14.7109375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149</v>
      </c>
      <c r="E1" t="s">
        <v>177</v>
      </c>
      <c r="F1" t="s">
        <v>178</v>
      </c>
    </row>
    <row r="2" spans="1:6" x14ac:dyDescent="0.25">
      <c r="A2" t="s">
        <v>123</v>
      </c>
      <c r="B2" t="s">
        <v>219</v>
      </c>
      <c r="C2">
        <v>7.9999999999999982</v>
      </c>
      <c r="D2">
        <v>1</v>
      </c>
      <c r="E2">
        <v>266.2</v>
      </c>
      <c r="F2" s="86">
        <v>3.0052592036063103E-2</v>
      </c>
    </row>
    <row r="3" spans="1:6" x14ac:dyDescent="0.25">
      <c r="A3" t="s">
        <v>646</v>
      </c>
      <c r="B3" t="s">
        <v>1400</v>
      </c>
      <c r="C3">
        <v>3</v>
      </c>
      <c r="D3">
        <v>1</v>
      </c>
      <c r="E3">
        <v>266.2</v>
      </c>
      <c r="F3" s="86">
        <v>1.1269722013523668E-2</v>
      </c>
    </row>
    <row r="4" spans="1:6" x14ac:dyDescent="0.25">
      <c r="A4" t="s">
        <v>123</v>
      </c>
      <c r="B4" t="s">
        <v>216</v>
      </c>
      <c r="C4">
        <v>2.5</v>
      </c>
      <c r="D4">
        <v>1</v>
      </c>
      <c r="E4">
        <v>266.2</v>
      </c>
      <c r="F4" s="86">
        <v>9.3914350112697231E-3</v>
      </c>
    </row>
    <row r="5" spans="1:6" x14ac:dyDescent="0.25">
      <c r="A5" t="s">
        <v>218</v>
      </c>
      <c r="B5" t="s">
        <v>217</v>
      </c>
      <c r="C5">
        <v>2</v>
      </c>
      <c r="D5">
        <v>1</v>
      </c>
      <c r="E5">
        <v>266.2</v>
      </c>
      <c r="F5" s="86">
        <v>7.5131480090157776E-3</v>
      </c>
    </row>
    <row r="6" spans="1:6" x14ac:dyDescent="0.25">
      <c r="A6" t="s">
        <v>770</v>
      </c>
      <c r="B6" t="s">
        <v>1397</v>
      </c>
      <c r="C6">
        <v>1.9999999999999982</v>
      </c>
      <c r="D6">
        <v>1</v>
      </c>
      <c r="E6">
        <v>266.2</v>
      </c>
      <c r="F6" s="86">
        <v>7.5131480090157715E-3</v>
      </c>
    </row>
    <row r="7" spans="1:6" x14ac:dyDescent="0.25">
      <c r="A7" t="s">
        <v>124</v>
      </c>
      <c r="B7" t="s">
        <v>1405</v>
      </c>
      <c r="C7">
        <v>0.99999999999999911</v>
      </c>
      <c r="D7">
        <v>1</v>
      </c>
      <c r="E7">
        <v>266.2</v>
      </c>
      <c r="F7" s="86">
        <v>3.7565740045078858E-3</v>
      </c>
    </row>
    <row r="8" spans="1:6" x14ac:dyDescent="0.25">
      <c r="A8" t="s">
        <v>123</v>
      </c>
      <c r="B8" t="s">
        <v>1398</v>
      </c>
      <c r="C8">
        <v>0.99999999999999911</v>
      </c>
      <c r="D8">
        <v>1</v>
      </c>
      <c r="E8">
        <v>266.2</v>
      </c>
      <c r="F8" s="86">
        <v>3.7565740045078858E-3</v>
      </c>
    </row>
    <row r="9" spans="1:6" x14ac:dyDescent="0.25">
      <c r="A9" t="s">
        <v>124</v>
      </c>
      <c r="B9" t="s">
        <v>1399</v>
      </c>
      <c r="C9">
        <v>0.99999999999999911</v>
      </c>
      <c r="D9">
        <v>1</v>
      </c>
      <c r="E9">
        <v>266.2</v>
      </c>
      <c r="F9" s="86">
        <v>3.7565740045078858E-3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7420-5EF4-4DF6-9DB3-F7B618B69077}">
  <dimension ref="A1:F6"/>
  <sheetViews>
    <sheetView workbookViewId="0">
      <selection activeCell="C19" sqref="C19"/>
    </sheetView>
  </sheetViews>
  <sheetFormatPr defaultRowHeight="15" x14ac:dyDescent="0.25"/>
  <cols>
    <col min="1" max="1" width="31.42578125" bestFit="1" customWidth="1"/>
    <col min="2" max="2" width="11.5703125" customWidth="1"/>
    <col min="3" max="3" width="9.7109375" customWidth="1"/>
    <col min="4" max="4" width="14.7109375" customWidth="1"/>
  </cols>
  <sheetData>
    <row r="1" spans="1:6" x14ac:dyDescent="0.25">
      <c r="A1" t="s">
        <v>0</v>
      </c>
      <c r="B1" t="s">
        <v>3</v>
      </c>
      <c r="C1" t="s">
        <v>149</v>
      </c>
      <c r="D1" t="s">
        <v>178</v>
      </c>
      <c r="E1" t="s">
        <v>191</v>
      </c>
      <c r="F1" t="s">
        <v>1409</v>
      </c>
    </row>
    <row r="2" spans="1:6" x14ac:dyDescent="0.25">
      <c r="A2" t="s">
        <v>141</v>
      </c>
      <c r="B2">
        <v>2</v>
      </c>
      <c r="C2">
        <v>1</v>
      </c>
      <c r="D2" s="75">
        <v>1.282051282051282E-2</v>
      </c>
      <c r="E2">
        <v>2</v>
      </c>
      <c r="F2" s="82">
        <f>Table914[[#This Row],[Sum Hour]]/$E$6</f>
        <v>0.33333333333333331</v>
      </c>
    </row>
    <row r="3" spans="1:6" x14ac:dyDescent="0.25">
      <c r="A3" t="s">
        <v>136</v>
      </c>
      <c r="B3">
        <v>1</v>
      </c>
      <c r="C3">
        <v>1</v>
      </c>
      <c r="D3" s="75">
        <v>6.41025641025641E-3</v>
      </c>
      <c r="E3">
        <v>3</v>
      </c>
      <c r="F3" s="82">
        <f>Table914[[#This Row],[Sum Hour]]/$E$6</f>
        <v>0.5</v>
      </c>
    </row>
    <row r="4" spans="1:6" x14ac:dyDescent="0.25">
      <c r="A4" t="s">
        <v>1439</v>
      </c>
      <c r="B4">
        <v>1</v>
      </c>
      <c r="C4">
        <v>1</v>
      </c>
      <c r="D4" s="75">
        <v>6.41025641025641E-3</v>
      </c>
      <c r="E4">
        <v>4</v>
      </c>
      <c r="F4" s="82">
        <f>Table914[[#This Row],[Sum Hour]]/$E$6</f>
        <v>0.66666666666666663</v>
      </c>
    </row>
    <row r="5" spans="1:6" x14ac:dyDescent="0.25">
      <c r="A5" t="s">
        <v>124</v>
      </c>
      <c r="B5">
        <v>1</v>
      </c>
      <c r="C5">
        <v>1</v>
      </c>
      <c r="D5" s="75">
        <v>6.41025641025641E-3</v>
      </c>
      <c r="E5">
        <v>5</v>
      </c>
      <c r="F5" s="104">
        <f>Table914[[#This Row],[Sum Hour]]/$E$6</f>
        <v>0.83333333333333337</v>
      </c>
    </row>
    <row r="6" spans="1:6" x14ac:dyDescent="0.25">
      <c r="A6" t="s">
        <v>729</v>
      </c>
      <c r="B6">
        <v>1</v>
      </c>
      <c r="C6">
        <v>1</v>
      </c>
      <c r="D6" s="75">
        <v>6.41025641025641E-3</v>
      </c>
      <c r="E6">
        <v>6</v>
      </c>
      <c r="F6" s="104">
        <f>Table914[[#This Row],[Sum Hour]]/$E$6</f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7BBB-B3CA-415D-B60D-18732C7E8C84}">
  <sheetPr>
    <tabColor rgb="FFFFFF00"/>
  </sheetPr>
  <dimension ref="A1:C28"/>
  <sheetViews>
    <sheetView topLeftCell="A4" zoomScale="70" zoomScaleNormal="70" workbookViewId="0">
      <selection activeCell="J30" sqref="J30"/>
    </sheetView>
  </sheetViews>
  <sheetFormatPr defaultRowHeight="15" x14ac:dyDescent="0.25"/>
  <cols>
    <col min="1" max="1" width="34.5703125" bestFit="1" customWidth="1"/>
    <col min="2" max="2" width="15.85546875" bestFit="1" customWidth="1"/>
    <col min="3" max="3" width="14.140625" bestFit="1" customWidth="1"/>
    <col min="4" max="4" width="20.7109375" bestFit="1" customWidth="1"/>
    <col min="5" max="5" width="18.85546875" bestFit="1" customWidth="1"/>
    <col min="6" max="6" width="14.140625" bestFit="1" customWidth="1"/>
    <col min="7" max="7" width="6.5703125" bestFit="1" customWidth="1"/>
    <col min="8" max="8" width="8.5703125" bestFit="1" customWidth="1"/>
    <col min="9" max="9" width="11.42578125" bestFit="1" customWidth="1"/>
    <col min="10" max="10" width="20.7109375" bestFit="1" customWidth="1"/>
    <col min="11" max="11" width="18.85546875" bestFit="1" customWidth="1"/>
    <col min="12" max="12" width="6.5703125" bestFit="1" customWidth="1"/>
    <col min="13" max="13" width="8.5703125" bestFit="1" customWidth="1"/>
    <col min="14" max="14" width="6.5703125" bestFit="1" customWidth="1"/>
    <col min="15" max="15" width="8.5703125" bestFit="1" customWidth="1"/>
    <col min="16" max="17" width="11.42578125" bestFit="1" customWidth="1"/>
    <col min="18" max="18" width="20.7109375" bestFit="1" customWidth="1"/>
    <col min="19" max="19" width="18.85546875" bestFit="1" customWidth="1"/>
    <col min="20" max="20" width="8.5703125" bestFit="1" customWidth="1"/>
    <col min="21" max="21" width="6.5703125" bestFit="1" customWidth="1"/>
    <col min="22" max="23" width="11.42578125" bestFit="1" customWidth="1"/>
    <col min="24" max="24" width="20.7109375" bestFit="1" customWidth="1"/>
    <col min="25" max="25" width="18.85546875" bestFit="1" customWidth="1"/>
  </cols>
  <sheetData>
    <row r="1" spans="1:3" x14ac:dyDescent="0.25">
      <c r="A1" s="62" t="s">
        <v>62</v>
      </c>
      <c r="B1" t="s">
        <v>223</v>
      </c>
    </row>
    <row r="2" spans="1:3" x14ac:dyDescent="0.25">
      <c r="A2" s="62" t="s">
        <v>63</v>
      </c>
      <c r="B2" t="s">
        <v>223</v>
      </c>
    </row>
    <row r="3" spans="1:3" x14ac:dyDescent="0.25">
      <c r="A3" s="62" t="s">
        <v>64</v>
      </c>
      <c r="B3" t="s">
        <v>223</v>
      </c>
    </row>
    <row r="4" spans="1:3" x14ac:dyDescent="0.25">
      <c r="A4" s="62" t="s">
        <v>65</v>
      </c>
      <c r="B4" t="s">
        <v>223</v>
      </c>
    </row>
    <row r="6" spans="1:3" x14ac:dyDescent="0.25">
      <c r="A6" s="62" t="s">
        <v>150</v>
      </c>
      <c r="B6" t="s">
        <v>180</v>
      </c>
      <c r="C6" t="s">
        <v>152</v>
      </c>
    </row>
    <row r="7" spans="1:3" x14ac:dyDescent="0.25">
      <c r="A7" s="63" t="s">
        <v>123</v>
      </c>
      <c r="B7" s="64">
        <v>33</v>
      </c>
      <c r="C7" s="64">
        <v>7</v>
      </c>
    </row>
    <row r="8" spans="1:3" x14ac:dyDescent="0.25">
      <c r="A8" s="63" t="s">
        <v>94</v>
      </c>
      <c r="B8" s="64">
        <v>20.499999999999996</v>
      </c>
      <c r="C8" s="64">
        <v>10</v>
      </c>
    </row>
    <row r="9" spans="1:3" x14ac:dyDescent="0.25">
      <c r="A9" s="63" t="s">
        <v>145</v>
      </c>
      <c r="B9" s="64">
        <v>10.5</v>
      </c>
      <c r="C9" s="64">
        <v>2</v>
      </c>
    </row>
    <row r="10" spans="1:3" x14ac:dyDescent="0.25">
      <c r="A10" s="63" t="s">
        <v>115</v>
      </c>
      <c r="B10" s="64">
        <v>7.4999999999999982</v>
      </c>
      <c r="C10" s="64">
        <v>3</v>
      </c>
    </row>
    <row r="11" spans="1:3" x14ac:dyDescent="0.25">
      <c r="A11" s="63" t="s">
        <v>193</v>
      </c>
      <c r="B11" s="64">
        <v>4</v>
      </c>
      <c r="C11" s="64">
        <v>1</v>
      </c>
    </row>
    <row r="12" spans="1:3" x14ac:dyDescent="0.25">
      <c r="A12" s="63" t="s">
        <v>136</v>
      </c>
      <c r="B12" s="64">
        <v>3.9999999999999991</v>
      </c>
      <c r="C12" s="64">
        <v>3</v>
      </c>
    </row>
    <row r="13" spans="1:3" x14ac:dyDescent="0.25">
      <c r="A13" s="63" t="s">
        <v>646</v>
      </c>
      <c r="B13" s="64">
        <v>3</v>
      </c>
      <c r="C13" s="64">
        <v>1</v>
      </c>
    </row>
    <row r="14" spans="1:3" x14ac:dyDescent="0.25">
      <c r="A14" s="63" t="s">
        <v>656</v>
      </c>
      <c r="B14" s="64">
        <v>3</v>
      </c>
      <c r="C14" s="64">
        <v>1</v>
      </c>
    </row>
    <row r="15" spans="1:3" x14ac:dyDescent="0.25">
      <c r="A15" s="63" t="s">
        <v>130</v>
      </c>
      <c r="B15" s="64">
        <v>3</v>
      </c>
      <c r="C15" s="64">
        <v>2</v>
      </c>
    </row>
    <row r="16" spans="1:3" x14ac:dyDescent="0.25">
      <c r="A16" s="63" t="s">
        <v>124</v>
      </c>
      <c r="B16" s="64">
        <v>2.9999999999999973</v>
      </c>
      <c r="C16" s="64">
        <v>3</v>
      </c>
    </row>
    <row r="17" spans="1:3" x14ac:dyDescent="0.25">
      <c r="A17" s="63" t="s">
        <v>126</v>
      </c>
      <c r="B17" s="64">
        <v>2.9999999999999973</v>
      </c>
      <c r="C17" s="64">
        <v>2</v>
      </c>
    </row>
    <row r="18" spans="1:3" x14ac:dyDescent="0.25">
      <c r="A18" s="63" t="s">
        <v>143</v>
      </c>
      <c r="B18" s="64">
        <v>2.4999999999999991</v>
      </c>
      <c r="C18" s="64">
        <v>1</v>
      </c>
    </row>
    <row r="19" spans="1:3" x14ac:dyDescent="0.25">
      <c r="A19" s="63" t="s">
        <v>731</v>
      </c>
      <c r="B19" s="64">
        <v>2.0000000000000009</v>
      </c>
      <c r="C19" s="64">
        <v>1</v>
      </c>
    </row>
    <row r="20" spans="1:3" x14ac:dyDescent="0.25">
      <c r="A20" s="63" t="s">
        <v>141</v>
      </c>
      <c r="B20" s="64">
        <v>2.0000000000000009</v>
      </c>
      <c r="C20" s="64">
        <v>2</v>
      </c>
    </row>
    <row r="21" spans="1:3" x14ac:dyDescent="0.25">
      <c r="A21" s="63" t="s">
        <v>218</v>
      </c>
      <c r="B21" s="64">
        <v>2</v>
      </c>
      <c r="C21" s="64">
        <v>1</v>
      </c>
    </row>
    <row r="22" spans="1:3" x14ac:dyDescent="0.25">
      <c r="A22" s="63" t="s">
        <v>128</v>
      </c>
      <c r="B22" s="64">
        <v>1.9999999999999996</v>
      </c>
      <c r="C22" s="64">
        <v>1</v>
      </c>
    </row>
    <row r="23" spans="1:3" x14ac:dyDescent="0.25">
      <c r="A23" s="63" t="s">
        <v>770</v>
      </c>
      <c r="B23" s="64">
        <v>1.9999999999999982</v>
      </c>
      <c r="C23" s="64">
        <v>1</v>
      </c>
    </row>
    <row r="24" spans="1:3" x14ac:dyDescent="0.25">
      <c r="A24" s="63" t="s">
        <v>133</v>
      </c>
      <c r="B24" s="64">
        <v>1.5</v>
      </c>
      <c r="C24" s="64">
        <v>1</v>
      </c>
    </row>
    <row r="25" spans="1:3" x14ac:dyDescent="0.25">
      <c r="A25" s="63" t="s">
        <v>139</v>
      </c>
      <c r="B25" s="64">
        <v>0.99999999999999911</v>
      </c>
      <c r="C25" s="64">
        <v>1</v>
      </c>
    </row>
    <row r="26" spans="1:3" x14ac:dyDescent="0.25">
      <c r="A26" s="63" t="s">
        <v>148</v>
      </c>
      <c r="B26" s="64">
        <v>0.99999999999999911</v>
      </c>
      <c r="C26" s="64">
        <v>1</v>
      </c>
    </row>
    <row r="27" spans="1:3" x14ac:dyDescent="0.25">
      <c r="A27" s="63" t="s">
        <v>98</v>
      </c>
      <c r="B27" s="64">
        <v>0.99999999999999911</v>
      </c>
      <c r="C27" s="64">
        <v>1</v>
      </c>
    </row>
    <row r="28" spans="1:3" x14ac:dyDescent="0.25">
      <c r="A28" s="63" t="s">
        <v>151</v>
      </c>
      <c r="B28" s="64">
        <v>111.5</v>
      </c>
      <c r="C28" s="64">
        <v>46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E0DA-C528-4BD6-9A1B-3B30BE1A0BB9}">
  <dimension ref="A1:D595"/>
  <sheetViews>
    <sheetView topLeftCell="A212" workbookViewId="0">
      <selection activeCell="C217" sqref="C217"/>
    </sheetView>
  </sheetViews>
  <sheetFormatPr defaultRowHeight="15" x14ac:dyDescent="0.25"/>
  <cols>
    <col min="1" max="1" width="23.140625" bestFit="1" customWidth="1"/>
    <col min="2" max="2" width="23.42578125" bestFit="1" customWidth="1"/>
    <col min="3" max="3" width="55.42578125" customWidth="1"/>
  </cols>
  <sheetData>
    <row r="1" spans="1:4" x14ac:dyDescent="0.25">
      <c r="A1" t="s">
        <v>220</v>
      </c>
      <c r="B1" t="s">
        <v>221</v>
      </c>
    </row>
    <row r="2" spans="1:4" x14ac:dyDescent="0.25">
      <c r="A2" t="s">
        <v>222</v>
      </c>
      <c r="B2" t="s">
        <v>223</v>
      </c>
    </row>
    <row r="3" spans="1:4" x14ac:dyDescent="0.25">
      <c r="A3" t="s">
        <v>224</v>
      </c>
      <c r="B3" t="s">
        <v>225</v>
      </c>
    </row>
    <row r="6" spans="1:4" x14ac:dyDescent="0.25">
      <c r="A6" t="s">
        <v>226</v>
      </c>
      <c r="B6" t="s">
        <v>227</v>
      </c>
      <c r="C6" t="s">
        <v>228</v>
      </c>
      <c r="D6" t="s">
        <v>229</v>
      </c>
    </row>
    <row r="7" spans="1:4" x14ac:dyDescent="0.25">
      <c r="A7" t="s">
        <v>230</v>
      </c>
      <c r="B7" t="s">
        <v>231</v>
      </c>
      <c r="C7" t="s">
        <v>232</v>
      </c>
      <c r="D7" t="s">
        <v>233</v>
      </c>
    </row>
    <row r="8" spans="1:4" x14ac:dyDescent="0.25">
      <c r="B8" t="s">
        <v>234</v>
      </c>
      <c r="C8" t="s">
        <v>235</v>
      </c>
      <c r="D8" t="s">
        <v>233</v>
      </c>
    </row>
    <row r="9" spans="1:4" x14ac:dyDescent="0.25">
      <c r="B9" t="s">
        <v>236</v>
      </c>
      <c r="C9" t="s">
        <v>237</v>
      </c>
      <c r="D9" t="s">
        <v>238</v>
      </c>
    </row>
    <row r="10" spans="1:4" x14ac:dyDescent="0.25">
      <c r="B10" t="s">
        <v>239</v>
      </c>
      <c r="C10" t="s">
        <v>240</v>
      </c>
      <c r="D10" t="s">
        <v>238</v>
      </c>
    </row>
    <row r="11" spans="1:4" x14ac:dyDescent="0.25">
      <c r="B11" t="s">
        <v>241</v>
      </c>
      <c r="C11" t="s">
        <v>242</v>
      </c>
      <c r="D11" t="s">
        <v>238</v>
      </c>
    </row>
    <row r="12" spans="1:4" x14ac:dyDescent="0.25">
      <c r="B12" t="s">
        <v>243</v>
      </c>
      <c r="C12" t="s">
        <v>244</v>
      </c>
      <c r="D12" t="s">
        <v>245</v>
      </c>
    </row>
    <row r="13" spans="1:4" x14ac:dyDescent="0.25">
      <c r="B13" t="s">
        <v>246</v>
      </c>
      <c r="C13" t="s">
        <v>247</v>
      </c>
      <c r="D13" t="s">
        <v>245</v>
      </c>
    </row>
    <row r="14" spans="1:4" x14ac:dyDescent="0.25">
      <c r="B14" t="s">
        <v>248</v>
      </c>
      <c r="C14" t="s">
        <v>249</v>
      </c>
      <c r="D14" t="s">
        <v>245</v>
      </c>
    </row>
    <row r="15" spans="1:4" x14ac:dyDescent="0.25">
      <c r="B15" t="s">
        <v>250</v>
      </c>
      <c r="C15" t="s">
        <v>251</v>
      </c>
      <c r="D15" t="s">
        <v>245</v>
      </c>
    </row>
    <row r="16" spans="1:4" x14ac:dyDescent="0.25">
      <c r="B16" t="s">
        <v>252</v>
      </c>
      <c r="C16" t="s">
        <v>253</v>
      </c>
      <c r="D16" t="s">
        <v>254</v>
      </c>
    </row>
    <row r="17" spans="1:4" x14ac:dyDescent="0.25">
      <c r="B17" t="s">
        <v>255</v>
      </c>
      <c r="C17" t="s">
        <v>256</v>
      </c>
      <c r="D17" t="s">
        <v>233</v>
      </c>
    </row>
    <row r="18" spans="1:4" x14ac:dyDescent="0.25">
      <c r="B18" t="s">
        <v>257</v>
      </c>
      <c r="C18" t="s">
        <v>258</v>
      </c>
      <c r="D18" t="s">
        <v>259</v>
      </c>
    </row>
    <row r="19" spans="1:4" x14ac:dyDescent="0.25">
      <c r="B19" t="s">
        <v>260</v>
      </c>
      <c r="C19" t="s">
        <v>261</v>
      </c>
      <c r="D19" t="s">
        <v>259</v>
      </c>
    </row>
    <row r="20" spans="1:4" x14ac:dyDescent="0.25">
      <c r="B20" t="s">
        <v>262</v>
      </c>
      <c r="C20" t="s">
        <v>263</v>
      </c>
      <c r="D20" t="s">
        <v>233</v>
      </c>
    </row>
    <row r="21" spans="1:4" x14ac:dyDescent="0.25">
      <c r="B21" t="s">
        <v>264</v>
      </c>
      <c r="C21" t="s">
        <v>265</v>
      </c>
      <c r="D21" t="s">
        <v>245</v>
      </c>
    </row>
    <row r="22" spans="1:4" x14ac:dyDescent="0.25">
      <c r="B22" t="s">
        <v>266</v>
      </c>
      <c r="C22" t="s">
        <v>267</v>
      </c>
      <c r="D22" t="s">
        <v>245</v>
      </c>
    </row>
    <row r="23" spans="1:4" x14ac:dyDescent="0.25">
      <c r="B23" t="s">
        <v>268</v>
      </c>
      <c r="C23" t="s">
        <v>269</v>
      </c>
      <c r="D23" t="s">
        <v>245</v>
      </c>
    </row>
    <row r="24" spans="1:4" x14ac:dyDescent="0.25">
      <c r="B24" t="s">
        <v>270</v>
      </c>
      <c r="C24" t="s">
        <v>271</v>
      </c>
      <c r="D24" t="s">
        <v>245</v>
      </c>
    </row>
    <row r="25" spans="1:4" x14ac:dyDescent="0.25">
      <c r="B25" t="s">
        <v>272</v>
      </c>
      <c r="C25" t="s">
        <v>273</v>
      </c>
      <c r="D25" t="s">
        <v>274</v>
      </c>
    </row>
    <row r="26" spans="1:4" x14ac:dyDescent="0.25">
      <c r="B26" t="s">
        <v>275</v>
      </c>
      <c r="C26" t="s">
        <v>276</v>
      </c>
      <c r="D26" t="s">
        <v>245</v>
      </c>
    </row>
    <row r="27" spans="1:4" x14ac:dyDescent="0.25">
      <c r="A27" t="s">
        <v>277</v>
      </c>
    </row>
    <row r="28" spans="1:4" x14ac:dyDescent="0.25">
      <c r="A28" t="s">
        <v>278</v>
      </c>
      <c r="B28" t="s">
        <v>279</v>
      </c>
      <c r="C28" t="s">
        <v>280</v>
      </c>
      <c r="D28" t="s">
        <v>281</v>
      </c>
    </row>
    <row r="29" spans="1:4" x14ac:dyDescent="0.25">
      <c r="B29" t="s">
        <v>282</v>
      </c>
      <c r="C29" t="s">
        <v>283</v>
      </c>
      <c r="D29" t="s">
        <v>281</v>
      </c>
    </row>
    <row r="30" spans="1:4" x14ac:dyDescent="0.25">
      <c r="B30" t="s">
        <v>284</v>
      </c>
      <c r="C30" t="s">
        <v>285</v>
      </c>
      <c r="D30" t="s">
        <v>281</v>
      </c>
    </row>
    <row r="31" spans="1:4" x14ac:dyDescent="0.25">
      <c r="B31" t="s">
        <v>286</v>
      </c>
      <c r="C31" t="s">
        <v>287</v>
      </c>
      <c r="D31" t="s">
        <v>281</v>
      </c>
    </row>
    <row r="32" spans="1:4" x14ac:dyDescent="0.25">
      <c r="B32" t="s">
        <v>288</v>
      </c>
      <c r="C32" t="s">
        <v>289</v>
      </c>
      <c r="D32" t="s">
        <v>281</v>
      </c>
    </row>
    <row r="33" spans="1:4" x14ac:dyDescent="0.25">
      <c r="B33" t="s">
        <v>290</v>
      </c>
      <c r="C33" t="s">
        <v>291</v>
      </c>
      <c r="D33" t="s">
        <v>281</v>
      </c>
    </row>
    <row r="34" spans="1:4" x14ac:dyDescent="0.25">
      <c r="B34" t="s">
        <v>292</v>
      </c>
      <c r="C34" t="s">
        <v>293</v>
      </c>
      <c r="D34" t="s">
        <v>281</v>
      </c>
    </row>
    <row r="35" spans="1:4" x14ac:dyDescent="0.25">
      <c r="B35" t="s">
        <v>294</v>
      </c>
      <c r="C35" t="s">
        <v>295</v>
      </c>
      <c r="D35" t="s">
        <v>281</v>
      </c>
    </row>
    <row r="36" spans="1:4" x14ac:dyDescent="0.25">
      <c r="B36" t="s">
        <v>296</v>
      </c>
      <c r="C36" t="s">
        <v>297</v>
      </c>
      <c r="D36" t="s">
        <v>281</v>
      </c>
    </row>
    <row r="37" spans="1:4" x14ac:dyDescent="0.25">
      <c r="B37" t="s">
        <v>298</v>
      </c>
      <c r="C37" t="s">
        <v>299</v>
      </c>
      <c r="D37" t="s">
        <v>281</v>
      </c>
    </row>
    <row r="38" spans="1:4" x14ac:dyDescent="0.25">
      <c r="B38" t="s">
        <v>300</v>
      </c>
      <c r="C38" t="s">
        <v>301</v>
      </c>
      <c r="D38" t="s">
        <v>281</v>
      </c>
    </row>
    <row r="39" spans="1:4" x14ac:dyDescent="0.25">
      <c r="B39" t="s">
        <v>302</v>
      </c>
      <c r="C39" t="s">
        <v>303</v>
      </c>
      <c r="D39" t="s">
        <v>281</v>
      </c>
    </row>
    <row r="40" spans="1:4" x14ac:dyDescent="0.25">
      <c r="B40" t="s">
        <v>304</v>
      </c>
      <c r="C40" t="s">
        <v>305</v>
      </c>
      <c r="D40" t="s">
        <v>281</v>
      </c>
    </row>
    <row r="41" spans="1:4" x14ac:dyDescent="0.25">
      <c r="A41" t="s">
        <v>306</v>
      </c>
    </row>
    <row r="42" spans="1:4" x14ac:dyDescent="0.25">
      <c r="A42" t="s">
        <v>307</v>
      </c>
      <c r="B42" t="s">
        <v>308</v>
      </c>
      <c r="C42" t="s">
        <v>309</v>
      </c>
      <c r="D42" t="s">
        <v>281</v>
      </c>
    </row>
    <row r="43" spans="1:4" x14ac:dyDescent="0.25">
      <c r="B43" t="s">
        <v>310</v>
      </c>
      <c r="C43" t="s">
        <v>311</v>
      </c>
      <c r="D43" t="s">
        <v>281</v>
      </c>
    </row>
    <row r="44" spans="1:4" x14ac:dyDescent="0.25">
      <c r="B44" t="s">
        <v>312</v>
      </c>
      <c r="C44" t="s">
        <v>313</v>
      </c>
      <c r="D44" t="s">
        <v>281</v>
      </c>
    </row>
    <row r="45" spans="1:4" x14ac:dyDescent="0.25">
      <c r="B45" t="s">
        <v>314</v>
      </c>
      <c r="C45" t="s">
        <v>315</v>
      </c>
      <c r="D45" t="s">
        <v>281</v>
      </c>
    </row>
    <row r="46" spans="1:4" x14ac:dyDescent="0.25">
      <c r="B46" t="s">
        <v>316</v>
      </c>
      <c r="C46" t="s">
        <v>317</v>
      </c>
      <c r="D46" t="s">
        <v>281</v>
      </c>
    </row>
    <row r="47" spans="1:4" x14ac:dyDescent="0.25">
      <c r="B47" t="s">
        <v>318</v>
      </c>
      <c r="C47" t="s">
        <v>319</v>
      </c>
      <c r="D47" t="s">
        <v>281</v>
      </c>
    </row>
    <row r="48" spans="1:4" x14ac:dyDescent="0.25">
      <c r="B48" t="s">
        <v>320</v>
      </c>
      <c r="C48" t="s">
        <v>321</v>
      </c>
      <c r="D48" t="s">
        <v>281</v>
      </c>
    </row>
    <row r="49" spans="2:4" x14ac:dyDescent="0.25">
      <c r="B49" t="s">
        <v>322</v>
      </c>
      <c r="C49" t="s">
        <v>323</v>
      </c>
      <c r="D49" t="s">
        <v>281</v>
      </c>
    </row>
    <row r="50" spans="2:4" x14ac:dyDescent="0.25">
      <c r="B50" t="s">
        <v>324</v>
      </c>
      <c r="C50" t="s">
        <v>325</v>
      </c>
      <c r="D50" t="s">
        <v>281</v>
      </c>
    </row>
    <row r="51" spans="2:4" x14ac:dyDescent="0.25">
      <c r="B51" t="s">
        <v>326</v>
      </c>
      <c r="C51" t="s">
        <v>327</v>
      </c>
      <c r="D51" t="s">
        <v>281</v>
      </c>
    </row>
    <row r="52" spans="2:4" x14ac:dyDescent="0.25">
      <c r="B52" t="s">
        <v>328</v>
      </c>
      <c r="C52" t="s">
        <v>329</v>
      </c>
      <c r="D52" t="s">
        <v>281</v>
      </c>
    </row>
    <row r="53" spans="2:4" x14ac:dyDescent="0.25">
      <c r="B53" t="s">
        <v>330</v>
      </c>
      <c r="C53" t="s">
        <v>331</v>
      </c>
      <c r="D53" t="s">
        <v>281</v>
      </c>
    </row>
    <row r="54" spans="2:4" x14ac:dyDescent="0.25">
      <c r="B54" t="s">
        <v>332</v>
      </c>
      <c r="C54" t="s">
        <v>333</v>
      </c>
      <c r="D54" t="s">
        <v>281</v>
      </c>
    </row>
    <row r="55" spans="2:4" x14ac:dyDescent="0.25">
      <c r="B55" t="s">
        <v>334</v>
      </c>
      <c r="C55" t="s">
        <v>335</v>
      </c>
      <c r="D55" t="s">
        <v>281</v>
      </c>
    </row>
    <row r="56" spans="2:4" x14ac:dyDescent="0.25">
      <c r="B56" t="s">
        <v>336</v>
      </c>
      <c r="C56" t="s">
        <v>337</v>
      </c>
      <c r="D56" t="s">
        <v>281</v>
      </c>
    </row>
    <row r="57" spans="2:4" x14ac:dyDescent="0.25">
      <c r="B57" t="s">
        <v>338</v>
      </c>
      <c r="C57" t="s">
        <v>339</v>
      </c>
      <c r="D57" t="s">
        <v>281</v>
      </c>
    </row>
    <row r="58" spans="2:4" x14ac:dyDescent="0.25">
      <c r="B58" t="s">
        <v>340</v>
      </c>
      <c r="C58" t="s">
        <v>341</v>
      </c>
      <c r="D58" t="s">
        <v>281</v>
      </c>
    </row>
    <row r="59" spans="2:4" x14ac:dyDescent="0.25">
      <c r="B59" t="s">
        <v>342</v>
      </c>
      <c r="C59" t="s">
        <v>343</v>
      </c>
      <c r="D59" t="s">
        <v>281</v>
      </c>
    </row>
    <row r="60" spans="2:4" x14ac:dyDescent="0.25">
      <c r="B60" t="s">
        <v>344</v>
      </c>
      <c r="C60" t="s">
        <v>345</v>
      </c>
      <c r="D60" t="s">
        <v>281</v>
      </c>
    </row>
    <row r="61" spans="2:4" x14ac:dyDescent="0.25">
      <c r="B61" t="s">
        <v>346</v>
      </c>
      <c r="C61" t="s">
        <v>347</v>
      </c>
      <c r="D61" t="s">
        <v>281</v>
      </c>
    </row>
    <row r="62" spans="2:4" x14ac:dyDescent="0.25">
      <c r="B62" t="s">
        <v>348</v>
      </c>
      <c r="C62" t="s">
        <v>349</v>
      </c>
      <c r="D62" t="s">
        <v>281</v>
      </c>
    </row>
    <row r="63" spans="2:4" x14ac:dyDescent="0.25">
      <c r="B63" t="s">
        <v>350</v>
      </c>
      <c r="C63" t="s">
        <v>351</v>
      </c>
      <c r="D63" t="s">
        <v>281</v>
      </c>
    </row>
    <row r="64" spans="2:4" x14ac:dyDescent="0.25">
      <c r="B64" t="s">
        <v>352</v>
      </c>
      <c r="C64" t="s">
        <v>353</v>
      </c>
      <c r="D64" t="s">
        <v>281</v>
      </c>
    </row>
    <row r="65" spans="2:4" x14ac:dyDescent="0.25">
      <c r="B65" t="s">
        <v>354</v>
      </c>
      <c r="C65" t="s">
        <v>355</v>
      </c>
      <c r="D65" t="s">
        <v>281</v>
      </c>
    </row>
    <row r="66" spans="2:4" x14ac:dyDescent="0.25">
      <c r="B66" t="s">
        <v>356</v>
      </c>
      <c r="C66" t="s">
        <v>357</v>
      </c>
      <c r="D66" t="s">
        <v>281</v>
      </c>
    </row>
    <row r="67" spans="2:4" x14ac:dyDescent="0.25">
      <c r="B67" t="s">
        <v>358</v>
      </c>
      <c r="C67" t="s">
        <v>359</v>
      </c>
      <c r="D67" t="s">
        <v>281</v>
      </c>
    </row>
    <row r="68" spans="2:4" x14ac:dyDescent="0.25">
      <c r="B68" t="s">
        <v>360</v>
      </c>
      <c r="C68" t="s">
        <v>361</v>
      </c>
      <c r="D68" t="s">
        <v>281</v>
      </c>
    </row>
    <row r="69" spans="2:4" x14ac:dyDescent="0.25">
      <c r="B69" t="s">
        <v>362</v>
      </c>
      <c r="C69" t="s">
        <v>363</v>
      </c>
      <c r="D69" t="s">
        <v>281</v>
      </c>
    </row>
    <row r="70" spans="2:4" x14ac:dyDescent="0.25">
      <c r="B70" t="s">
        <v>364</v>
      </c>
      <c r="C70" t="s">
        <v>365</v>
      </c>
      <c r="D70" t="s">
        <v>281</v>
      </c>
    </row>
    <row r="71" spans="2:4" x14ac:dyDescent="0.25">
      <c r="B71" t="s">
        <v>366</v>
      </c>
      <c r="C71" t="s">
        <v>367</v>
      </c>
      <c r="D71" t="s">
        <v>281</v>
      </c>
    </row>
    <row r="72" spans="2:4" x14ac:dyDescent="0.25">
      <c r="B72" t="s">
        <v>368</v>
      </c>
      <c r="C72" t="s">
        <v>369</v>
      </c>
      <c r="D72" t="s">
        <v>281</v>
      </c>
    </row>
    <row r="73" spans="2:4" x14ac:dyDescent="0.25">
      <c r="B73" t="s">
        <v>370</v>
      </c>
      <c r="C73" t="s">
        <v>371</v>
      </c>
      <c r="D73" t="s">
        <v>281</v>
      </c>
    </row>
    <row r="74" spans="2:4" x14ac:dyDescent="0.25">
      <c r="B74" t="s">
        <v>372</v>
      </c>
      <c r="C74" t="s">
        <v>373</v>
      </c>
      <c r="D74" t="s">
        <v>281</v>
      </c>
    </row>
    <row r="75" spans="2:4" x14ac:dyDescent="0.25">
      <c r="B75" t="s">
        <v>374</v>
      </c>
      <c r="C75" t="s">
        <v>375</v>
      </c>
      <c r="D75" t="s">
        <v>281</v>
      </c>
    </row>
    <row r="76" spans="2:4" x14ac:dyDescent="0.25">
      <c r="B76" t="s">
        <v>376</v>
      </c>
      <c r="C76" t="s">
        <v>377</v>
      </c>
      <c r="D76" t="s">
        <v>281</v>
      </c>
    </row>
    <row r="77" spans="2:4" x14ac:dyDescent="0.25">
      <c r="B77" t="s">
        <v>378</v>
      </c>
      <c r="C77" t="s">
        <v>379</v>
      </c>
      <c r="D77" t="s">
        <v>281</v>
      </c>
    </row>
    <row r="78" spans="2:4" x14ac:dyDescent="0.25">
      <c r="B78" t="s">
        <v>380</v>
      </c>
      <c r="C78" t="s">
        <v>381</v>
      </c>
      <c r="D78" t="s">
        <v>281</v>
      </c>
    </row>
    <row r="79" spans="2:4" x14ac:dyDescent="0.25">
      <c r="B79" t="s">
        <v>382</v>
      </c>
      <c r="C79" t="s">
        <v>383</v>
      </c>
      <c r="D79" t="s">
        <v>281</v>
      </c>
    </row>
    <row r="80" spans="2:4" x14ac:dyDescent="0.25">
      <c r="B80" t="s">
        <v>384</v>
      </c>
      <c r="C80" t="s">
        <v>385</v>
      </c>
      <c r="D80" t="s">
        <v>281</v>
      </c>
    </row>
    <row r="81" spans="2:4" x14ac:dyDescent="0.25">
      <c r="B81" t="s">
        <v>386</v>
      </c>
      <c r="C81" t="s">
        <v>387</v>
      </c>
      <c r="D81" t="s">
        <v>281</v>
      </c>
    </row>
    <row r="82" spans="2:4" x14ac:dyDescent="0.25">
      <c r="B82" t="s">
        <v>388</v>
      </c>
      <c r="C82" t="s">
        <v>389</v>
      </c>
      <c r="D82" t="s">
        <v>281</v>
      </c>
    </row>
    <row r="83" spans="2:4" x14ac:dyDescent="0.25">
      <c r="B83" t="s">
        <v>390</v>
      </c>
      <c r="C83" t="s">
        <v>391</v>
      </c>
      <c r="D83" t="s">
        <v>281</v>
      </c>
    </row>
    <row r="84" spans="2:4" x14ac:dyDescent="0.25">
      <c r="B84" t="s">
        <v>392</v>
      </c>
      <c r="C84" t="s">
        <v>393</v>
      </c>
      <c r="D84" t="s">
        <v>281</v>
      </c>
    </row>
    <row r="85" spans="2:4" x14ac:dyDescent="0.25">
      <c r="B85" t="s">
        <v>394</v>
      </c>
      <c r="C85" t="s">
        <v>395</v>
      </c>
      <c r="D85" t="s">
        <v>281</v>
      </c>
    </row>
    <row r="86" spans="2:4" x14ac:dyDescent="0.25">
      <c r="B86" t="s">
        <v>396</v>
      </c>
      <c r="C86" t="s">
        <v>397</v>
      </c>
      <c r="D86" t="s">
        <v>281</v>
      </c>
    </row>
    <row r="87" spans="2:4" x14ac:dyDescent="0.25">
      <c r="B87" t="s">
        <v>398</v>
      </c>
      <c r="C87" t="s">
        <v>399</v>
      </c>
      <c r="D87" t="s">
        <v>281</v>
      </c>
    </row>
    <row r="88" spans="2:4" x14ac:dyDescent="0.25">
      <c r="B88" t="s">
        <v>400</v>
      </c>
      <c r="C88" t="s">
        <v>401</v>
      </c>
      <c r="D88" t="s">
        <v>281</v>
      </c>
    </row>
    <row r="89" spans="2:4" x14ac:dyDescent="0.25">
      <c r="B89" t="s">
        <v>402</v>
      </c>
      <c r="C89" t="s">
        <v>403</v>
      </c>
      <c r="D89" t="s">
        <v>281</v>
      </c>
    </row>
    <row r="90" spans="2:4" x14ac:dyDescent="0.25">
      <c r="B90" t="s">
        <v>404</v>
      </c>
      <c r="C90" t="s">
        <v>405</v>
      </c>
      <c r="D90" t="s">
        <v>281</v>
      </c>
    </row>
    <row r="91" spans="2:4" x14ac:dyDescent="0.25">
      <c r="B91" t="s">
        <v>406</v>
      </c>
      <c r="C91" t="s">
        <v>407</v>
      </c>
      <c r="D91" t="s">
        <v>281</v>
      </c>
    </row>
    <row r="92" spans="2:4" x14ac:dyDescent="0.25">
      <c r="B92" t="s">
        <v>408</v>
      </c>
      <c r="C92" t="s">
        <v>409</v>
      </c>
      <c r="D92" t="s">
        <v>281</v>
      </c>
    </row>
    <row r="93" spans="2:4" x14ac:dyDescent="0.25">
      <c r="B93" t="s">
        <v>410</v>
      </c>
      <c r="C93" t="s">
        <v>411</v>
      </c>
      <c r="D93" t="s">
        <v>281</v>
      </c>
    </row>
    <row r="94" spans="2:4" x14ac:dyDescent="0.25">
      <c r="B94" t="s">
        <v>412</v>
      </c>
      <c r="C94" t="s">
        <v>413</v>
      </c>
      <c r="D94" t="s">
        <v>281</v>
      </c>
    </row>
    <row r="95" spans="2:4" x14ac:dyDescent="0.25">
      <c r="B95" t="s">
        <v>414</v>
      </c>
      <c r="C95" t="s">
        <v>415</v>
      </c>
      <c r="D95" t="s">
        <v>281</v>
      </c>
    </row>
    <row r="96" spans="2:4" x14ac:dyDescent="0.25">
      <c r="B96" t="s">
        <v>416</v>
      </c>
      <c r="C96" t="s">
        <v>417</v>
      </c>
      <c r="D96" t="s">
        <v>281</v>
      </c>
    </row>
    <row r="97" spans="2:4" x14ac:dyDescent="0.25">
      <c r="B97" t="s">
        <v>418</v>
      </c>
      <c r="C97" t="s">
        <v>419</v>
      </c>
      <c r="D97" t="s">
        <v>281</v>
      </c>
    </row>
    <row r="98" spans="2:4" x14ac:dyDescent="0.25">
      <c r="B98" t="s">
        <v>420</v>
      </c>
      <c r="C98" t="s">
        <v>421</v>
      </c>
      <c r="D98" t="s">
        <v>281</v>
      </c>
    </row>
    <row r="99" spans="2:4" x14ac:dyDescent="0.25">
      <c r="B99" t="s">
        <v>422</v>
      </c>
      <c r="C99" t="s">
        <v>423</v>
      </c>
      <c r="D99" t="s">
        <v>281</v>
      </c>
    </row>
    <row r="100" spans="2:4" x14ac:dyDescent="0.25">
      <c r="B100" t="s">
        <v>424</v>
      </c>
      <c r="C100" t="s">
        <v>425</v>
      </c>
      <c r="D100" t="s">
        <v>281</v>
      </c>
    </row>
    <row r="101" spans="2:4" x14ac:dyDescent="0.25">
      <c r="B101" t="s">
        <v>426</v>
      </c>
      <c r="C101" t="s">
        <v>427</v>
      </c>
      <c r="D101" t="s">
        <v>281</v>
      </c>
    </row>
    <row r="102" spans="2:4" x14ac:dyDescent="0.25">
      <c r="B102" t="s">
        <v>428</v>
      </c>
      <c r="C102" t="s">
        <v>429</v>
      </c>
      <c r="D102" t="s">
        <v>281</v>
      </c>
    </row>
    <row r="103" spans="2:4" x14ac:dyDescent="0.25">
      <c r="B103" t="s">
        <v>430</v>
      </c>
      <c r="C103" t="s">
        <v>431</v>
      </c>
      <c r="D103" t="s">
        <v>281</v>
      </c>
    </row>
    <row r="104" spans="2:4" x14ac:dyDescent="0.25">
      <c r="B104" t="s">
        <v>432</v>
      </c>
      <c r="C104" t="s">
        <v>433</v>
      </c>
      <c r="D104" t="s">
        <v>281</v>
      </c>
    </row>
    <row r="105" spans="2:4" x14ac:dyDescent="0.25">
      <c r="B105" t="s">
        <v>434</v>
      </c>
      <c r="C105" t="s">
        <v>435</v>
      </c>
      <c r="D105" t="s">
        <v>281</v>
      </c>
    </row>
    <row r="106" spans="2:4" x14ac:dyDescent="0.25">
      <c r="B106" t="s">
        <v>436</v>
      </c>
      <c r="C106" t="s">
        <v>437</v>
      </c>
      <c r="D106" t="s">
        <v>281</v>
      </c>
    </row>
    <row r="107" spans="2:4" x14ac:dyDescent="0.25">
      <c r="B107" t="s">
        <v>438</v>
      </c>
      <c r="C107" t="s">
        <v>439</v>
      </c>
      <c r="D107" t="s">
        <v>281</v>
      </c>
    </row>
    <row r="108" spans="2:4" x14ac:dyDescent="0.25">
      <c r="B108" t="s">
        <v>440</v>
      </c>
      <c r="C108" t="s">
        <v>441</v>
      </c>
      <c r="D108" t="s">
        <v>281</v>
      </c>
    </row>
    <row r="109" spans="2:4" x14ac:dyDescent="0.25">
      <c r="B109" t="s">
        <v>442</v>
      </c>
      <c r="C109" t="s">
        <v>443</v>
      </c>
      <c r="D109" t="s">
        <v>281</v>
      </c>
    </row>
    <row r="110" spans="2:4" x14ac:dyDescent="0.25">
      <c r="B110" t="s">
        <v>444</v>
      </c>
      <c r="C110" t="s">
        <v>445</v>
      </c>
      <c r="D110" t="s">
        <v>281</v>
      </c>
    </row>
    <row r="111" spans="2:4" x14ac:dyDescent="0.25">
      <c r="B111" t="s">
        <v>446</v>
      </c>
      <c r="C111" t="s">
        <v>447</v>
      </c>
      <c r="D111" t="s">
        <v>281</v>
      </c>
    </row>
    <row r="112" spans="2:4" x14ac:dyDescent="0.25">
      <c r="B112" t="s">
        <v>448</v>
      </c>
      <c r="C112" t="s">
        <v>449</v>
      </c>
      <c r="D112" t="s">
        <v>281</v>
      </c>
    </row>
    <row r="113" spans="2:4" x14ac:dyDescent="0.25">
      <c r="B113" t="s">
        <v>450</v>
      </c>
      <c r="C113" t="s">
        <v>451</v>
      </c>
      <c r="D113" t="s">
        <v>281</v>
      </c>
    </row>
    <row r="114" spans="2:4" x14ac:dyDescent="0.25">
      <c r="B114" t="s">
        <v>452</v>
      </c>
      <c r="C114" t="s">
        <v>453</v>
      </c>
      <c r="D114" t="s">
        <v>281</v>
      </c>
    </row>
    <row r="115" spans="2:4" x14ac:dyDescent="0.25">
      <c r="B115" t="s">
        <v>454</v>
      </c>
      <c r="C115" t="s">
        <v>455</v>
      </c>
      <c r="D115" t="s">
        <v>281</v>
      </c>
    </row>
    <row r="116" spans="2:4" x14ac:dyDescent="0.25">
      <c r="B116" t="s">
        <v>456</v>
      </c>
      <c r="C116" t="s">
        <v>457</v>
      </c>
      <c r="D116" t="s">
        <v>281</v>
      </c>
    </row>
    <row r="117" spans="2:4" x14ac:dyDescent="0.25">
      <c r="B117" t="s">
        <v>458</v>
      </c>
      <c r="C117" t="s">
        <v>459</v>
      </c>
      <c r="D117" t="s">
        <v>281</v>
      </c>
    </row>
    <row r="118" spans="2:4" x14ac:dyDescent="0.25">
      <c r="B118" t="s">
        <v>460</v>
      </c>
      <c r="C118" t="s">
        <v>461</v>
      </c>
      <c r="D118" t="s">
        <v>281</v>
      </c>
    </row>
    <row r="119" spans="2:4" x14ac:dyDescent="0.25">
      <c r="B119" t="s">
        <v>462</v>
      </c>
      <c r="C119" t="s">
        <v>463</v>
      </c>
      <c r="D119" t="s">
        <v>281</v>
      </c>
    </row>
    <row r="120" spans="2:4" x14ac:dyDescent="0.25">
      <c r="B120" t="s">
        <v>464</v>
      </c>
      <c r="C120" t="s">
        <v>465</v>
      </c>
      <c r="D120" t="s">
        <v>281</v>
      </c>
    </row>
    <row r="121" spans="2:4" x14ac:dyDescent="0.25">
      <c r="B121" t="s">
        <v>466</v>
      </c>
      <c r="C121" t="s">
        <v>467</v>
      </c>
      <c r="D121" t="s">
        <v>281</v>
      </c>
    </row>
    <row r="122" spans="2:4" x14ac:dyDescent="0.25">
      <c r="B122" t="s">
        <v>468</v>
      </c>
      <c r="C122" t="s">
        <v>469</v>
      </c>
      <c r="D122" t="s">
        <v>281</v>
      </c>
    </row>
    <row r="123" spans="2:4" x14ac:dyDescent="0.25">
      <c r="B123" t="s">
        <v>470</v>
      </c>
      <c r="C123" t="s">
        <v>471</v>
      </c>
      <c r="D123" t="s">
        <v>281</v>
      </c>
    </row>
    <row r="124" spans="2:4" x14ac:dyDescent="0.25">
      <c r="B124" t="s">
        <v>472</v>
      </c>
      <c r="C124" t="s">
        <v>473</v>
      </c>
      <c r="D124" t="s">
        <v>281</v>
      </c>
    </row>
    <row r="125" spans="2:4" x14ac:dyDescent="0.25">
      <c r="B125" t="s">
        <v>474</v>
      </c>
      <c r="C125" t="s">
        <v>475</v>
      </c>
      <c r="D125" t="s">
        <v>281</v>
      </c>
    </row>
    <row r="126" spans="2:4" x14ac:dyDescent="0.25">
      <c r="B126" t="s">
        <v>476</v>
      </c>
      <c r="C126" t="s">
        <v>477</v>
      </c>
      <c r="D126" t="s">
        <v>281</v>
      </c>
    </row>
    <row r="127" spans="2:4" x14ac:dyDescent="0.25">
      <c r="B127" t="s">
        <v>478</v>
      </c>
      <c r="C127" t="s">
        <v>479</v>
      </c>
      <c r="D127" t="s">
        <v>281</v>
      </c>
    </row>
    <row r="128" spans="2:4" x14ac:dyDescent="0.25">
      <c r="B128" t="s">
        <v>480</v>
      </c>
      <c r="C128" t="s">
        <v>481</v>
      </c>
      <c r="D128" t="s">
        <v>281</v>
      </c>
    </row>
    <row r="129" spans="2:4" x14ac:dyDescent="0.25">
      <c r="B129" t="s">
        <v>482</v>
      </c>
      <c r="C129" t="s">
        <v>483</v>
      </c>
      <c r="D129" t="s">
        <v>281</v>
      </c>
    </row>
    <row r="130" spans="2:4" x14ac:dyDescent="0.25">
      <c r="B130" t="s">
        <v>484</v>
      </c>
      <c r="C130" t="s">
        <v>485</v>
      </c>
      <c r="D130" t="s">
        <v>281</v>
      </c>
    </row>
    <row r="131" spans="2:4" x14ac:dyDescent="0.25">
      <c r="B131" t="s">
        <v>486</v>
      </c>
      <c r="C131" t="s">
        <v>487</v>
      </c>
      <c r="D131" t="s">
        <v>281</v>
      </c>
    </row>
    <row r="132" spans="2:4" x14ac:dyDescent="0.25">
      <c r="B132" t="s">
        <v>488</v>
      </c>
      <c r="C132" t="s">
        <v>489</v>
      </c>
      <c r="D132" t="s">
        <v>281</v>
      </c>
    </row>
    <row r="133" spans="2:4" x14ac:dyDescent="0.25">
      <c r="B133" t="s">
        <v>490</v>
      </c>
      <c r="C133" t="s">
        <v>491</v>
      </c>
      <c r="D133" t="s">
        <v>281</v>
      </c>
    </row>
    <row r="134" spans="2:4" x14ac:dyDescent="0.25">
      <c r="B134" t="s">
        <v>492</v>
      </c>
      <c r="C134" t="s">
        <v>493</v>
      </c>
      <c r="D134" t="s">
        <v>281</v>
      </c>
    </row>
    <row r="135" spans="2:4" x14ac:dyDescent="0.25">
      <c r="B135" t="s">
        <v>494</v>
      </c>
      <c r="C135" t="s">
        <v>495</v>
      </c>
      <c r="D135" t="s">
        <v>281</v>
      </c>
    </row>
    <row r="136" spans="2:4" x14ac:dyDescent="0.25">
      <c r="B136" t="s">
        <v>496</v>
      </c>
      <c r="C136" t="s">
        <v>497</v>
      </c>
      <c r="D136" t="s">
        <v>281</v>
      </c>
    </row>
    <row r="137" spans="2:4" x14ac:dyDescent="0.25">
      <c r="B137" t="s">
        <v>498</v>
      </c>
      <c r="C137" t="s">
        <v>499</v>
      </c>
      <c r="D137" t="s">
        <v>281</v>
      </c>
    </row>
    <row r="138" spans="2:4" x14ac:dyDescent="0.25">
      <c r="B138" t="s">
        <v>500</v>
      </c>
      <c r="C138" t="s">
        <v>501</v>
      </c>
      <c r="D138" t="s">
        <v>281</v>
      </c>
    </row>
    <row r="139" spans="2:4" x14ac:dyDescent="0.25">
      <c r="B139" t="s">
        <v>502</v>
      </c>
      <c r="C139" t="s">
        <v>503</v>
      </c>
      <c r="D139" t="s">
        <v>281</v>
      </c>
    </row>
    <row r="140" spans="2:4" x14ac:dyDescent="0.25">
      <c r="B140" t="s">
        <v>504</v>
      </c>
      <c r="C140" t="s">
        <v>505</v>
      </c>
      <c r="D140" t="s">
        <v>281</v>
      </c>
    </row>
    <row r="141" spans="2:4" x14ac:dyDescent="0.25">
      <c r="B141" t="s">
        <v>506</v>
      </c>
      <c r="C141" t="s">
        <v>507</v>
      </c>
      <c r="D141" t="s">
        <v>281</v>
      </c>
    </row>
    <row r="142" spans="2:4" x14ac:dyDescent="0.25">
      <c r="B142" t="s">
        <v>508</v>
      </c>
      <c r="C142" t="s">
        <v>509</v>
      </c>
      <c r="D142" t="s">
        <v>281</v>
      </c>
    </row>
    <row r="143" spans="2:4" x14ac:dyDescent="0.25">
      <c r="B143" t="s">
        <v>510</v>
      </c>
      <c r="C143" t="s">
        <v>511</v>
      </c>
      <c r="D143" t="s">
        <v>281</v>
      </c>
    </row>
    <row r="144" spans="2:4" x14ac:dyDescent="0.25">
      <c r="B144" t="s">
        <v>512</v>
      </c>
      <c r="C144" t="s">
        <v>513</v>
      </c>
      <c r="D144" t="s">
        <v>281</v>
      </c>
    </row>
    <row r="145" spans="2:4" x14ac:dyDescent="0.25">
      <c r="B145" t="s">
        <v>514</v>
      </c>
      <c r="C145" t="s">
        <v>515</v>
      </c>
      <c r="D145" t="s">
        <v>281</v>
      </c>
    </row>
    <row r="146" spans="2:4" x14ac:dyDescent="0.25">
      <c r="B146" t="s">
        <v>516</v>
      </c>
      <c r="C146" t="s">
        <v>517</v>
      </c>
      <c r="D146" t="s">
        <v>281</v>
      </c>
    </row>
    <row r="147" spans="2:4" x14ac:dyDescent="0.25">
      <c r="B147" t="s">
        <v>518</v>
      </c>
      <c r="C147" t="s">
        <v>519</v>
      </c>
      <c r="D147" t="s">
        <v>281</v>
      </c>
    </row>
    <row r="148" spans="2:4" x14ac:dyDescent="0.25">
      <c r="B148" t="s">
        <v>520</v>
      </c>
      <c r="C148" t="s">
        <v>521</v>
      </c>
      <c r="D148" t="s">
        <v>281</v>
      </c>
    </row>
    <row r="149" spans="2:4" x14ac:dyDescent="0.25">
      <c r="B149" t="s">
        <v>522</v>
      </c>
      <c r="C149" t="s">
        <v>523</v>
      </c>
      <c r="D149" t="s">
        <v>281</v>
      </c>
    </row>
    <row r="150" spans="2:4" x14ac:dyDescent="0.25">
      <c r="B150" t="s">
        <v>524</v>
      </c>
      <c r="C150" t="s">
        <v>525</v>
      </c>
      <c r="D150" t="s">
        <v>281</v>
      </c>
    </row>
    <row r="151" spans="2:4" x14ac:dyDescent="0.25">
      <c r="B151" t="s">
        <v>526</v>
      </c>
      <c r="C151" t="s">
        <v>527</v>
      </c>
      <c r="D151" t="s">
        <v>281</v>
      </c>
    </row>
    <row r="152" spans="2:4" x14ac:dyDescent="0.25">
      <c r="B152" t="s">
        <v>528</v>
      </c>
      <c r="C152" t="s">
        <v>529</v>
      </c>
      <c r="D152" t="s">
        <v>281</v>
      </c>
    </row>
    <row r="153" spans="2:4" x14ac:dyDescent="0.25">
      <c r="B153" t="s">
        <v>530</v>
      </c>
      <c r="C153" t="s">
        <v>531</v>
      </c>
      <c r="D153" t="s">
        <v>281</v>
      </c>
    </row>
    <row r="154" spans="2:4" x14ac:dyDescent="0.25">
      <c r="B154" t="s">
        <v>532</v>
      </c>
      <c r="C154" t="s">
        <v>533</v>
      </c>
      <c r="D154" t="s">
        <v>281</v>
      </c>
    </row>
    <row r="155" spans="2:4" x14ac:dyDescent="0.25">
      <c r="B155" t="s">
        <v>534</v>
      </c>
      <c r="C155" t="s">
        <v>535</v>
      </c>
      <c r="D155" t="s">
        <v>281</v>
      </c>
    </row>
    <row r="156" spans="2:4" x14ac:dyDescent="0.25">
      <c r="B156" t="s">
        <v>536</v>
      </c>
      <c r="C156" t="s">
        <v>537</v>
      </c>
      <c r="D156" t="s">
        <v>281</v>
      </c>
    </row>
    <row r="157" spans="2:4" x14ac:dyDescent="0.25">
      <c r="B157" t="s">
        <v>538</v>
      </c>
      <c r="C157" t="s">
        <v>539</v>
      </c>
      <c r="D157" t="s">
        <v>281</v>
      </c>
    </row>
    <row r="158" spans="2:4" x14ac:dyDescent="0.25">
      <c r="B158" t="s">
        <v>540</v>
      </c>
      <c r="C158" t="s">
        <v>541</v>
      </c>
      <c r="D158" t="s">
        <v>281</v>
      </c>
    </row>
    <row r="159" spans="2:4" x14ac:dyDescent="0.25">
      <c r="B159" t="s">
        <v>542</v>
      </c>
      <c r="C159" t="s">
        <v>543</v>
      </c>
      <c r="D159" t="s">
        <v>281</v>
      </c>
    </row>
    <row r="160" spans="2:4" x14ac:dyDescent="0.25">
      <c r="B160" t="s">
        <v>544</v>
      </c>
      <c r="C160" t="s">
        <v>545</v>
      </c>
      <c r="D160" t="s">
        <v>281</v>
      </c>
    </row>
    <row r="161" spans="2:4" x14ac:dyDescent="0.25">
      <c r="B161" t="s">
        <v>546</v>
      </c>
      <c r="C161" t="s">
        <v>547</v>
      </c>
      <c r="D161" t="s">
        <v>281</v>
      </c>
    </row>
    <row r="162" spans="2:4" x14ac:dyDescent="0.25">
      <c r="B162" t="s">
        <v>548</v>
      </c>
      <c r="C162" t="s">
        <v>549</v>
      </c>
      <c r="D162" t="s">
        <v>281</v>
      </c>
    </row>
    <row r="163" spans="2:4" x14ac:dyDescent="0.25">
      <c r="B163" t="s">
        <v>550</v>
      </c>
      <c r="C163" t="s">
        <v>551</v>
      </c>
      <c r="D163" t="s">
        <v>281</v>
      </c>
    </row>
    <row r="164" spans="2:4" x14ac:dyDescent="0.25">
      <c r="B164" t="s">
        <v>552</v>
      </c>
      <c r="C164" t="s">
        <v>553</v>
      </c>
      <c r="D164" t="s">
        <v>281</v>
      </c>
    </row>
    <row r="165" spans="2:4" x14ac:dyDescent="0.25">
      <c r="B165" t="s">
        <v>554</v>
      </c>
      <c r="C165" t="s">
        <v>555</v>
      </c>
      <c r="D165" t="s">
        <v>281</v>
      </c>
    </row>
    <row r="166" spans="2:4" x14ac:dyDescent="0.25">
      <c r="B166" t="s">
        <v>556</v>
      </c>
      <c r="C166" t="s">
        <v>557</v>
      </c>
      <c r="D166" t="s">
        <v>281</v>
      </c>
    </row>
    <row r="167" spans="2:4" x14ac:dyDescent="0.25">
      <c r="B167" t="s">
        <v>558</v>
      </c>
      <c r="C167" t="s">
        <v>559</v>
      </c>
      <c r="D167" t="s">
        <v>281</v>
      </c>
    </row>
    <row r="168" spans="2:4" x14ac:dyDescent="0.25">
      <c r="B168" t="s">
        <v>560</v>
      </c>
      <c r="C168" t="s">
        <v>93</v>
      </c>
      <c r="D168" t="s">
        <v>281</v>
      </c>
    </row>
    <row r="169" spans="2:4" x14ac:dyDescent="0.25">
      <c r="B169" t="s">
        <v>561</v>
      </c>
      <c r="C169" t="s">
        <v>562</v>
      </c>
      <c r="D169" t="s">
        <v>281</v>
      </c>
    </row>
    <row r="170" spans="2:4" x14ac:dyDescent="0.25">
      <c r="B170" t="s">
        <v>563</v>
      </c>
      <c r="C170" t="s">
        <v>564</v>
      </c>
      <c r="D170" t="s">
        <v>281</v>
      </c>
    </row>
    <row r="171" spans="2:4" x14ac:dyDescent="0.25">
      <c r="B171" t="s">
        <v>565</v>
      </c>
      <c r="C171" t="s">
        <v>566</v>
      </c>
      <c r="D171" t="s">
        <v>281</v>
      </c>
    </row>
    <row r="172" spans="2:4" x14ac:dyDescent="0.25">
      <c r="B172" t="s">
        <v>567</v>
      </c>
      <c r="C172" t="s">
        <v>568</v>
      </c>
      <c r="D172" t="s">
        <v>281</v>
      </c>
    </row>
    <row r="173" spans="2:4" x14ac:dyDescent="0.25">
      <c r="B173" t="s">
        <v>569</v>
      </c>
      <c r="C173" t="s">
        <v>570</v>
      </c>
      <c r="D173" t="s">
        <v>281</v>
      </c>
    </row>
    <row r="174" spans="2:4" x14ac:dyDescent="0.25">
      <c r="B174" t="s">
        <v>571</v>
      </c>
      <c r="C174" t="s">
        <v>572</v>
      </c>
      <c r="D174" t="s">
        <v>281</v>
      </c>
    </row>
    <row r="175" spans="2:4" x14ac:dyDescent="0.25">
      <c r="B175" t="s">
        <v>573</v>
      </c>
      <c r="C175" t="s">
        <v>574</v>
      </c>
      <c r="D175" t="s">
        <v>281</v>
      </c>
    </row>
    <row r="176" spans="2:4" x14ac:dyDescent="0.25">
      <c r="B176" t="s">
        <v>575</v>
      </c>
      <c r="C176" t="s">
        <v>576</v>
      </c>
      <c r="D176" t="s">
        <v>281</v>
      </c>
    </row>
    <row r="177" spans="1:4" x14ac:dyDescent="0.25">
      <c r="B177" t="s">
        <v>577</v>
      </c>
      <c r="C177" t="s">
        <v>578</v>
      </c>
      <c r="D177" t="s">
        <v>281</v>
      </c>
    </row>
    <row r="178" spans="1:4" x14ac:dyDescent="0.25">
      <c r="B178" t="s">
        <v>579</v>
      </c>
      <c r="C178" t="s">
        <v>580</v>
      </c>
      <c r="D178" t="s">
        <v>281</v>
      </c>
    </row>
    <row r="179" spans="1:4" x14ac:dyDescent="0.25">
      <c r="A179" t="s">
        <v>581</v>
      </c>
    </row>
    <row r="180" spans="1:4" x14ac:dyDescent="0.25">
      <c r="A180" t="s">
        <v>582</v>
      </c>
      <c r="B180" t="s">
        <v>583</v>
      </c>
      <c r="C180" t="s">
        <v>584</v>
      </c>
      <c r="D180" t="s">
        <v>281</v>
      </c>
    </row>
    <row r="181" spans="1:4" x14ac:dyDescent="0.25">
      <c r="B181" t="s">
        <v>585</v>
      </c>
      <c r="C181" t="s">
        <v>586</v>
      </c>
      <c r="D181" t="s">
        <v>281</v>
      </c>
    </row>
    <row r="182" spans="1:4" x14ac:dyDescent="0.25">
      <c r="B182" t="s">
        <v>587</v>
      </c>
      <c r="C182" t="s">
        <v>588</v>
      </c>
      <c r="D182" t="s">
        <v>281</v>
      </c>
    </row>
    <row r="183" spans="1:4" x14ac:dyDescent="0.25">
      <c r="B183" t="s">
        <v>589</v>
      </c>
      <c r="C183" t="s">
        <v>590</v>
      </c>
      <c r="D183" t="s">
        <v>281</v>
      </c>
    </row>
    <row r="184" spans="1:4" x14ac:dyDescent="0.25">
      <c r="B184" t="s">
        <v>591</v>
      </c>
      <c r="C184" t="s">
        <v>592</v>
      </c>
      <c r="D184" t="s">
        <v>281</v>
      </c>
    </row>
    <row r="185" spans="1:4" x14ac:dyDescent="0.25">
      <c r="B185" t="s">
        <v>593</v>
      </c>
      <c r="C185" t="s">
        <v>594</v>
      </c>
      <c r="D185" t="s">
        <v>281</v>
      </c>
    </row>
    <row r="186" spans="1:4" x14ac:dyDescent="0.25">
      <c r="B186" t="s">
        <v>595</v>
      </c>
      <c r="C186" t="s">
        <v>596</v>
      </c>
      <c r="D186" t="s">
        <v>281</v>
      </c>
    </row>
    <row r="187" spans="1:4" x14ac:dyDescent="0.25">
      <c r="B187" t="s">
        <v>597</v>
      </c>
      <c r="C187" t="s">
        <v>598</v>
      </c>
      <c r="D187" t="s">
        <v>281</v>
      </c>
    </row>
    <row r="188" spans="1:4" x14ac:dyDescent="0.25">
      <c r="B188" t="s">
        <v>599</v>
      </c>
      <c r="C188" t="s">
        <v>600</v>
      </c>
      <c r="D188" t="s">
        <v>281</v>
      </c>
    </row>
    <row r="189" spans="1:4" x14ac:dyDescent="0.25">
      <c r="B189" t="s">
        <v>601</v>
      </c>
      <c r="C189" t="s">
        <v>602</v>
      </c>
      <c r="D189" t="s">
        <v>281</v>
      </c>
    </row>
    <row r="190" spans="1:4" x14ac:dyDescent="0.25">
      <c r="B190" t="s">
        <v>603</v>
      </c>
      <c r="C190" t="s">
        <v>604</v>
      </c>
      <c r="D190" t="s">
        <v>281</v>
      </c>
    </row>
    <row r="191" spans="1:4" x14ac:dyDescent="0.25">
      <c r="B191" t="s">
        <v>605</v>
      </c>
      <c r="C191" t="s">
        <v>606</v>
      </c>
      <c r="D191" t="s">
        <v>281</v>
      </c>
    </row>
    <row r="192" spans="1:4" x14ac:dyDescent="0.25">
      <c r="B192" t="s">
        <v>607</v>
      </c>
      <c r="C192" t="s">
        <v>608</v>
      </c>
      <c r="D192" t="s">
        <v>281</v>
      </c>
    </row>
    <row r="193" spans="2:4" x14ac:dyDescent="0.25">
      <c r="B193" t="s">
        <v>609</v>
      </c>
      <c r="C193" t="s">
        <v>610</v>
      </c>
      <c r="D193" t="s">
        <v>281</v>
      </c>
    </row>
    <row r="194" spans="2:4" x14ac:dyDescent="0.25">
      <c r="B194" t="s">
        <v>611</v>
      </c>
      <c r="C194" t="s">
        <v>612</v>
      </c>
      <c r="D194" t="s">
        <v>281</v>
      </c>
    </row>
    <row r="195" spans="2:4" x14ac:dyDescent="0.25">
      <c r="B195" t="s">
        <v>613</v>
      </c>
      <c r="C195" t="s">
        <v>614</v>
      </c>
      <c r="D195" t="s">
        <v>281</v>
      </c>
    </row>
    <row r="196" spans="2:4" x14ac:dyDescent="0.25">
      <c r="B196" t="s">
        <v>615</v>
      </c>
      <c r="C196" t="s">
        <v>616</v>
      </c>
      <c r="D196" t="s">
        <v>281</v>
      </c>
    </row>
    <row r="197" spans="2:4" x14ac:dyDescent="0.25">
      <c r="B197" t="s">
        <v>617</v>
      </c>
      <c r="C197" t="s">
        <v>618</v>
      </c>
      <c r="D197" t="s">
        <v>281</v>
      </c>
    </row>
    <row r="198" spans="2:4" x14ac:dyDescent="0.25">
      <c r="B198" t="s">
        <v>619</v>
      </c>
      <c r="C198" t="s">
        <v>620</v>
      </c>
      <c r="D198" t="s">
        <v>281</v>
      </c>
    </row>
    <row r="199" spans="2:4" x14ac:dyDescent="0.25">
      <c r="B199" t="s">
        <v>621</v>
      </c>
      <c r="C199" t="s">
        <v>622</v>
      </c>
      <c r="D199" t="s">
        <v>281</v>
      </c>
    </row>
    <row r="200" spans="2:4" x14ac:dyDescent="0.25">
      <c r="B200" t="s">
        <v>623</v>
      </c>
      <c r="C200" t="s">
        <v>624</v>
      </c>
      <c r="D200" t="s">
        <v>281</v>
      </c>
    </row>
    <row r="201" spans="2:4" x14ac:dyDescent="0.25">
      <c r="B201" t="s">
        <v>625</v>
      </c>
      <c r="C201" t="s">
        <v>626</v>
      </c>
      <c r="D201" t="s">
        <v>281</v>
      </c>
    </row>
    <row r="202" spans="2:4" x14ac:dyDescent="0.25">
      <c r="B202" t="s">
        <v>627</v>
      </c>
      <c r="C202" t="s">
        <v>628</v>
      </c>
      <c r="D202" t="s">
        <v>281</v>
      </c>
    </row>
    <row r="203" spans="2:4" x14ac:dyDescent="0.25">
      <c r="B203" t="s">
        <v>629</v>
      </c>
      <c r="C203" t="s">
        <v>630</v>
      </c>
      <c r="D203" t="s">
        <v>281</v>
      </c>
    </row>
    <row r="204" spans="2:4" x14ac:dyDescent="0.25">
      <c r="B204" t="s">
        <v>631</v>
      </c>
      <c r="C204" t="s">
        <v>632</v>
      </c>
      <c r="D204" t="s">
        <v>281</v>
      </c>
    </row>
    <row r="205" spans="2:4" x14ac:dyDescent="0.25">
      <c r="B205" t="s">
        <v>633</v>
      </c>
      <c r="C205" t="s">
        <v>634</v>
      </c>
      <c r="D205" t="s">
        <v>281</v>
      </c>
    </row>
    <row r="206" spans="2:4" x14ac:dyDescent="0.25">
      <c r="B206" t="s">
        <v>635</v>
      </c>
      <c r="C206" t="s">
        <v>636</v>
      </c>
      <c r="D206" t="s">
        <v>281</v>
      </c>
    </row>
    <row r="207" spans="2:4" x14ac:dyDescent="0.25">
      <c r="B207" t="s">
        <v>637</v>
      </c>
      <c r="C207" t="s">
        <v>638</v>
      </c>
      <c r="D207" t="s">
        <v>281</v>
      </c>
    </row>
    <row r="208" spans="2:4" x14ac:dyDescent="0.25">
      <c r="B208" t="s">
        <v>639</v>
      </c>
      <c r="C208" t="s">
        <v>640</v>
      </c>
      <c r="D208" t="s">
        <v>281</v>
      </c>
    </row>
    <row r="209" spans="1:4" x14ac:dyDescent="0.25">
      <c r="B209" t="s">
        <v>641</v>
      </c>
      <c r="C209" t="s">
        <v>642</v>
      </c>
      <c r="D209" t="s">
        <v>281</v>
      </c>
    </row>
    <row r="210" spans="1:4" x14ac:dyDescent="0.25">
      <c r="B210" t="s">
        <v>643</v>
      </c>
      <c r="C210" t="s">
        <v>644</v>
      </c>
      <c r="D210" t="s">
        <v>281</v>
      </c>
    </row>
    <row r="211" spans="1:4" x14ac:dyDescent="0.25">
      <c r="B211" t="s">
        <v>645</v>
      </c>
      <c r="C211" t="s">
        <v>646</v>
      </c>
      <c r="D211" t="s">
        <v>281</v>
      </c>
    </row>
    <row r="212" spans="1:4" x14ac:dyDescent="0.25">
      <c r="A212" t="s">
        <v>647</v>
      </c>
    </row>
    <row r="213" spans="1:4" x14ac:dyDescent="0.25">
      <c r="A213" t="s">
        <v>648</v>
      </c>
      <c r="B213" t="s">
        <v>649</v>
      </c>
      <c r="C213" t="s">
        <v>650</v>
      </c>
      <c r="D213" t="s">
        <v>281</v>
      </c>
    </row>
    <row r="214" spans="1:4" x14ac:dyDescent="0.25">
      <c r="B214" t="s">
        <v>651</v>
      </c>
      <c r="C214" t="s">
        <v>115</v>
      </c>
      <c r="D214" t="s">
        <v>281</v>
      </c>
    </row>
    <row r="215" spans="1:4" x14ac:dyDescent="0.25">
      <c r="B215" t="s">
        <v>652</v>
      </c>
      <c r="C215" t="s">
        <v>124</v>
      </c>
      <c r="D215" t="s">
        <v>281</v>
      </c>
    </row>
    <row r="216" spans="1:4" x14ac:dyDescent="0.25">
      <c r="B216" t="s">
        <v>653</v>
      </c>
      <c r="C216" t="s">
        <v>654</v>
      </c>
      <c r="D216" t="s">
        <v>281</v>
      </c>
    </row>
    <row r="217" spans="1:4" x14ac:dyDescent="0.25">
      <c r="B217" t="s">
        <v>655</v>
      </c>
      <c r="C217" t="s">
        <v>656</v>
      </c>
      <c r="D217" t="s">
        <v>281</v>
      </c>
    </row>
    <row r="218" spans="1:4" x14ac:dyDescent="0.25">
      <c r="B218" t="s">
        <v>657</v>
      </c>
      <c r="C218" t="s">
        <v>658</v>
      </c>
      <c r="D218" t="s">
        <v>281</v>
      </c>
    </row>
    <row r="219" spans="1:4" x14ac:dyDescent="0.25">
      <c r="B219" t="s">
        <v>659</v>
      </c>
      <c r="C219" t="s">
        <v>95</v>
      </c>
      <c r="D219" t="s">
        <v>281</v>
      </c>
    </row>
    <row r="220" spans="1:4" x14ac:dyDescent="0.25">
      <c r="B220" t="s">
        <v>660</v>
      </c>
      <c r="C220" t="s">
        <v>141</v>
      </c>
      <c r="D220" t="s">
        <v>281</v>
      </c>
    </row>
    <row r="221" spans="1:4" x14ac:dyDescent="0.25">
      <c r="B221" t="s">
        <v>661</v>
      </c>
      <c r="C221" t="s">
        <v>662</v>
      </c>
      <c r="D221" t="s">
        <v>281</v>
      </c>
    </row>
    <row r="222" spans="1:4" x14ac:dyDescent="0.25">
      <c r="B222" t="s">
        <v>663</v>
      </c>
      <c r="C222" t="s">
        <v>664</v>
      </c>
      <c r="D222" t="s">
        <v>281</v>
      </c>
    </row>
    <row r="223" spans="1:4" x14ac:dyDescent="0.25">
      <c r="B223" t="s">
        <v>665</v>
      </c>
      <c r="C223" t="s">
        <v>666</v>
      </c>
      <c r="D223" t="s">
        <v>281</v>
      </c>
    </row>
    <row r="224" spans="1:4" x14ac:dyDescent="0.25">
      <c r="B224" t="s">
        <v>667</v>
      </c>
      <c r="C224" t="s">
        <v>668</v>
      </c>
      <c r="D224" t="s">
        <v>281</v>
      </c>
    </row>
    <row r="225" spans="1:4" x14ac:dyDescent="0.25">
      <c r="B225" t="s">
        <v>669</v>
      </c>
      <c r="C225" t="s">
        <v>99</v>
      </c>
      <c r="D225" t="s">
        <v>281</v>
      </c>
    </row>
    <row r="226" spans="1:4" x14ac:dyDescent="0.25">
      <c r="B226" t="s">
        <v>670</v>
      </c>
      <c r="C226" t="s">
        <v>671</v>
      </c>
      <c r="D226" t="s">
        <v>281</v>
      </c>
    </row>
    <row r="227" spans="1:4" x14ac:dyDescent="0.25">
      <c r="B227" t="s">
        <v>672</v>
      </c>
      <c r="C227" t="s">
        <v>673</v>
      </c>
      <c r="D227" t="s">
        <v>281</v>
      </c>
    </row>
    <row r="228" spans="1:4" x14ac:dyDescent="0.25">
      <c r="B228" t="s">
        <v>674</v>
      </c>
      <c r="C228" t="s">
        <v>675</v>
      </c>
      <c r="D228" t="s">
        <v>281</v>
      </c>
    </row>
    <row r="229" spans="1:4" x14ac:dyDescent="0.25">
      <c r="B229" t="s">
        <v>676</v>
      </c>
      <c r="C229" t="s">
        <v>139</v>
      </c>
      <c r="D229" t="s">
        <v>281</v>
      </c>
    </row>
    <row r="230" spans="1:4" x14ac:dyDescent="0.25">
      <c r="B230" t="s">
        <v>677</v>
      </c>
      <c r="C230" t="s">
        <v>678</v>
      </c>
      <c r="D230" t="s">
        <v>281</v>
      </c>
    </row>
    <row r="231" spans="1:4" x14ac:dyDescent="0.25">
      <c r="B231" t="s">
        <v>679</v>
      </c>
      <c r="C231" t="s">
        <v>680</v>
      </c>
      <c r="D231" t="s">
        <v>281</v>
      </c>
    </row>
    <row r="232" spans="1:4" x14ac:dyDescent="0.25">
      <c r="B232" t="s">
        <v>681</v>
      </c>
      <c r="C232" t="s">
        <v>682</v>
      </c>
      <c r="D232" t="s">
        <v>281</v>
      </c>
    </row>
    <row r="233" spans="1:4" x14ac:dyDescent="0.25">
      <c r="B233" t="s">
        <v>683</v>
      </c>
      <c r="C233" t="s">
        <v>684</v>
      </c>
      <c r="D233" t="s">
        <v>281</v>
      </c>
    </row>
    <row r="234" spans="1:4" x14ac:dyDescent="0.25">
      <c r="B234" t="s">
        <v>685</v>
      </c>
      <c r="C234" t="s">
        <v>686</v>
      </c>
      <c r="D234" t="s">
        <v>281</v>
      </c>
    </row>
    <row r="235" spans="1:4" x14ac:dyDescent="0.25">
      <c r="B235" t="s">
        <v>687</v>
      </c>
      <c r="C235" t="s">
        <v>688</v>
      </c>
      <c r="D235" t="s">
        <v>281</v>
      </c>
    </row>
    <row r="236" spans="1:4" x14ac:dyDescent="0.25">
      <c r="B236" t="s">
        <v>689</v>
      </c>
      <c r="C236" t="s">
        <v>690</v>
      </c>
      <c r="D236" t="s">
        <v>281</v>
      </c>
    </row>
    <row r="237" spans="1:4" x14ac:dyDescent="0.25">
      <c r="A237" t="s">
        <v>691</v>
      </c>
    </row>
    <row r="238" spans="1:4" x14ac:dyDescent="0.25">
      <c r="A238" t="s">
        <v>692</v>
      </c>
      <c r="B238" t="s">
        <v>693</v>
      </c>
      <c r="C238" t="s">
        <v>694</v>
      </c>
      <c r="D238" t="s">
        <v>281</v>
      </c>
    </row>
    <row r="239" spans="1:4" x14ac:dyDescent="0.25">
      <c r="B239" t="s">
        <v>695</v>
      </c>
      <c r="C239" t="s">
        <v>696</v>
      </c>
      <c r="D239" t="s">
        <v>281</v>
      </c>
    </row>
    <row r="240" spans="1:4" x14ac:dyDescent="0.25">
      <c r="B240" t="s">
        <v>697</v>
      </c>
      <c r="C240" t="s">
        <v>698</v>
      </c>
      <c r="D240" t="s">
        <v>281</v>
      </c>
    </row>
    <row r="241" spans="2:4" x14ac:dyDescent="0.25">
      <c r="B241" t="s">
        <v>699</v>
      </c>
      <c r="C241" t="s">
        <v>700</v>
      </c>
      <c r="D241" t="s">
        <v>281</v>
      </c>
    </row>
    <row r="242" spans="2:4" x14ac:dyDescent="0.25">
      <c r="B242" t="s">
        <v>701</v>
      </c>
      <c r="C242" t="s">
        <v>702</v>
      </c>
      <c r="D242" t="s">
        <v>281</v>
      </c>
    </row>
    <row r="243" spans="2:4" x14ac:dyDescent="0.25">
      <c r="B243" t="s">
        <v>703</v>
      </c>
      <c r="C243" t="s">
        <v>704</v>
      </c>
      <c r="D243" t="s">
        <v>281</v>
      </c>
    </row>
    <row r="244" spans="2:4" x14ac:dyDescent="0.25">
      <c r="B244" t="s">
        <v>705</v>
      </c>
      <c r="C244" t="s">
        <v>706</v>
      </c>
      <c r="D244" t="s">
        <v>281</v>
      </c>
    </row>
    <row r="245" spans="2:4" x14ac:dyDescent="0.25">
      <c r="B245" t="s">
        <v>707</v>
      </c>
      <c r="C245" t="s">
        <v>708</v>
      </c>
      <c r="D245" t="s">
        <v>281</v>
      </c>
    </row>
    <row r="246" spans="2:4" x14ac:dyDescent="0.25">
      <c r="B246" t="s">
        <v>709</v>
      </c>
      <c r="C246" t="s">
        <v>710</v>
      </c>
      <c r="D246" t="s">
        <v>281</v>
      </c>
    </row>
    <row r="247" spans="2:4" x14ac:dyDescent="0.25">
      <c r="B247" t="s">
        <v>711</v>
      </c>
      <c r="C247" t="s">
        <v>712</v>
      </c>
      <c r="D247" t="s">
        <v>281</v>
      </c>
    </row>
    <row r="248" spans="2:4" x14ac:dyDescent="0.25">
      <c r="B248" t="s">
        <v>713</v>
      </c>
      <c r="C248" t="s">
        <v>714</v>
      </c>
      <c r="D248" t="s">
        <v>281</v>
      </c>
    </row>
    <row r="249" spans="2:4" x14ac:dyDescent="0.25">
      <c r="B249" t="s">
        <v>715</v>
      </c>
      <c r="C249" t="s">
        <v>716</v>
      </c>
      <c r="D249" t="s">
        <v>281</v>
      </c>
    </row>
    <row r="250" spans="2:4" x14ac:dyDescent="0.25">
      <c r="B250" t="s">
        <v>717</v>
      </c>
      <c r="C250" t="s">
        <v>718</v>
      </c>
      <c r="D250" t="s">
        <v>281</v>
      </c>
    </row>
    <row r="251" spans="2:4" x14ac:dyDescent="0.25">
      <c r="B251" t="s">
        <v>719</v>
      </c>
      <c r="C251" t="s">
        <v>720</v>
      </c>
      <c r="D251" t="s">
        <v>281</v>
      </c>
    </row>
    <row r="252" spans="2:4" x14ac:dyDescent="0.25">
      <c r="B252" t="s">
        <v>721</v>
      </c>
      <c r="C252" t="s">
        <v>722</v>
      </c>
      <c r="D252" t="s">
        <v>281</v>
      </c>
    </row>
    <row r="253" spans="2:4" x14ac:dyDescent="0.25">
      <c r="B253" t="s">
        <v>723</v>
      </c>
      <c r="C253" t="s">
        <v>724</v>
      </c>
      <c r="D253" t="s">
        <v>281</v>
      </c>
    </row>
    <row r="254" spans="2:4" x14ac:dyDescent="0.25">
      <c r="B254" t="s">
        <v>725</v>
      </c>
      <c r="C254" t="s">
        <v>726</v>
      </c>
      <c r="D254" t="s">
        <v>281</v>
      </c>
    </row>
    <row r="255" spans="2:4" x14ac:dyDescent="0.25">
      <c r="B255" t="s">
        <v>727</v>
      </c>
      <c r="C255" t="s">
        <v>136</v>
      </c>
      <c r="D255" t="s">
        <v>281</v>
      </c>
    </row>
    <row r="256" spans="2:4" x14ac:dyDescent="0.25">
      <c r="B256" t="s">
        <v>728</v>
      </c>
      <c r="C256" t="s">
        <v>729</v>
      </c>
      <c r="D256" t="s">
        <v>281</v>
      </c>
    </row>
    <row r="257" spans="2:4" x14ac:dyDescent="0.25">
      <c r="B257" t="s">
        <v>730</v>
      </c>
      <c r="C257" t="s">
        <v>731</v>
      </c>
      <c r="D257" t="s">
        <v>281</v>
      </c>
    </row>
    <row r="258" spans="2:4" x14ac:dyDescent="0.25">
      <c r="B258" t="s">
        <v>732</v>
      </c>
      <c r="C258" t="s">
        <v>733</v>
      </c>
      <c r="D258" t="s">
        <v>281</v>
      </c>
    </row>
    <row r="259" spans="2:4" x14ac:dyDescent="0.25">
      <c r="B259" t="s">
        <v>734</v>
      </c>
      <c r="C259" t="s">
        <v>735</v>
      </c>
      <c r="D259" t="s">
        <v>281</v>
      </c>
    </row>
    <row r="260" spans="2:4" x14ac:dyDescent="0.25">
      <c r="B260" t="s">
        <v>736</v>
      </c>
      <c r="C260" t="s">
        <v>737</v>
      </c>
      <c r="D260" t="s">
        <v>281</v>
      </c>
    </row>
    <row r="261" spans="2:4" x14ac:dyDescent="0.25">
      <c r="B261" t="s">
        <v>738</v>
      </c>
      <c r="C261" t="s">
        <v>739</v>
      </c>
      <c r="D261" t="s">
        <v>281</v>
      </c>
    </row>
    <row r="262" spans="2:4" x14ac:dyDescent="0.25">
      <c r="B262" t="s">
        <v>740</v>
      </c>
      <c r="C262" t="s">
        <v>741</v>
      </c>
      <c r="D262" t="s">
        <v>281</v>
      </c>
    </row>
    <row r="263" spans="2:4" x14ac:dyDescent="0.25">
      <c r="B263" t="s">
        <v>742</v>
      </c>
      <c r="C263" t="s">
        <v>743</v>
      </c>
      <c r="D263" t="s">
        <v>281</v>
      </c>
    </row>
    <row r="264" spans="2:4" x14ac:dyDescent="0.25">
      <c r="B264" t="s">
        <v>744</v>
      </c>
      <c r="C264" t="s">
        <v>745</v>
      </c>
      <c r="D264" t="s">
        <v>281</v>
      </c>
    </row>
    <row r="265" spans="2:4" x14ac:dyDescent="0.25">
      <c r="B265" t="s">
        <v>746</v>
      </c>
      <c r="C265" t="s">
        <v>747</v>
      </c>
      <c r="D265" t="s">
        <v>281</v>
      </c>
    </row>
    <row r="266" spans="2:4" x14ac:dyDescent="0.25">
      <c r="B266" t="s">
        <v>748</v>
      </c>
      <c r="C266" t="s">
        <v>749</v>
      </c>
      <c r="D266" t="s">
        <v>281</v>
      </c>
    </row>
    <row r="267" spans="2:4" x14ac:dyDescent="0.25">
      <c r="B267" t="s">
        <v>750</v>
      </c>
      <c r="C267" t="s">
        <v>751</v>
      </c>
      <c r="D267" t="s">
        <v>281</v>
      </c>
    </row>
    <row r="268" spans="2:4" x14ac:dyDescent="0.25">
      <c r="B268" t="s">
        <v>752</v>
      </c>
      <c r="C268" t="s">
        <v>753</v>
      </c>
      <c r="D268" t="s">
        <v>281</v>
      </c>
    </row>
    <row r="269" spans="2:4" x14ac:dyDescent="0.25">
      <c r="B269" t="s">
        <v>754</v>
      </c>
      <c r="C269" t="s">
        <v>755</v>
      </c>
      <c r="D269" t="s">
        <v>281</v>
      </c>
    </row>
    <row r="270" spans="2:4" x14ac:dyDescent="0.25">
      <c r="B270" t="s">
        <v>756</v>
      </c>
      <c r="C270" t="s">
        <v>757</v>
      </c>
      <c r="D270" t="s">
        <v>281</v>
      </c>
    </row>
    <row r="271" spans="2:4" x14ac:dyDescent="0.25">
      <c r="B271" t="s">
        <v>758</v>
      </c>
      <c r="C271" t="s">
        <v>759</v>
      </c>
      <c r="D271" t="s">
        <v>281</v>
      </c>
    </row>
    <row r="272" spans="2:4" x14ac:dyDescent="0.25">
      <c r="B272" t="s">
        <v>760</v>
      </c>
      <c r="C272" t="s">
        <v>761</v>
      </c>
      <c r="D272" t="s">
        <v>281</v>
      </c>
    </row>
    <row r="273" spans="1:4" x14ac:dyDescent="0.25">
      <c r="B273" t="s">
        <v>762</v>
      </c>
      <c r="C273" t="s">
        <v>763</v>
      </c>
      <c r="D273" t="s">
        <v>281</v>
      </c>
    </row>
    <row r="274" spans="1:4" x14ac:dyDescent="0.25">
      <c r="B274" t="s">
        <v>764</v>
      </c>
      <c r="C274" t="s">
        <v>765</v>
      </c>
      <c r="D274" t="s">
        <v>281</v>
      </c>
    </row>
    <row r="275" spans="1:4" x14ac:dyDescent="0.25">
      <c r="A275" t="s">
        <v>766</v>
      </c>
    </row>
    <row r="276" spans="1:4" x14ac:dyDescent="0.25">
      <c r="A276" t="s">
        <v>767</v>
      </c>
      <c r="B276" t="s">
        <v>768</v>
      </c>
      <c r="C276" t="s">
        <v>98</v>
      </c>
      <c r="D276" t="s">
        <v>281</v>
      </c>
    </row>
    <row r="277" spans="1:4" x14ac:dyDescent="0.25">
      <c r="B277" t="s">
        <v>769</v>
      </c>
      <c r="C277" t="s">
        <v>770</v>
      </c>
      <c r="D277" t="s">
        <v>281</v>
      </c>
    </row>
    <row r="278" spans="1:4" x14ac:dyDescent="0.25">
      <c r="B278" t="s">
        <v>771</v>
      </c>
      <c r="C278" t="s">
        <v>772</v>
      </c>
      <c r="D278" t="s">
        <v>281</v>
      </c>
    </row>
    <row r="279" spans="1:4" x14ac:dyDescent="0.25">
      <c r="B279" t="s">
        <v>773</v>
      </c>
      <c r="C279" t="s">
        <v>774</v>
      </c>
      <c r="D279" t="s">
        <v>281</v>
      </c>
    </row>
    <row r="280" spans="1:4" x14ac:dyDescent="0.25">
      <c r="B280" t="s">
        <v>775</v>
      </c>
      <c r="C280" t="s">
        <v>776</v>
      </c>
      <c r="D280" t="s">
        <v>281</v>
      </c>
    </row>
    <row r="281" spans="1:4" x14ac:dyDescent="0.25">
      <c r="B281" t="s">
        <v>777</v>
      </c>
      <c r="C281" t="s">
        <v>778</v>
      </c>
      <c r="D281" t="s">
        <v>281</v>
      </c>
    </row>
    <row r="282" spans="1:4" x14ac:dyDescent="0.25">
      <c r="B282" t="s">
        <v>779</v>
      </c>
      <c r="C282" t="s">
        <v>780</v>
      </c>
      <c r="D282" t="s">
        <v>281</v>
      </c>
    </row>
    <row r="283" spans="1:4" x14ac:dyDescent="0.25">
      <c r="B283" t="s">
        <v>781</v>
      </c>
      <c r="C283" t="s">
        <v>782</v>
      </c>
      <c r="D283" t="s">
        <v>281</v>
      </c>
    </row>
    <row r="284" spans="1:4" x14ac:dyDescent="0.25">
      <c r="B284" t="s">
        <v>783</v>
      </c>
      <c r="C284" t="s">
        <v>784</v>
      </c>
      <c r="D284" t="s">
        <v>281</v>
      </c>
    </row>
    <row r="285" spans="1:4" x14ac:dyDescent="0.25">
      <c r="B285" t="s">
        <v>785</v>
      </c>
      <c r="C285" t="s">
        <v>786</v>
      </c>
      <c r="D285" t="s">
        <v>281</v>
      </c>
    </row>
    <row r="286" spans="1:4" x14ac:dyDescent="0.25">
      <c r="B286" t="s">
        <v>787</v>
      </c>
      <c r="C286" t="s">
        <v>130</v>
      </c>
      <c r="D286" t="s">
        <v>281</v>
      </c>
    </row>
    <row r="287" spans="1:4" x14ac:dyDescent="0.25">
      <c r="B287" t="s">
        <v>788</v>
      </c>
      <c r="C287" t="s">
        <v>789</v>
      </c>
      <c r="D287" t="s">
        <v>281</v>
      </c>
    </row>
    <row r="288" spans="1:4" x14ac:dyDescent="0.25">
      <c r="B288" t="s">
        <v>790</v>
      </c>
      <c r="C288" t="s">
        <v>791</v>
      </c>
      <c r="D288" t="s">
        <v>281</v>
      </c>
    </row>
    <row r="289" spans="1:4" x14ac:dyDescent="0.25">
      <c r="B289" t="s">
        <v>792</v>
      </c>
      <c r="C289" t="s">
        <v>793</v>
      </c>
      <c r="D289" t="s">
        <v>281</v>
      </c>
    </row>
    <row r="290" spans="1:4" x14ac:dyDescent="0.25">
      <c r="B290" t="s">
        <v>794</v>
      </c>
      <c r="C290" t="s">
        <v>795</v>
      </c>
      <c r="D290" t="s">
        <v>281</v>
      </c>
    </row>
    <row r="291" spans="1:4" x14ac:dyDescent="0.25">
      <c r="B291" t="s">
        <v>796</v>
      </c>
      <c r="C291" t="s">
        <v>797</v>
      </c>
      <c r="D291" t="s">
        <v>281</v>
      </c>
    </row>
    <row r="292" spans="1:4" x14ac:dyDescent="0.25">
      <c r="A292" t="s">
        <v>798</v>
      </c>
    </row>
    <row r="293" spans="1:4" x14ac:dyDescent="0.25">
      <c r="A293" t="s">
        <v>799</v>
      </c>
      <c r="B293" t="s">
        <v>800</v>
      </c>
      <c r="C293" t="s">
        <v>801</v>
      </c>
      <c r="D293" t="s">
        <v>281</v>
      </c>
    </row>
    <row r="294" spans="1:4" x14ac:dyDescent="0.25">
      <c r="B294" t="s">
        <v>802</v>
      </c>
      <c r="C294" t="s">
        <v>803</v>
      </c>
      <c r="D294" t="s">
        <v>281</v>
      </c>
    </row>
    <row r="295" spans="1:4" x14ac:dyDescent="0.25">
      <c r="B295" t="s">
        <v>804</v>
      </c>
      <c r="C295" t="s">
        <v>143</v>
      </c>
      <c r="D295" t="s">
        <v>281</v>
      </c>
    </row>
    <row r="296" spans="1:4" x14ac:dyDescent="0.25">
      <c r="B296" t="s">
        <v>805</v>
      </c>
      <c r="C296" t="s">
        <v>806</v>
      </c>
      <c r="D296" t="s">
        <v>281</v>
      </c>
    </row>
    <row r="297" spans="1:4" x14ac:dyDescent="0.25">
      <c r="B297" t="s">
        <v>807</v>
      </c>
      <c r="C297" t="s">
        <v>808</v>
      </c>
      <c r="D297" t="s">
        <v>281</v>
      </c>
    </row>
    <row r="298" spans="1:4" x14ac:dyDescent="0.25">
      <c r="B298" t="s">
        <v>809</v>
      </c>
      <c r="C298" t="s">
        <v>810</v>
      </c>
      <c r="D298" t="s">
        <v>281</v>
      </c>
    </row>
    <row r="299" spans="1:4" x14ac:dyDescent="0.25">
      <c r="B299" t="s">
        <v>811</v>
      </c>
      <c r="C299" t="s">
        <v>812</v>
      </c>
      <c r="D299" t="s">
        <v>281</v>
      </c>
    </row>
    <row r="300" spans="1:4" x14ac:dyDescent="0.25">
      <c r="B300" t="s">
        <v>813</v>
      </c>
      <c r="C300" t="s">
        <v>814</v>
      </c>
      <c r="D300" t="s">
        <v>281</v>
      </c>
    </row>
    <row r="301" spans="1:4" x14ac:dyDescent="0.25">
      <c r="B301" t="s">
        <v>815</v>
      </c>
      <c r="C301" t="s">
        <v>816</v>
      </c>
      <c r="D301" t="s">
        <v>281</v>
      </c>
    </row>
    <row r="302" spans="1:4" x14ac:dyDescent="0.25">
      <c r="B302" t="s">
        <v>817</v>
      </c>
      <c r="C302" t="s">
        <v>818</v>
      </c>
      <c r="D302" t="s">
        <v>281</v>
      </c>
    </row>
    <row r="303" spans="1:4" x14ac:dyDescent="0.25">
      <c r="B303" t="s">
        <v>819</v>
      </c>
      <c r="C303" t="s">
        <v>820</v>
      </c>
      <c r="D303" t="s">
        <v>281</v>
      </c>
    </row>
    <row r="304" spans="1:4" x14ac:dyDescent="0.25">
      <c r="B304" t="s">
        <v>821</v>
      </c>
      <c r="C304" t="s">
        <v>822</v>
      </c>
      <c r="D304" t="s">
        <v>281</v>
      </c>
    </row>
    <row r="305" spans="2:4" x14ac:dyDescent="0.25">
      <c r="B305" t="s">
        <v>823</v>
      </c>
      <c r="C305" t="s">
        <v>824</v>
      </c>
      <c r="D305" t="s">
        <v>281</v>
      </c>
    </row>
    <row r="306" spans="2:4" x14ac:dyDescent="0.25">
      <c r="B306" t="s">
        <v>825</v>
      </c>
      <c r="C306" t="s">
        <v>148</v>
      </c>
      <c r="D306" t="s">
        <v>281</v>
      </c>
    </row>
    <row r="307" spans="2:4" x14ac:dyDescent="0.25">
      <c r="B307" t="s">
        <v>826</v>
      </c>
      <c r="C307" t="s">
        <v>827</v>
      </c>
      <c r="D307" t="s">
        <v>281</v>
      </c>
    </row>
    <row r="308" spans="2:4" x14ac:dyDescent="0.25">
      <c r="B308" t="s">
        <v>828</v>
      </c>
      <c r="C308" t="s">
        <v>829</v>
      </c>
      <c r="D308" t="s">
        <v>281</v>
      </c>
    </row>
    <row r="309" spans="2:4" x14ac:dyDescent="0.25">
      <c r="B309" t="s">
        <v>830</v>
      </c>
      <c r="C309" t="s">
        <v>831</v>
      </c>
      <c r="D309" t="s">
        <v>281</v>
      </c>
    </row>
    <row r="310" spans="2:4" x14ac:dyDescent="0.25">
      <c r="B310" t="s">
        <v>832</v>
      </c>
      <c r="C310" t="s">
        <v>833</v>
      </c>
      <c r="D310" t="s">
        <v>281</v>
      </c>
    </row>
    <row r="311" spans="2:4" x14ac:dyDescent="0.25">
      <c r="B311" t="s">
        <v>834</v>
      </c>
      <c r="C311" t="s">
        <v>835</v>
      </c>
      <c r="D311" t="s">
        <v>281</v>
      </c>
    </row>
    <row r="312" spans="2:4" x14ac:dyDescent="0.25">
      <c r="B312" t="s">
        <v>836</v>
      </c>
      <c r="C312" t="s">
        <v>837</v>
      </c>
      <c r="D312" t="s">
        <v>281</v>
      </c>
    </row>
    <row r="313" spans="2:4" x14ac:dyDescent="0.25">
      <c r="B313" t="s">
        <v>838</v>
      </c>
      <c r="C313" t="s">
        <v>839</v>
      </c>
      <c r="D313" t="s">
        <v>281</v>
      </c>
    </row>
    <row r="314" spans="2:4" x14ac:dyDescent="0.25">
      <c r="B314" t="s">
        <v>840</v>
      </c>
      <c r="C314" t="s">
        <v>841</v>
      </c>
      <c r="D314" t="s">
        <v>281</v>
      </c>
    </row>
    <row r="315" spans="2:4" x14ac:dyDescent="0.25">
      <c r="B315" t="s">
        <v>842</v>
      </c>
      <c r="C315" t="s">
        <v>843</v>
      </c>
      <c r="D315" t="s">
        <v>281</v>
      </c>
    </row>
    <row r="316" spans="2:4" x14ac:dyDescent="0.25">
      <c r="B316" t="s">
        <v>844</v>
      </c>
      <c r="C316" t="s">
        <v>845</v>
      </c>
      <c r="D316" t="s">
        <v>281</v>
      </c>
    </row>
    <row r="317" spans="2:4" x14ac:dyDescent="0.25">
      <c r="B317" t="s">
        <v>846</v>
      </c>
      <c r="C317" t="s">
        <v>847</v>
      </c>
      <c r="D317" t="s">
        <v>281</v>
      </c>
    </row>
    <row r="318" spans="2:4" x14ac:dyDescent="0.25">
      <c r="B318" t="s">
        <v>848</v>
      </c>
      <c r="C318" t="s">
        <v>849</v>
      </c>
      <c r="D318" t="s">
        <v>281</v>
      </c>
    </row>
    <row r="319" spans="2:4" x14ac:dyDescent="0.25">
      <c r="B319" t="s">
        <v>850</v>
      </c>
      <c r="C319" t="s">
        <v>851</v>
      </c>
      <c r="D319" t="s">
        <v>281</v>
      </c>
    </row>
    <row r="320" spans="2:4" x14ac:dyDescent="0.25">
      <c r="B320" t="s">
        <v>852</v>
      </c>
      <c r="C320" t="s">
        <v>853</v>
      </c>
      <c r="D320" t="s">
        <v>281</v>
      </c>
    </row>
    <row r="321" spans="1:4" x14ac:dyDescent="0.25">
      <c r="B321" t="s">
        <v>854</v>
      </c>
      <c r="C321" t="s">
        <v>855</v>
      </c>
      <c r="D321" t="s">
        <v>281</v>
      </c>
    </row>
    <row r="322" spans="1:4" x14ac:dyDescent="0.25">
      <c r="B322" t="s">
        <v>856</v>
      </c>
      <c r="C322" t="s">
        <v>857</v>
      </c>
      <c r="D322" t="s">
        <v>281</v>
      </c>
    </row>
    <row r="323" spans="1:4" x14ac:dyDescent="0.25">
      <c r="B323" t="s">
        <v>858</v>
      </c>
      <c r="C323" t="s">
        <v>859</v>
      </c>
      <c r="D323" t="s">
        <v>281</v>
      </c>
    </row>
    <row r="324" spans="1:4" x14ac:dyDescent="0.25">
      <c r="B324" t="s">
        <v>860</v>
      </c>
      <c r="C324" t="s">
        <v>861</v>
      </c>
      <c r="D324" t="s">
        <v>281</v>
      </c>
    </row>
    <row r="325" spans="1:4" x14ac:dyDescent="0.25">
      <c r="B325" t="s">
        <v>862</v>
      </c>
      <c r="C325" t="s">
        <v>863</v>
      </c>
      <c r="D325" t="s">
        <v>281</v>
      </c>
    </row>
    <row r="326" spans="1:4" x14ac:dyDescent="0.25">
      <c r="B326" t="s">
        <v>864</v>
      </c>
      <c r="C326" t="s">
        <v>126</v>
      </c>
      <c r="D326" t="s">
        <v>281</v>
      </c>
    </row>
    <row r="327" spans="1:4" x14ac:dyDescent="0.25">
      <c r="B327" t="s">
        <v>865</v>
      </c>
      <c r="C327" t="s">
        <v>866</v>
      </c>
      <c r="D327" t="s">
        <v>281</v>
      </c>
    </row>
    <row r="328" spans="1:4" x14ac:dyDescent="0.25">
      <c r="B328" t="s">
        <v>867</v>
      </c>
      <c r="C328" t="s">
        <v>868</v>
      </c>
      <c r="D328" t="s">
        <v>281</v>
      </c>
    </row>
    <row r="329" spans="1:4" x14ac:dyDescent="0.25">
      <c r="A329" t="s">
        <v>869</v>
      </c>
    </row>
    <row r="330" spans="1:4" x14ac:dyDescent="0.25">
      <c r="A330" t="s">
        <v>870</v>
      </c>
      <c r="B330" t="s">
        <v>871</v>
      </c>
      <c r="C330" t="s">
        <v>872</v>
      </c>
      <c r="D330" t="s">
        <v>281</v>
      </c>
    </row>
    <row r="331" spans="1:4" x14ac:dyDescent="0.25">
      <c r="B331" t="s">
        <v>873</v>
      </c>
      <c r="C331" t="s">
        <v>874</v>
      </c>
      <c r="D331" t="s">
        <v>281</v>
      </c>
    </row>
    <row r="332" spans="1:4" x14ac:dyDescent="0.25">
      <c r="B332" t="s">
        <v>875</v>
      </c>
      <c r="C332" t="s">
        <v>876</v>
      </c>
      <c r="D332" t="s">
        <v>281</v>
      </c>
    </row>
    <row r="333" spans="1:4" x14ac:dyDescent="0.25">
      <c r="B333" t="s">
        <v>877</v>
      </c>
      <c r="C333" t="s">
        <v>878</v>
      </c>
      <c r="D333" t="s">
        <v>281</v>
      </c>
    </row>
    <row r="334" spans="1:4" x14ac:dyDescent="0.25">
      <c r="B334" t="s">
        <v>879</v>
      </c>
      <c r="C334" t="s">
        <v>880</v>
      </c>
      <c r="D334" t="s">
        <v>281</v>
      </c>
    </row>
    <row r="335" spans="1:4" x14ac:dyDescent="0.25">
      <c r="B335" t="s">
        <v>881</v>
      </c>
      <c r="C335" t="s">
        <v>882</v>
      </c>
      <c r="D335" t="s">
        <v>281</v>
      </c>
    </row>
    <row r="336" spans="1:4" x14ac:dyDescent="0.25">
      <c r="B336" t="s">
        <v>883</v>
      </c>
      <c r="C336" t="s">
        <v>884</v>
      </c>
      <c r="D336" t="s">
        <v>281</v>
      </c>
    </row>
    <row r="337" spans="2:4" x14ac:dyDescent="0.25">
      <c r="B337" t="s">
        <v>885</v>
      </c>
      <c r="C337" t="s">
        <v>886</v>
      </c>
      <c r="D337" t="s">
        <v>281</v>
      </c>
    </row>
    <row r="338" spans="2:4" x14ac:dyDescent="0.25">
      <c r="B338" t="s">
        <v>887</v>
      </c>
      <c r="C338" t="s">
        <v>888</v>
      </c>
      <c r="D338" t="s">
        <v>281</v>
      </c>
    </row>
    <row r="339" spans="2:4" x14ac:dyDescent="0.25">
      <c r="B339" t="s">
        <v>889</v>
      </c>
      <c r="C339" t="s">
        <v>890</v>
      </c>
      <c r="D339" t="s">
        <v>281</v>
      </c>
    </row>
    <row r="340" spans="2:4" x14ac:dyDescent="0.25">
      <c r="B340" t="s">
        <v>891</v>
      </c>
      <c r="C340" t="s">
        <v>892</v>
      </c>
      <c r="D340" t="s">
        <v>281</v>
      </c>
    </row>
    <row r="341" spans="2:4" x14ac:dyDescent="0.25">
      <c r="B341" t="s">
        <v>893</v>
      </c>
      <c r="C341" t="s">
        <v>894</v>
      </c>
      <c r="D341" t="s">
        <v>281</v>
      </c>
    </row>
    <row r="342" spans="2:4" x14ac:dyDescent="0.25">
      <c r="B342" t="s">
        <v>895</v>
      </c>
      <c r="C342" t="s">
        <v>896</v>
      </c>
      <c r="D342" t="s">
        <v>281</v>
      </c>
    </row>
    <row r="343" spans="2:4" x14ac:dyDescent="0.25">
      <c r="B343" t="s">
        <v>897</v>
      </c>
      <c r="C343" t="s">
        <v>898</v>
      </c>
      <c r="D343" t="s">
        <v>281</v>
      </c>
    </row>
    <row r="344" spans="2:4" x14ac:dyDescent="0.25">
      <c r="B344" t="s">
        <v>899</v>
      </c>
      <c r="C344" t="s">
        <v>900</v>
      </c>
      <c r="D344" t="s">
        <v>281</v>
      </c>
    </row>
    <row r="345" spans="2:4" x14ac:dyDescent="0.25">
      <c r="B345" t="s">
        <v>901</v>
      </c>
      <c r="C345" t="s">
        <v>902</v>
      </c>
      <c r="D345" t="s">
        <v>281</v>
      </c>
    </row>
    <row r="346" spans="2:4" x14ac:dyDescent="0.25">
      <c r="B346" t="s">
        <v>903</v>
      </c>
      <c r="C346" t="s">
        <v>904</v>
      </c>
      <c r="D346" t="s">
        <v>281</v>
      </c>
    </row>
    <row r="347" spans="2:4" x14ac:dyDescent="0.25">
      <c r="B347" t="s">
        <v>905</v>
      </c>
      <c r="C347" t="s">
        <v>906</v>
      </c>
      <c r="D347" t="s">
        <v>281</v>
      </c>
    </row>
    <row r="348" spans="2:4" x14ac:dyDescent="0.25">
      <c r="B348" t="s">
        <v>907</v>
      </c>
      <c r="C348" t="s">
        <v>908</v>
      </c>
      <c r="D348" t="s">
        <v>281</v>
      </c>
    </row>
    <row r="349" spans="2:4" x14ac:dyDescent="0.25">
      <c r="B349" t="s">
        <v>909</v>
      </c>
      <c r="C349" t="s">
        <v>910</v>
      </c>
      <c r="D349" t="s">
        <v>281</v>
      </c>
    </row>
    <row r="350" spans="2:4" x14ac:dyDescent="0.25">
      <c r="B350" t="s">
        <v>911</v>
      </c>
      <c r="C350" t="s">
        <v>912</v>
      </c>
      <c r="D350" t="s">
        <v>281</v>
      </c>
    </row>
    <row r="351" spans="2:4" x14ac:dyDescent="0.25">
      <c r="B351" t="s">
        <v>913</v>
      </c>
      <c r="C351" t="s">
        <v>914</v>
      </c>
      <c r="D351" t="s">
        <v>281</v>
      </c>
    </row>
    <row r="352" spans="2:4" x14ac:dyDescent="0.25">
      <c r="B352" t="s">
        <v>915</v>
      </c>
      <c r="C352" t="s">
        <v>916</v>
      </c>
      <c r="D352" t="s">
        <v>281</v>
      </c>
    </row>
    <row r="353" spans="2:4" x14ac:dyDescent="0.25">
      <c r="B353" t="s">
        <v>917</v>
      </c>
      <c r="C353" t="s">
        <v>918</v>
      </c>
      <c r="D353" t="s">
        <v>281</v>
      </c>
    </row>
    <row r="354" spans="2:4" x14ac:dyDescent="0.25">
      <c r="B354" t="s">
        <v>919</v>
      </c>
      <c r="C354" t="s">
        <v>920</v>
      </c>
      <c r="D354" t="s">
        <v>281</v>
      </c>
    </row>
    <row r="355" spans="2:4" x14ac:dyDescent="0.25">
      <c r="B355" t="s">
        <v>921</v>
      </c>
      <c r="C355" t="s">
        <v>922</v>
      </c>
      <c r="D355" t="s">
        <v>281</v>
      </c>
    </row>
    <row r="356" spans="2:4" x14ac:dyDescent="0.25">
      <c r="B356" t="s">
        <v>923</v>
      </c>
      <c r="C356" t="s">
        <v>924</v>
      </c>
      <c r="D356" t="s">
        <v>281</v>
      </c>
    </row>
    <row r="357" spans="2:4" x14ac:dyDescent="0.25">
      <c r="B357" t="s">
        <v>925</v>
      </c>
      <c r="C357" t="s">
        <v>926</v>
      </c>
      <c r="D357" t="s">
        <v>281</v>
      </c>
    </row>
    <row r="358" spans="2:4" x14ac:dyDescent="0.25">
      <c r="B358" t="s">
        <v>927</v>
      </c>
      <c r="C358" t="s">
        <v>928</v>
      </c>
      <c r="D358" t="s">
        <v>281</v>
      </c>
    </row>
    <row r="359" spans="2:4" x14ac:dyDescent="0.25">
      <c r="B359" t="s">
        <v>929</v>
      </c>
      <c r="C359" t="s">
        <v>930</v>
      </c>
      <c r="D359" t="s">
        <v>281</v>
      </c>
    </row>
    <row r="360" spans="2:4" x14ac:dyDescent="0.25">
      <c r="B360" t="s">
        <v>931</v>
      </c>
      <c r="C360" t="s">
        <v>932</v>
      </c>
      <c r="D360" t="s">
        <v>281</v>
      </c>
    </row>
    <row r="361" spans="2:4" x14ac:dyDescent="0.25">
      <c r="B361" t="s">
        <v>933</v>
      </c>
      <c r="C361" t="s">
        <v>934</v>
      </c>
      <c r="D361" t="s">
        <v>281</v>
      </c>
    </row>
    <row r="362" spans="2:4" x14ac:dyDescent="0.25">
      <c r="B362" t="s">
        <v>935</v>
      </c>
      <c r="C362" t="s">
        <v>936</v>
      </c>
      <c r="D362" t="s">
        <v>281</v>
      </c>
    </row>
    <row r="363" spans="2:4" x14ac:dyDescent="0.25">
      <c r="B363" t="s">
        <v>937</v>
      </c>
      <c r="C363" t="s">
        <v>938</v>
      </c>
      <c r="D363" t="s">
        <v>281</v>
      </c>
    </row>
    <row r="364" spans="2:4" x14ac:dyDescent="0.25">
      <c r="B364" t="s">
        <v>939</v>
      </c>
      <c r="C364" t="s">
        <v>940</v>
      </c>
      <c r="D364" t="s">
        <v>281</v>
      </c>
    </row>
    <row r="365" spans="2:4" x14ac:dyDescent="0.25">
      <c r="B365" t="s">
        <v>941</v>
      </c>
      <c r="C365" t="s">
        <v>942</v>
      </c>
      <c r="D365" t="s">
        <v>281</v>
      </c>
    </row>
    <row r="366" spans="2:4" x14ac:dyDescent="0.25">
      <c r="B366" t="s">
        <v>943</v>
      </c>
      <c r="C366" t="s">
        <v>944</v>
      </c>
      <c r="D366" t="s">
        <v>281</v>
      </c>
    </row>
    <row r="367" spans="2:4" x14ac:dyDescent="0.25">
      <c r="B367" t="s">
        <v>945</v>
      </c>
      <c r="C367" t="s">
        <v>946</v>
      </c>
      <c r="D367" t="s">
        <v>281</v>
      </c>
    </row>
    <row r="368" spans="2:4" x14ac:dyDescent="0.25">
      <c r="B368" t="s">
        <v>947</v>
      </c>
      <c r="C368" t="s">
        <v>948</v>
      </c>
      <c r="D368" t="s">
        <v>281</v>
      </c>
    </row>
    <row r="369" spans="2:4" x14ac:dyDescent="0.25">
      <c r="B369" t="s">
        <v>949</v>
      </c>
      <c r="C369" t="s">
        <v>950</v>
      </c>
      <c r="D369" t="s">
        <v>281</v>
      </c>
    </row>
    <row r="370" spans="2:4" x14ac:dyDescent="0.25">
      <c r="B370" t="s">
        <v>951</v>
      </c>
      <c r="C370" t="s">
        <v>952</v>
      </c>
      <c r="D370" t="s">
        <v>281</v>
      </c>
    </row>
    <row r="371" spans="2:4" x14ac:dyDescent="0.25">
      <c r="B371" t="s">
        <v>953</v>
      </c>
      <c r="C371" t="s">
        <v>954</v>
      </c>
      <c r="D371" t="s">
        <v>281</v>
      </c>
    </row>
    <row r="372" spans="2:4" x14ac:dyDescent="0.25">
      <c r="B372" t="s">
        <v>955</v>
      </c>
      <c r="C372" t="s">
        <v>956</v>
      </c>
      <c r="D372" t="s">
        <v>281</v>
      </c>
    </row>
    <row r="373" spans="2:4" x14ac:dyDescent="0.25">
      <c r="B373" t="s">
        <v>957</v>
      </c>
      <c r="C373" t="s">
        <v>958</v>
      </c>
      <c r="D373" t="s">
        <v>281</v>
      </c>
    </row>
    <row r="374" spans="2:4" x14ac:dyDescent="0.25">
      <c r="B374" t="s">
        <v>959</v>
      </c>
      <c r="C374" t="s">
        <v>960</v>
      </c>
      <c r="D374" t="s">
        <v>281</v>
      </c>
    </row>
    <row r="375" spans="2:4" x14ac:dyDescent="0.25">
      <c r="B375" t="s">
        <v>961</v>
      </c>
      <c r="C375" t="s">
        <v>962</v>
      </c>
      <c r="D375" t="s">
        <v>281</v>
      </c>
    </row>
    <row r="376" spans="2:4" x14ac:dyDescent="0.25">
      <c r="B376" t="s">
        <v>963</v>
      </c>
      <c r="C376" t="s">
        <v>964</v>
      </c>
      <c r="D376" t="s">
        <v>281</v>
      </c>
    </row>
    <row r="377" spans="2:4" x14ac:dyDescent="0.25">
      <c r="B377" t="s">
        <v>965</v>
      </c>
      <c r="C377" t="s">
        <v>966</v>
      </c>
      <c r="D377" t="s">
        <v>281</v>
      </c>
    </row>
    <row r="378" spans="2:4" x14ac:dyDescent="0.25">
      <c r="B378" t="s">
        <v>967</v>
      </c>
      <c r="C378" t="s">
        <v>968</v>
      </c>
      <c r="D378" t="s">
        <v>281</v>
      </c>
    </row>
    <row r="379" spans="2:4" x14ac:dyDescent="0.25">
      <c r="B379" t="s">
        <v>969</v>
      </c>
      <c r="C379" t="s">
        <v>970</v>
      </c>
      <c r="D379" t="s">
        <v>281</v>
      </c>
    </row>
    <row r="380" spans="2:4" x14ac:dyDescent="0.25">
      <c r="B380" t="s">
        <v>971</v>
      </c>
      <c r="C380" t="s">
        <v>972</v>
      </c>
      <c r="D380" t="s">
        <v>281</v>
      </c>
    </row>
    <row r="381" spans="2:4" x14ac:dyDescent="0.25">
      <c r="B381" t="s">
        <v>973</v>
      </c>
      <c r="C381" t="s">
        <v>974</v>
      </c>
      <c r="D381" t="s">
        <v>281</v>
      </c>
    </row>
    <row r="382" spans="2:4" x14ac:dyDescent="0.25">
      <c r="B382" t="s">
        <v>975</v>
      </c>
      <c r="C382" t="s">
        <v>976</v>
      </c>
      <c r="D382" t="s">
        <v>281</v>
      </c>
    </row>
    <row r="383" spans="2:4" x14ac:dyDescent="0.25">
      <c r="B383" t="s">
        <v>977</v>
      </c>
      <c r="C383" t="s">
        <v>978</v>
      </c>
      <c r="D383" t="s">
        <v>281</v>
      </c>
    </row>
    <row r="384" spans="2:4" x14ac:dyDescent="0.25">
      <c r="B384" t="s">
        <v>979</v>
      </c>
      <c r="C384" t="s">
        <v>980</v>
      </c>
      <c r="D384" t="s">
        <v>281</v>
      </c>
    </row>
    <row r="385" spans="1:4" x14ac:dyDescent="0.25">
      <c r="B385" t="s">
        <v>981</v>
      </c>
      <c r="C385" t="s">
        <v>982</v>
      </c>
      <c r="D385" t="s">
        <v>281</v>
      </c>
    </row>
    <row r="386" spans="1:4" x14ac:dyDescent="0.25">
      <c r="B386" t="s">
        <v>983</v>
      </c>
      <c r="C386" t="s">
        <v>984</v>
      </c>
      <c r="D386" t="s">
        <v>281</v>
      </c>
    </row>
    <row r="387" spans="1:4" x14ac:dyDescent="0.25">
      <c r="B387" t="s">
        <v>985</v>
      </c>
      <c r="C387" t="s">
        <v>986</v>
      </c>
      <c r="D387" t="s">
        <v>281</v>
      </c>
    </row>
    <row r="388" spans="1:4" x14ac:dyDescent="0.25">
      <c r="B388" t="s">
        <v>987</v>
      </c>
      <c r="C388" t="s">
        <v>988</v>
      </c>
      <c r="D388" t="s">
        <v>281</v>
      </c>
    </row>
    <row r="389" spans="1:4" x14ac:dyDescent="0.25">
      <c r="A389" t="s">
        <v>989</v>
      </c>
    </row>
    <row r="390" spans="1:4" x14ac:dyDescent="0.25">
      <c r="A390" t="s">
        <v>990</v>
      </c>
      <c r="B390" t="s">
        <v>991</v>
      </c>
      <c r="C390" t="s">
        <v>992</v>
      </c>
      <c r="D390" t="s">
        <v>281</v>
      </c>
    </row>
    <row r="391" spans="1:4" x14ac:dyDescent="0.25">
      <c r="B391" t="s">
        <v>993</v>
      </c>
      <c r="C391" t="s">
        <v>994</v>
      </c>
      <c r="D391" t="s">
        <v>281</v>
      </c>
    </row>
    <row r="392" spans="1:4" x14ac:dyDescent="0.25">
      <c r="B392" t="s">
        <v>995</v>
      </c>
      <c r="C392" t="s">
        <v>996</v>
      </c>
      <c r="D392" t="s">
        <v>281</v>
      </c>
    </row>
    <row r="393" spans="1:4" x14ac:dyDescent="0.25">
      <c r="B393" t="s">
        <v>997</v>
      </c>
      <c r="C393" t="s">
        <v>998</v>
      </c>
      <c r="D393" t="s">
        <v>281</v>
      </c>
    </row>
    <row r="394" spans="1:4" x14ac:dyDescent="0.25">
      <c r="B394" t="s">
        <v>999</v>
      </c>
      <c r="C394" t="s">
        <v>1000</v>
      </c>
      <c r="D394" t="s">
        <v>281</v>
      </c>
    </row>
    <row r="395" spans="1:4" x14ac:dyDescent="0.25">
      <c r="B395" t="s">
        <v>1001</v>
      </c>
      <c r="C395" t="s">
        <v>1002</v>
      </c>
      <c r="D395" t="s">
        <v>281</v>
      </c>
    </row>
    <row r="396" spans="1:4" x14ac:dyDescent="0.25">
      <c r="B396" t="s">
        <v>1003</v>
      </c>
      <c r="C396" t="s">
        <v>1004</v>
      </c>
      <c r="D396" t="s">
        <v>281</v>
      </c>
    </row>
    <row r="397" spans="1:4" x14ac:dyDescent="0.25">
      <c r="B397" t="s">
        <v>1005</v>
      </c>
      <c r="C397" t="s">
        <v>1006</v>
      </c>
      <c r="D397" t="s">
        <v>281</v>
      </c>
    </row>
    <row r="398" spans="1:4" x14ac:dyDescent="0.25">
      <c r="B398" t="s">
        <v>1007</v>
      </c>
      <c r="C398" t="s">
        <v>1008</v>
      </c>
      <c r="D398" t="s">
        <v>281</v>
      </c>
    </row>
    <row r="399" spans="1:4" x14ac:dyDescent="0.25">
      <c r="B399" t="s">
        <v>1009</v>
      </c>
      <c r="C399" t="s">
        <v>1010</v>
      </c>
      <c r="D399" t="s">
        <v>281</v>
      </c>
    </row>
    <row r="400" spans="1:4" x14ac:dyDescent="0.25">
      <c r="B400" t="s">
        <v>1011</v>
      </c>
      <c r="C400" t="s">
        <v>1012</v>
      </c>
      <c r="D400" t="s">
        <v>281</v>
      </c>
    </row>
    <row r="401" spans="2:4" x14ac:dyDescent="0.25">
      <c r="B401" t="s">
        <v>1013</v>
      </c>
      <c r="C401" t="s">
        <v>1014</v>
      </c>
      <c r="D401" t="s">
        <v>281</v>
      </c>
    </row>
    <row r="402" spans="2:4" x14ac:dyDescent="0.25">
      <c r="B402" t="s">
        <v>1015</v>
      </c>
      <c r="C402" t="s">
        <v>1016</v>
      </c>
      <c r="D402" t="s">
        <v>281</v>
      </c>
    </row>
    <row r="403" spans="2:4" x14ac:dyDescent="0.25">
      <c r="B403" t="s">
        <v>1017</v>
      </c>
      <c r="C403" t="s">
        <v>1018</v>
      </c>
      <c r="D403" t="s">
        <v>281</v>
      </c>
    </row>
    <row r="404" spans="2:4" x14ac:dyDescent="0.25">
      <c r="B404" t="s">
        <v>1019</v>
      </c>
      <c r="C404" t="s">
        <v>1020</v>
      </c>
      <c r="D404" t="s">
        <v>281</v>
      </c>
    </row>
    <row r="405" spans="2:4" x14ac:dyDescent="0.25">
      <c r="B405" t="s">
        <v>1021</v>
      </c>
      <c r="C405" t="s">
        <v>145</v>
      </c>
      <c r="D405" t="s">
        <v>281</v>
      </c>
    </row>
    <row r="406" spans="2:4" x14ac:dyDescent="0.25">
      <c r="B406" t="s">
        <v>1022</v>
      </c>
      <c r="C406" t="s">
        <v>1023</v>
      </c>
      <c r="D406" t="s">
        <v>281</v>
      </c>
    </row>
    <row r="407" spans="2:4" x14ac:dyDescent="0.25">
      <c r="B407" t="s">
        <v>1024</v>
      </c>
      <c r="C407" t="s">
        <v>1025</v>
      </c>
      <c r="D407" t="s">
        <v>281</v>
      </c>
    </row>
    <row r="408" spans="2:4" x14ac:dyDescent="0.25">
      <c r="B408" t="s">
        <v>1026</v>
      </c>
      <c r="C408" t="s">
        <v>1027</v>
      </c>
      <c r="D408" t="s">
        <v>281</v>
      </c>
    </row>
    <row r="409" spans="2:4" x14ac:dyDescent="0.25">
      <c r="B409" t="s">
        <v>1028</v>
      </c>
      <c r="C409" t="s">
        <v>1029</v>
      </c>
      <c r="D409" t="s">
        <v>281</v>
      </c>
    </row>
    <row r="410" spans="2:4" x14ac:dyDescent="0.25">
      <c r="B410" t="s">
        <v>1030</v>
      </c>
      <c r="C410" t="s">
        <v>94</v>
      </c>
      <c r="D410" t="s">
        <v>281</v>
      </c>
    </row>
    <row r="411" spans="2:4" x14ac:dyDescent="0.25">
      <c r="B411" t="s">
        <v>1031</v>
      </c>
      <c r="C411" t="s">
        <v>1032</v>
      </c>
      <c r="D411" t="s">
        <v>281</v>
      </c>
    </row>
    <row r="412" spans="2:4" x14ac:dyDescent="0.25">
      <c r="B412" t="s">
        <v>1033</v>
      </c>
      <c r="C412" t="s">
        <v>1034</v>
      </c>
      <c r="D412" t="s">
        <v>281</v>
      </c>
    </row>
    <row r="413" spans="2:4" x14ac:dyDescent="0.25">
      <c r="B413" t="s">
        <v>1035</v>
      </c>
      <c r="C413" t="s">
        <v>1036</v>
      </c>
      <c r="D413" t="s">
        <v>281</v>
      </c>
    </row>
    <row r="414" spans="2:4" x14ac:dyDescent="0.25">
      <c r="B414" t="s">
        <v>1037</v>
      </c>
      <c r="C414" t="s">
        <v>1038</v>
      </c>
      <c r="D414" t="s">
        <v>281</v>
      </c>
    </row>
    <row r="415" spans="2:4" x14ac:dyDescent="0.25">
      <c r="B415" t="s">
        <v>1039</v>
      </c>
      <c r="C415" t="s">
        <v>1040</v>
      </c>
      <c r="D415" t="s">
        <v>281</v>
      </c>
    </row>
    <row r="416" spans="2:4" x14ac:dyDescent="0.25">
      <c r="B416" t="s">
        <v>1041</v>
      </c>
      <c r="C416" t="s">
        <v>1042</v>
      </c>
      <c r="D416" t="s">
        <v>281</v>
      </c>
    </row>
    <row r="417" spans="2:4" x14ac:dyDescent="0.25">
      <c r="B417" t="s">
        <v>1043</v>
      </c>
      <c r="C417" t="s">
        <v>1044</v>
      </c>
      <c r="D417" t="s">
        <v>281</v>
      </c>
    </row>
    <row r="418" spans="2:4" x14ac:dyDescent="0.25">
      <c r="B418" t="s">
        <v>1045</v>
      </c>
      <c r="C418" t="s">
        <v>1046</v>
      </c>
      <c r="D418" t="s">
        <v>281</v>
      </c>
    </row>
    <row r="419" spans="2:4" x14ac:dyDescent="0.25">
      <c r="B419" t="s">
        <v>1047</v>
      </c>
      <c r="C419" t="s">
        <v>1048</v>
      </c>
      <c r="D419" t="s">
        <v>281</v>
      </c>
    </row>
    <row r="420" spans="2:4" x14ac:dyDescent="0.25">
      <c r="B420" t="s">
        <v>1049</v>
      </c>
      <c r="C420" t="s">
        <v>1050</v>
      </c>
      <c r="D420" t="s">
        <v>281</v>
      </c>
    </row>
    <row r="421" spans="2:4" x14ac:dyDescent="0.25">
      <c r="B421" t="s">
        <v>1051</v>
      </c>
      <c r="C421" t="s">
        <v>1052</v>
      </c>
      <c r="D421" t="s">
        <v>281</v>
      </c>
    </row>
    <row r="422" spans="2:4" x14ac:dyDescent="0.25">
      <c r="B422" t="s">
        <v>1053</v>
      </c>
      <c r="C422" t="s">
        <v>1054</v>
      </c>
      <c r="D422" t="s">
        <v>281</v>
      </c>
    </row>
    <row r="423" spans="2:4" x14ac:dyDescent="0.25">
      <c r="B423" t="s">
        <v>1055</v>
      </c>
      <c r="C423" t="s">
        <v>1056</v>
      </c>
      <c r="D423" t="s">
        <v>281</v>
      </c>
    </row>
    <row r="424" spans="2:4" x14ac:dyDescent="0.25">
      <c r="B424" t="s">
        <v>1057</v>
      </c>
      <c r="C424" t="s">
        <v>1058</v>
      </c>
      <c r="D424" t="s">
        <v>281</v>
      </c>
    </row>
    <row r="425" spans="2:4" x14ac:dyDescent="0.25">
      <c r="B425" t="s">
        <v>1059</v>
      </c>
      <c r="C425" t="s">
        <v>1060</v>
      </c>
      <c r="D425" t="s">
        <v>281</v>
      </c>
    </row>
    <row r="426" spans="2:4" x14ac:dyDescent="0.25">
      <c r="B426" t="s">
        <v>1061</v>
      </c>
      <c r="C426" t="s">
        <v>1062</v>
      </c>
      <c r="D426" t="s">
        <v>281</v>
      </c>
    </row>
    <row r="427" spans="2:4" x14ac:dyDescent="0.25">
      <c r="B427" t="s">
        <v>1063</v>
      </c>
      <c r="C427" t="s">
        <v>1064</v>
      </c>
      <c r="D427" t="s">
        <v>281</v>
      </c>
    </row>
    <row r="428" spans="2:4" x14ac:dyDescent="0.25">
      <c r="B428" t="s">
        <v>1065</v>
      </c>
      <c r="C428" t="s">
        <v>1066</v>
      </c>
      <c r="D428" t="s">
        <v>281</v>
      </c>
    </row>
    <row r="429" spans="2:4" x14ac:dyDescent="0.25">
      <c r="B429" t="s">
        <v>1067</v>
      </c>
      <c r="C429" t="s">
        <v>1068</v>
      </c>
      <c r="D429" t="s">
        <v>281</v>
      </c>
    </row>
    <row r="430" spans="2:4" x14ac:dyDescent="0.25">
      <c r="B430" t="s">
        <v>1069</v>
      </c>
      <c r="C430" t="s">
        <v>1070</v>
      </c>
      <c r="D430" t="s">
        <v>281</v>
      </c>
    </row>
    <row r="431" spans="2:4" x14ac:dyDescent="0.25">
      <c r="B431" t="s">
        <v>1071</v>
      </c>
      <c r="C431" t="s">
        <v>1072</v>
      </c>
      <c r="D431" t="s">
        <v>281</v>
      </c>
    </row>
    <row r="432" spans="2:4" x14ac:dyDescent="0.25">
      <c r="B432" t="s">
        <v>1073</v>
      </c>
      <c r="C432" t="s">
        <v>1074</v>
      </c>
      <c r="D432" t="s">
        <v>281</v>
      </c>
    </row>
    <row r="433" spans="2:4" x14ac:dyDescent="0.25">
      <c r="B433" t="s">
        <v>1075</v>
      </c>
      <c r="C433" t="s">
        <v>1076</v>
      </c>
      <c r="D433" t="s">
        <v>281</v>
      </c>
    </row>
    <row r="434" spans="2:4" x14ac:dyDescent="0.25">
      <c r="B434" t="s">
        <v>1077</v>
      </c>
      <c r="C434" t="s">
        <v>1078</v>
      </c>
      <c r="D434" t="s">
        <v>281</v>
      </c>
    </row>
    <row r="435" spans="2:4" x14ac:dyDescent="0.25">
      <c r="B435" t="s">
        <v>1079</v>
      </c>
      <c r="C435" t="s">
        <v>1080</v>
      </c>
      <c r="D435" t="s">
        <v>281</v>
      </c>
    </row>
    <row r="436" spans="2:4" x14ac:dyDescent="0.25">
      <c r="B436" t="s">
        <v>1081</v>
      </c>
      <c r="C436" t="s">
        <v>1082</v>
      </c>
      <c r="D436" t="s">
        <v>281</v>
      </c>
    </row>
    <row r="437" spans="2:4" x14ac:dyDescent="0.25">
      <c r="B437" t="s">
        <v>1083</v>
      </c>
      <c r="C437" t="s">
        <v>1084</v>
      </c>
      <c r="D437" t="s">
        <v>281</v>
      </c>
    </row>
    <row r="438" spans="2:4" x14ac:dyDescent="0.25">
      <c r="B438" t="s">
        <v>1085</v>
      </c>
      <c r="C438" t="s">
        <v>1086</v>
      </c>
      <c r="D438" t="s">
        <v>281</v>
      </c>
    </row>
    <row r="439" spans="2:4" x14ac:dyDescent="0.25">
      <c r="B439" t="s">
        <v>1087</v>
      </c>
      <c r="C439" t="s">
        <v>1088</v>
      </c>
      <c r="D439" t="s">
        <v>281</v>
      </c>
    </row>
    <row r="440" spans="2:4" x14ac:dyDescent="0.25">
      <c r="B440" t="s">
        <v>1089</v>
      </c>
      <c r="C440" t="s">
        <v>1090</v>
      </c>
      <c r="D440" t="s">
        <v>281</v>
      </c>
    </row>
    <row r="441" spans="2:4" x14ac:dyDescent="0.25">
      <c r="B441" t="s">
        <v>1091</v>
      </c>
      <c r="C441" t="s">
        <v>1092</v>
      </c>
      <c r="D441" t="s">
        <v>281</v>
      </c>
    </row>
    <row r="442" spans="2:4" x14ac:dyDescent="0.25">
      <c r="B442" t="s">
        <v>1093</v>
      </c>
      <c r="C442" t="s">
        <v>1094</v>
      </c>
      <c r="D442" t="s">
        <v>281</v>
      </c>
    </row>
    <row r="443" spans="2:4" x14ac:dyDescent="0.25">
      <c r="B443" t="s">
        <v>1095</v>
      </c>
      <c r="C443" t="s">
        <v>1096</v>
      </c>
      <c r="D443" t="s">
        <v>281</v>
      </c>
    </row>
    <row r="444" spans="2:4" x14ac:dyDescent="0.25">
      <c r="B444" t="s">
        <v>1097</v>
      </c>
      <c r="C444" t="s">
        <v>1098</v>
      </c>
      <c r="D444" t="s">
        <v>281</v>
      </c>
    </row>
    <row r="445" spans="2:4" x14ac:dyDescent="0.25">
      <c r="B445" t="s">
        <v>1099</v>
      </c>
      <c r="C445" t="s">
        <v>1100</v>
      </c>
      <c r="D445" t="s">
        <v>281</v>
      </c>
    </row>
    <row r="446" spans="2:4" x14ac:dyDescent="0.25">
      <c r="B446" t="s">
        <v>1101</v>
      </c>
      <c r="C446" t="s">
        <v>1102</v>
      </c>
      <c r="D446" t="s">
        <v>281</v>
      </c>
    </row>
    <row r="447" spans="2:4" x14ac:dyDescent="0.25">
      <c r="B447" t="s">
        <v>1103</v>
      </c>
      <c r="C447" t="s">
        <v>1104</v>
      </c>
      <c r="D447" t="s">
        <v>281</v>
      </c>
    </row>
    <row r="448" spans="2:4" x14ac:dyDescent="0.25">
      <c r="B448" t="s">
        <v>1105</v>
      </c>
      <c r="C448" t="s">
        <v>1106</v>
      </c>
      <c r="D448" t="s">
        <v>281</v>
      </c>
    </row>
    <row r="449" spans="2:4" x14ac:dyDescent="0.25">
      <c r="B449" t="s">
        <v>1107</v>
      </c>
      <c r="C449" t="s">
        <v>1108</v>
      </c>
      <c r="D449" t="s">
        <v>281</v>
      </c>
    </row>
    <row r="450" spans="2:4" x14ac:dyDescent="0.25">
      <c r="B450" t="s">
        <v>1109</v>
      </c>
      <c r="C450" t="s">
        <v>1110</v>
      </c>
      <c r="D450" t="s">
        <v>281</v>
      </c>
    </row>
    <row r="451" spans="2:4" x14ac:dyDescent="0.25">
      <c r="B451" t="s">
        <v>1111</v>
      </c>
      <c r="C451" t="s">
        <v>1112</v>
      </c>
      <c r="D451" t="s">
        <v>281</v>
      </c>
    </row>
    <row r="452" spans="2:4" x14ac:dyDescent="0.25">
      <c r="B452" t="s">
        <v>1113</v>
      </c>
      <c r="C452" t="s">
        <v>1114</v>
      </c>
      <c r="D452" t="s">
        <v>281</v>
      </c>
    </row>
    <row r="453" spans="2:4" x14ac:dyDescent="0.25">
      <c r="B453" t="s">
        <v>1115</v>
      </c>
      <c r="C453" t="s">
        <v>1116</v>
      </c>
      <c r="D453" t="s">
        <v>281</v>
      </c>
    </row>
    <row r="454" spans="2:4" x14ac:dyDescent="0.25">
      <c r="B454" t="s">
        <v>1117</v>
      </c>
      <c r="C454" t="s">
        <v>1118</v>
      </c>
      <c r="D454" t="s">
        <v>281</v>
      </c>
    </row>
    <row r="455" spans="2:4" x14ac:dyDescent="0.25">
      <c r="B455" t="s">
        <v>1119</v>
      </c>
      <c r="C455" t="s">
        <v>1120</v>
      </c>
      <c r="D455" t="s">
        <v>281</v>
      </c>
    </row>
    <row r="456" spans="2:4" x14ac:dyDescent="0.25">
      <c r="B456" t="s">
        <v>1121</v>
      </c>
      <c r="C456" t="s">
        <v>1122</v>
      </c>
      <c r="D456" t="s">
        <v>281</v>
      </c>
    </row>
    <row r="457" spans="2:4" x14ac:dyDescent="0.25">
      <c r="B457" t="s">
        <v>1123</v>
      </c>
      <c r="C457" t="s">
        <v>1124</v>
      </c>
      <c r="D457" t="s">
        <v>281</v>
      </c>
    </row>
    <row r="458" spans="2:4" x14ac:dyDescent="0.25">
      <c r="B458" t="s">
        <v>1125</v>
      </c>
      <c r="C458" t="s">
        <v>1126</v>
      </c>
      <c r="D458" t="s">
        <v>281</v>
      </c>
    </row>
    <row r="459" spans="2:4" x14ac:dyDescent="0.25">
      <c r="B459" t="s">
        <v>1127</v>
      </c>
      <c r="C459" t="s">
        <v>1128</v>
      </c>
      <c r="D459" t="s">
        <v>281</v>
      </c>
    </row>
    <row r="460" spans="2:4" x14ac:dyDescent="0.25">
      <c r="B460" t="s">
        <v>1129</v>
      </c>
      <c r="C460" t="s">
        <v>1130</v>
      </c>
      <c r="D460" t="s">
        <v>281</v>
      </c>
    </row>
    <row r="461" spans="2:4" x14ac:dyDescent="0.25">
      <c r="B461" t="s">
        <v>1131</v>
      </c>
      <c r="C461" t="s">
        <v>1132</v>
      </c>
      <c r="D461" t="s">
        <v>281</v>
      </c>
    </row>
    <row r="462" spans="2:4" x14ac:dyDescent="0.25">
      <c r="B462" t="s">
        <v>1133</v>
      </c>
      <c r="C462" t="s">
        <v>1134</v>
      </c>
      <c r="D462" t="s">
        <v>281</v>
      </c>
    </row>
    <row r="463" spans="2:4" x14ac:dyDescent="0.25">
      <c r="B463" t="s">
        <v>1135</v>
      </c>
      <c r="C463" t="s">
        <v>1136</v>
      </c>
      <c r="D463" t="s">
        <v>281</v>
      </c>
    </row>
    <row r="464" spans="2:4" x14ac:dyDescent="0.25">
      <c r="B464" t="s">
        <v>1137</v>
      </c>
      <c r="C464" t="s">
        <v>1138</v>
      </c>
      <c r="D464" t="s">
        <v>281</v>
      </c>
    </row>
    <row r="465" spans="2:4" x14ac:dyDescent="0.25">
      <c r="B465" t="s">
        <v>1139</v>
      </c>
      <c r="C465" t="s">
        <v>1140</v>
      </c>
      <c r="D465" t="s">
        <v>281</v>
      </c>
    </row>
    <row r="466" spans="2:4" x14ac:dyDescent="0.25">
      <c r="B466" t="s">
        <v>1141</v>
      </c>
      <c r="C466" t="s">
        <v>1142</v>
      </c>
      <c r="D466" t="s">
        <v>281</v>
      </c>
    </row>
    <row r="467" spans="2:4" x14ac:dyDescent="0.25">
      <c r="B467" t="s">
        <v>1143</v>
      </c>
      <c r="C467" t="s">
        <v>1144</v>
      </c>
      <c r="D467" t="s">
        <v>281</v>
      </c>
    </row>
    <row r="468" spans="2:4" x14ac:dyDescent="0.25">
      <c r="B468" t="s">
        <v>1145</v>
      </c>
      <c r="C468" t="s">
        <v>1146</v>
      </c>
      <c r="D468" t="s">
        <v>281</v>
      </c>
    </row>
    <row r="469" spans="2:4" x14ac:dyDescent="0.25">
      <c r="B469" t="s">
        <v>1147</v>
      </c>
      <c r="C469" t="s">
        <v>1148</v>
      </c>
      <c r="D469" t="s">
        <v>281</v>
      </c>
    </row>
    <row r="470" spans="2:4" x14ac:dyDescent="0.25">
      <c r="B470" t="s">
        <v>1149</v>
      </c>
      <c r="C470" t="s">
        <v>1150</v>
      </c>
      <c r="D470" t="s">
        <v>281</v>
      </c>
    </row>
    <row r="471" spans="2:4" x14ac:dyDescent="0.25">
      <c r="B471" t="s">
        <v>1151</v>
      </c>
      <c r="C471" t="s">
        <v>1152</v>
      </c>
      <c r="D471" t="s">
        <v>281</v>
      </c>
    </row>
    <row r="472" spans="2:4" x14ac:dyDescent="0.25">
      <c r="B472" t="s">
        <v>1153</v>
      </c>
      <c r="C472" t="s">
        <v>1154</v>
      </c>
      <c r="D472" t="s">
        <v>281</v>
      </c>
    </row>
    <row r="473" spans="2:4" x14ac:dyDescent="0.25">
      <c r="B473" t="s">
        <v>1155</v>
      </c>
      <c r="C473" t="s">
        <v>1156</v>
      </c>
      <c r="D473" t="s">
        <v>281</v>
      </c>
    </row>
    <row r="474" spans="2:4" x14ac:dyDescent="0.25">
      <c r="B474" t="s">
        <v>1157</v>
      </c>
      <c r="C474" t="s">
        <v>1158</v>
      </c>
      <c r="D474" t="s">
        <v>281</v>
      </c>
    </row>
    <row r="475" spans="2:4" x14ac:dyDescent="0.25">
      <c r="B475" t="s">
        <v>1159</v>
      </c>
      <c r="C475" t="s">
        <v>1160</v>
      </c>
      <c r="D475" t="s">
        <v>281</v>
      </c>
    </row>
    <row r="476" spans="2:4" x14ac:dyDescent="0.25">
      <c r="B476" t="s">
        <v>1161</v>
      </c>
      <c r="C476" t="s">
        <v>1162</v>
      </c>
      <c r="D476" t="s">
        <v>281</v>
      </c>
    </row>
    <row r="477" spans="2:4" x14ac:dyDescent="0.25">
      <c r="B477" t="s">
        <v>1163</v>
      </c>
      <c r="C477" t="s">
        <v>1164</v>
      </c>
      <c r="D477" t="s">
        <v>281</v>
      </c>
    </row>
    <row r="478" spans="2:4" x14ac:dyDescent="0.25">
      <c r="B478" t="s">
        <v>1165</v>
      </c>
      <c r="C478" t="s">
        <v>1166</v>
      </c>
      <c r="D478" t="s">
        <v>281</v>
      </c>
    </row>
    <row r="479" spans="2:4" x14ac:dyDescent="0.25">
      <c r="B479" t="s">
        <v>1167</v>
      </c>
      <c r="C479" t="s">
        <v>1168</v>
      </c>
      <c r="D479" t="s">
        <v>281</v>
      </c>
    </row>
    <row r="480" spans="2:4" x14ac:dyDescent="0.25">
      <c r="B480" t="s">
        <v>1169</v>
      </c>
      <c r="C480" t="s">
        <v>1170</v>
      </c>
      <c r="D480" t="s">
        <v>281</v>
      </c>
    </row>
    <row r="481" spans="1:4" x14ac:dyDescent="0.25">
      <c r="B481" t="s">
        <v>1171</v>
      </c>
      <c r="C481" t="s">
        <v>1172</v>
      </c>
      <c r="D481" t="s">
        <v>281</v>
      </c>
    </row>
    <row r="482" spans="1:4" x14ac:dyDescent="0.25">
      <c r="B482" t="s">
        <v>1173</v>
      </c>
      <c r="C482" t="s">
        <v>1174</v>
      </c>
      <c r="D482" t="s">
        <v>281</v>
      </c>
    </row>
    <row r="483" spans="1:4" x14ac:dyDescent="0.25">
      <c r="A483" t="s">
        <v>1175</v>
      </c>
    </row>
    <row r="484" spans="1:4" x14ac:dyDescent="0.25">
      <c r="A484" t="s">
        <v>1176</v>
      </c>
      <c r="B484" t="s">
        <v>1177</v>
      </c>
      <c r="C484" t="s">
        <v>1178</v>
      </c>
      <c r="D484" t="s">
        <v>281</v>
      </c>
    </row>
    <row r="485" spans="1:4" x14ac:dyDescent="0.25">
      <c r="B485" t="s">
        <v>1179</v>
      </c>
      <c r="C485" t="s">
        <v>1180</v>
      </c>
      <c r="D485" t="s">
        <v>281</v>
      </c>
    </row>
    <row r="486" spans="1:4" x14ac:dyDescent="0.25">
      <c r="B486" t="s">
        <v>1181</v>
      </c>
      <c r="C486" t="s">
        <v>1182</v>
      </c>
      <c r="D486" t="s">
        <v>281</v>
      </c>
    </row>
    <row r="487" spans="1:4" x14ac:dyDescent="0.25">
      <c r="B487" t="s">
        <v>1183</v>
      </c>
      <c r="C487" t="s">
        <v>1184</v>
      </c>
      <c r="D487" t="s">
        <v>281</v>
      </c>
    </row>
    <row r="488" spans="1:4" x14ac:dyDescent="0.25">
      <c r="B488" t="s">
        <v>1185</v>
      </c>
      <c r="C488" t="s">
        <v>1186</v>
      </c>
      <c r="D488" t="s">
        <v>281</v>
      </c>
    </row>
    <row r="489" spans="1:4" x14ac:dyDescent="0.25">
      <c r="B489" t="s">
        <v>1187</v>
      </c>
      <c r="C489" t="s">
        <v>1188</v>
      </c>
      <c r="D489" t="s">
        <v>281</v>
      </c>
    </row>
    <row r="490" spans="1:4" x14ac:dyDescent="0.25">
      <c r="B490" t="s">
        <v>1189</v>
      </c>
      <c r="C490" t="s">
        <v>1190</v>
      </c>
      <c r="D490" t="s">
        <v>281</v>
      </c>
    </row>
    <row r="491" spans="1:4" x14ac:dyDescent="0.25">
      <c r="B491" t="s">
        <v>1191</v>
      </c>
      <c r="C491" t="s">
        <v>1192</v>
      </c>
      <c r="D491" t="s">
        <v>281</v>
      </c>
    </row>
    <row r="492" spans="1:4" x14ac:dyDescent="0.25">
      <c r="B492" t="s">
        <v>1193</v>
      </c>
      <c r="C492" t="s">
        <v>1194</v>
      </c>
      <c r="D492" t="s">
        <v>281</v>
      </c>
    </row>
    <row r="493" spans="1:4" x14ac:dyDescent="0.25">
      <c r="B493" t="s">
        <v>1195</v>
      </c>
      <c r="C493" t="s">
        <v>1196</v>
      </c>
      <c r="D493" t="s">
        <v>281</v>
      </c>
    </row>
    <row r="494" spans="1:4" x14ac:dyDescent="0.25">
      <c r="B494" t="s">
        <v>1197</v>
      </c>
      <c r="C494" t="s">
        <v>1198</v>
      </c>
      <c r="D494" t="s">
        <v>281</v>
      </c>
    </row>
    <row r="495" spans="1:4" x14ac:dyDescent="0.25">
      <c r="B495" t="s">
        <v>1199</v>
      </c>
      <c r="C495" t="s">
        <v>1200</v>
      </c>
      <c r="D495" t="s">
        <v>281</v>
      </c>
    </row>
    <row r="496" spans="1:4" x14ac:dyDescent="0.25">
      <c r="B496" t="s">
        <v>1201</v>
      </c>
      <c r="C496" t="s">
        <v>1202</v>
      </c>
      <c r="D496" t="s">
        <v>281</v>
      </c>
    </row>
    <row r="497" spans="1:4" x14ac:dyDescent="0.25">
      <c r="B497" t="s">
        <v>1203</v>
      </c>
      <c r="C497" t="s">
        <v>1204</v>
      </c>
      <c r="D497" t="s">
        <v>281</v>
      </c>
    </row>
    <row r="498" spans="1:4" x14ac:dyDescent="0.25">
      <c r="B498" t="s">
        <v>1205</v>
      </c>
      <c r="C498" t="s">
        <v>1206</v>
      </c>
      <c r="D498" t="s">
        <v>281</v>
      </c>
    </row>
    <row r="499" spans="1:4" x14ac:dyDescent="0.25">
      <c r="B499" t="s">
        <v>1207</v>
      </c>
      <c r="C499" t="s">
        <v>1208</v>
      </c>
      <c r="D499" t="s">
        <v>281</v>
      </c>
    </row>
    <row r="500" spans="1:4" x14ac:dyDescent="0.25">
      <c r="B500" t="s">
        <v>1209</v>
      </c>
      <c r="C500" t="s">
        <v>1210</v>
      </c>
      <c r="D500" t="s">
        <v>281</v>
      </c>
    </row>
    <row r="501" spans="1:4" x14ac:dyDescent="0.25">
      <c r="B501" t="s">
        <v>1211</v>
      </c>
      <c r="C501" t="s">
        <v>1212</v>
      </c>
      <c r="D501" t="s">
        <v>281</v>
      </c>
    </row>
    <row r="502" spans="1:4" x14ac:dyDescent="0.25">
      <c r="B502" t="s">
        <v>1213</v>
      </c>
      <c r="C502" t="s">
        <v>1214</v>
      </c>
      <c r="D502" t="s">
        <v>281</v>
      </c>
    </row>
    <row r="503" spans="1:4" x14ac:dyDescent="0.25">
      <c r="B503" t="s">
        <v>1215</v>
      </c>
      <c r="C503" t="s">
        <v>1216</v>
      </c>
      <c r="D503" t="s">
        <v>281</v>
      </c>
    </row>
    <row r="504" spans="1:4" x14ac:dyDescent="0.25">
      <c r="B504" t="s">
        <v>1217</v>
      </c>
      <c r="C504" t="s">
        <v>1218</v>
      </c>
      <c r="D504" t="s">
        <v>281</v>
      </c>
    </row>
    <row r="505" spans="1:4" x14ac:dyDescent="0.25">
      <c r="B505" t="s">
        <v>1219</v>
      </c>
      <c r="C505" t="s">
        <v>1220</v>
      </c>
      <c r="D505" t="s">
        <v>281</v>
      </c>
    </row>
    <row r="506" spans="1:4" x14ac:dyDescent="0.25">
      <c r="B506" t="s">
        <v>1221</v>
      </c>
      <c r="C506" t="s">
        <v>1222</v>
      </c>
      <c r="D506" t="s">
        <v>281</v>
      </c>
    </row>
    <row r="507" spans="1:4" x14ac:dyDescent="0.25">
      <c r="B507" t="s">
        <v>1223</v>
      </c>
      <c r="C507" t="s">
        <v>1224</v>
      </c>
      <c r="D507" t="s">
        <v>281</v>
      </c>
    </row>
    <row r="508" spans="1:4" x14ac:dyDescent="0.25">
      <c r="A508" t="s">
        <v>1225</v>
      </c>
    </row>
    <row r="509" spans="1:4" x14ac:dyDescent="0.25">
      <c r="A509" t="s">
        <v>1226</v>
      </c>
      <c r="B509" t="s">
        <v>1227</v>
      </c>
      <c r="C509" t="s">
        <v>1228</v>
      </c>
      <c r="D509" t="s">
        <v>281</v>
      </c>
    </row>
    <row r="510" spans="1:4" x14ac:dyDescent="0.25">
      <c r="B510" t="s">
        <v>1229</v>
      </c>
      <c r="C510" t="s">
        <v>1230</v>
      </c>
      <c r="D510" t="s">
        <v>281</v>
      </c>
    </row>
    <row r="511" spans="1:4" x14ac:dyDescent="0.25">
      <c r="B511" t="s">
        <v>1231</v>
      </c>
      <c r="C511" t="s">
        <v>1232</v>
      </c>
      <c r="D511" t="s">
        <v>281</v>
      </c>
    </row>
    <row r="512" spans="1:4" x14ac:dyDescent="0.25">
      <c r="B512" t="s">
        <v>1233</v>
      </c>
      <c r="C512" t="s">
        <v>1234</v>
      </c>
      <c r="D512" t="s">
        <v>281</v>
      </c>
    </row>
    <row r="513" spans="1:4" x14ac:dyDescent="0.25">
      <c r="B513" t="s">
        <v>1235</v>
      </c>
      <c r="C513" t="s">
        <v>1236</v>
      </c>
      <c r="D513" t="s">
        <v>281</v>
      </c>
    </row>
    <row r="514" spans="1:4" x14ac:dyDescent="0.25">
      <c r="B514" t="s">
        <v>1237</v>
      </c>
      <c r="C514" t="s">
        <v>1238</v>
      </c>
      <c r="D514" t="s">
        <v>281</v>
      </c>
    </row>
    <row r="515" spans="1:4" x14ac:dyDescent="0.25">
      <c r="A515" t="s">
        <v>1239</v>
      </c>
    </row>
    <row r="516" spans="1:4" x14ac:dyDescent="0.25">
      <c r="A516" t="s">
        <v>1240</v>
      </c>
      <c r="B516" t="s">
        <v>1241</v>
      </c>
      <c r="C516" t="s">
        <v>1242</v>
      </c>
      <c r="D516" t="s">
        <v>281</v>
      </c>
    </row>
    <row r="517" spans="1:4" x14ac:dyDescent="0.25">
      <c r="B517" t="s">
        <v>1243</v>
      </c>
      <c r="C517" t="s">
        <v>1244</v>
      </c>
      <c r="D517" t="s">
        <v>281</v>
      </c>
    </row>
    <row r="518" spans="1:4" x14ac:dyDescent="0.25">
      <c r="B518" t="s">
        <v>1245</v>
      </c>
      <c r="C518" t="s">
        <v>1246</v>
      </c>
      <c r="D518" t="s">
        <v>281</v>
      </c>
    </row>
    <row r="519" spans="1:4" x14ac:dyDescent="0.25">
      <c r="B519" t="s">
        <v>1247</v>
      </c>
      <c r="C519" t="s">
        <v>1248</v>
      </c>
      <c r="D519" t="s">
        <v>281</v>
      </c>
    </row>
    <row r="520" spans="1:4" x14ac:dyDescent="0.25">
      <c r="B520" t="s">
        <v>1249</v>
      </c>
      <c r="C520" t="s">
        <v>1250</v>
      </c>
      <c r="D520" t="s">
        <v>281</v>
      </c>
    </row>
    <row r="521" spans="1:4" x14ac:dyDescent="0.25">
      <c r="B521" t="s">
        <v>1251</v>
      </c>
      <c r="C521" t="s">
        <v>1252</v>
      </c>
      <c r="D521" t="s">
        <v>281</v>
      </c>
    </row>
    <row r="522" spans="1:4" x14ac:dyDescent="0.25">
      <c r="B522" t="s">
        <v>1253</v>
      </c>
      <c r="C522" t="s">
        <v>1254</v>
      </c>
      <c r="D522" t="s">
        <v>281</v>
      </c>
    </row>
    <row r="523" spans="1:4" x14ac:dyDescent="0.25">
      <c r="B523" t="s">
        <v>1255</v>
      </c>
      <c r="C523" t="s">
        <v>1256</v>
      </c>
      <c r="D523" t="s">
        <v>281</v>
      </c>
    </row>
    <row r="524" spans="1:4" x14ac:dyDescent="0.25">
      <c r="B524" t="s">
        <v>1257</v>
      </c>
      <c r="C524" t="s">
        <v>1258</v>
      </c>
      <c r="D524" t="s">
        <v>281</v>
      </c>
    </row>
    <row r="525" spans="1:4" x14ac:dyDescent="0.25">
      <c r="B525" t="s">
        <v>1259</v>
      </c>
      <c r="C525" t="s">
        <v>1260</v>
      </c>
      <c r="D525" t="s">
        <v>281</v>
      </c>
    </row>
    <row r="526" spans="1:4" x14ac:dyDescent="0.25">
      <c r="B526" t="s">
        <v>1261</v>
      </c>
      <c r="C526" t="s">
        <v>1262</v>
      </c>
      <c r="D526" t="s">
        <v>281</v>
      </c>
    </row>
    <row r="527" spans="1:4" x14ac:dyDescent="0.25">
      <c r="B527" t="s">
        <v>1263</v>
      </c>
      <c r="C527" t="s">
        <v>1264</v>
      </c>
      <c r="D527" t="s">
        <v>281</v>
      </c>
    </row>
    <row r="528" spans="1:4" x14ac:dyDescent="0.25">
      <c r="B528" t="s">
        <v>1265</v>
      </c>
      <c r="C528" t="s">
        <v>1266</v>
      </c>
      <c r="D528" t="s">
        <v>281</v>
      </c>
    </row>
    <row r="529" spans="1:4" x14ac:dyDescent="0.25">
      <c r="B529" t="s">
        <v>1267</v>
      </c>
      <c r="C529" t="s">
        <v>1268</v>
      </c>
      <c r="D529" t="s">
        <v>281</v>
      </c>
    </row>
    <row r="530" spans="1:4" x14ac:dyDescent="0.25">
      <c r="B530" t="s">
        <v>1269</v>
      </c>
      <c r="C530" t="s">
        <v>1270</v>
      </c>
      <c r="D530" t="s">
        <v>281</v>
      </c>
    </row>
    <row r="531" spans="1:4" x14ac:dyDescent="0.25">
      <c r="B531" t="s">
        <v>1271</v>
      </c>
      <c r="C531" t="s">
        <v>1272</v>
      </c>
      <c r="D531" t="s">
        <v>281</v>
      </c>
    </row>
    <row r="532" spans="1:4" x14ac:dyDescent="0.25">
      <c r="B532" t="s">
        <v>1273</v>
      </c>
      <c r="C532" t="s">
        <v>1274</v>
      </c>
      <c r="D532" t="s">
        <v>281</v>
      </c>
    </row>
    <row r="533" spans="1:4" x14ac:dyDescent="0.25">
      <c r="B533" t="s">
        <v>1275</v>
      </c>
      <c r="C533" t="s">
        <v>1276</v>
      </c>
      <c r="D533" t="s">
        <v>281</v>
      </c>
    </row>
    <row r="534" spans="1:4" x14ac:dyDescent="0.25">
      <c r="B534" t="s">
        <v>1277</v>
      </c>
      <c r="C534" t="s">
        <v>1278</v>
      </c>
      <c r="D534" t="s">
        <v>281</v>
      </c>
    </row>
    <row r="535" spans="1:4" x14ac:dyDescent="0.25">
      <c r="B535" t="s">
        <v>1279</v>
      </c>
      <c r="C535" t="s">
        <v>1280</v>
      </c>
      <c r="D535" t="s">
        <v>281</v>
      </c>
    </row>
    <row r="536" spans="1:4" x14ac:dyDescent="0.25">
      <c r="B536" t="s">
        <v>1281</v>
      </c>
      <c r="C536" t="s">
        <v>1282</v>
      </c>
      <c r="D536" t="s">
        <v>281</v>
      </c>
    </row>
    <row r="537" spans="1:4" x14ac:dyDescent="0.25">
      <c r="B537" t="s">
        <v>1283</v>
      </c>
      <c r="C537" t="s">
        <v>1284</v>
      </c>
      <c r="D537" t="s">
        <v>281</v>
      </c>
    </row>
    <row r="538" spans="1:4" x14ac:dyDescent="0.25">
      <c r="B538" t="s">
        <v>1285</v>
      </c>
      <c r="C538" t="s">
        <v>1286</v>
      </c>
      <c r="D538" t="s">
        <v>281</v>
      </c>
    </row>
    <row r="539" spans="1:4" x14ac:dyDescent="0.25">
      <c r="B539" t="s">
        <v>1287</v>
      </c>
      <c r="C539" t="s">
        <v>1288</v>
      </c>
      <c r="D539" t="s">
        <v>281</v>
      </c>
    </row>
    <row r="540" spans="1:4" x14ac:dyDescent="0.25">
      <c r="B540" t="s">
        <v>1289</v>
      </c>
      <c r="C540" t="s">
        <v>1290</v>
      </c>
      <c r="D540" t="s">
        <v>281</v>
      </c>
    </row>
    <row r="541" spans="1:4" x14ac:dyDescent="0.25">
      <c r="B541" t="s">
        <v>1291</v>
      </c>
      <c r="C541" t="s">
        <v>1292</v>
      </c>
      <c r="D541" t="s">
        <v>281</v>
      </c>
    </row>
    <row r="542" spans="1:4" x14ac:dyDescent="0.25">
      <c r="A542" t="s">
        <v>1293</v>
      </c>
    </row>
    <row r="543" spans="1:4" x14ac:dyDescent="0.25">
      <c r="A543" t="s">
        <v>1294</v>
      </c>
      <c r="B543" t="s">
        <v>1295</v>
      </c>
      <c r="C543" t="s">
        <v>1296</v>
      </c>
      <c r="D543" t="s">
        <v>281</v>
      </c>
    </row>
    <row r="544" spans="1:4" x14ac:dyDescent="0.25">
      <c r="B544" t="s">
        <v>1297</v>
      </c>
      <c r="C544" t="s">
        <v>1298</v>
      </c>
      <c r="D544" t="s">
        <v>281</v>
      </c>
    </row>
    <row r="545" spans="1:4" x14ac:dyDescent="0.25">
      <c r="B545" t="s">
        <v>1299</v>
      </c>
      <c r="C545" t="s">
        <v>1300</v>
      </c>
      <c r="D545" t="s">
        <v>281</v>
      </c>
    </row>
    <row r="546" spans="1:4" x14ac:dyDescent="0.25">
      <c r="B546" t="s">
        <v>1301</v>
      </c>
      <c r="C546" t="s">
        <v>1302</v>
      </c>
      <c r="D546" t="s">
        <v>281</v>
      </c>
    </row>
    <row r="547" spans="1:4" x14ac:dyDescent="0.25">
      <c r="B547" t="s">
        <v>1303</v>
      </c>
      <c r="C547" t="s">
        <v>1304</v>
      </c>
      <c r="D547" t="s">
        <v>281</v>
      </c>
    </row>
    <row r="548" spans="1:4" x14ac:dyDescent="0.25">
      <c r="B548" t="s">
        <v>1305</v>
      </c>
      <c r="C548" t="s">
        <v>1306</v>
      </c>
      <c r="D548" t="s">
        <v>281</v>
      </c>
    </row>
    <row r="549" spans="1:4" x14ac:dyDescent="0.25">
      <c r="B549" t="s">
        <v>1307</v>
      </c>
      <c r="C549" t="s">
        <v>1308</v>
      </c>
      <c r="D549" t="s">
        <v>281</v>
      </c>
    </row>
    <row r="550" spans="1:4" x14ac:dyDescent="0.25">
      <c r="B550" t="s">
        <v>1309</v>
      </c>
      <c r="C550" t="s">
        <v>1310</v>
      </c>
      <c r="D550" t="s">
        <v>281</v>
      </c>
    </row>
    <row r="551" spans="1:4" x14ac:dyDescent="0.25">
      <c r="B551" t="s">
        <v>1311</v>
      </c>
      <c r="C551" t="s">
        <v>1312</v>
      </c>
      <c r="D551" t="s">
        <v>281</v>
      </c>
    </row>
    <row r="552" spans="1:4" x14ac:dyDescent="0.25">
      <c r="B552" t="s">
        <v>1313</v>
      </c>
      <c r="C552" t="s">
        <v>1314</v>
      </c>
      <c r="D552" t="s">
        <v>281</v>
      </c>
    </row>
    <row r="553" spans="1:4" x14ac:dyDescent="0.25">
      <c r="B553" t="s">
        <v>1315</v>
      </c>
      <c r="C553" t="s">
        <v>1316</v>
      </c>
      <c r="D553" t="s">
        <v>281</v>
      </c>
    </row>
    <row r="554" spans="1:4" x14ac:dyDescent="0.25">
      <c r="B554" t="s">
        <v>1317</v>
      </c>
      <c r="C554" t="s">
        <v>1318</v>
      </c>
      <c r="D554" t="s">
        <v>281</v>
      </c>
    </row>
    <row r="555" spans="1:4" x14ac:dyDescent="0.25">
      <c r="A555" t="s">
        <v>1319</v>
      </c>
    </row>
    <row r="556" spans="1:4" x14ac:dyDescent="0.25">
      <c r="A556" t="s">
        <v>1320</v>
      </c>
      <c r="B556" t="s">
        <v>1321</v>
      </c>
      <c r="C556" t="s">
        <v>1322</v>
      </c>
      <c r="D556" t="s">
        <v>281</v>
      </c>
    </row>
    <row r="557" spans="1:4" x14ac:dyDescent="0.25">
      <c r="A557" t="s">
        <v>1323</v>
      </c>
    </row>
    <row r="558" spans="1:4" x14ac:dyDescent="0.25">
      <c r="A558" t="s">
        <v>1324</v>
      </c>
      <c r="B558" t="s">
        <v>1325</v>
      </c>
      <c r="C558" t="s">
        <v>1326</v>
      </c>
      <c r="D558" t="s">
        <v>281</v>
      </c>
    </row>
    <row r="559" spans="1:4" x14ac:dyDescent="0.25">
      <c r="B559" t="s">
        <v>1327</v>
      </c>
      <c r="C559" t="s">
        <v>1328</v>
      </c>
      <c r="D559" t="s">
        <v>281</v>
      </c>
    </row>
    <row r="560" spans="1:4" x14ac:dyDescent="0.25">
      <c r="B560" t="s">
        <v>1329</v>
      </c>
      <c r="C560" t="s">
        <v>1330</v>
      </c>
      <c r="D560" t="s">
        <v>281</v>
      </c>
    </row>
    <row r="561" spans="2:4" x14ac:dyDescent="0.25">
      <c r="B561" t="s">
        <v>1331</v>
      </c>
      <c r="C561" t="s">
        <v>1332</v>
      </c>
      <c r="D561" t="s">
        <v>281</v>
      </c>
    </row>
    <row r="562" spans="2:4" x14ac:dyDescent="0.25">
      <c r="B562" t="s">
        <v>1333</v>
      </c>
      <c r="C562" t="s">
        <v>1334</v>
      </c>
      <c r="D562" t="s">
        <v>281</v>
      </c>
    </row>
    <row r="563" spans="2:4" x14ac:dyDescent="0.25">
      <c r="B563" t="s">
        <v>1335</v>
      </c>
      <c r="C563" t="s">
        <v>1336</v>
      </c>
      <c r="D563" t="s">
        <v>281</v>
      </c>
    </row>
    <row r="564" spans="2:4" x14ac:dyDescent="0.25">
      <c r="B564" t="s">
        <v>1337</v>
      </c>
      <c r="C564" t="s">
        <v>1166</v>
      </c>
      <c r="D564" t="s">
        <v>281</v>
      </c>
    </row>
    <row r="565" spans="2:4" x14ac:dyDescent="0.25">
      <c r="B565" t="s">
        <v>1338</v>
      </c>
      <c r="C565" t="s">
        <v>1168</v>
      </c>
      <c r="D565" t="s">
        <v>281</v>
      </c>
    </row>
    <row r="566" spans="2:4" x14ac:dyDescent="0.25">
      <c r="B566" t="s">
        <v>1339</v>
      </c>
      <c r="C566" t="s">
        <v>1340</v>
      </c>
      <c r="D566" t="s">
        <v>281</v>
      </c>
    </row>
    <row r="567" spans="2:4" x14ac:dyDescent="0.25">
      <c r="B567" t="s">
        <v>1341</v>
      </c>
      <c r="C567" t="s">
        <v>1342</v>
      </c>
      <c r="D567" t="s">
        <v>281</v>
      </c>
    </row>
    <row r="568" spans="2:4" x14ac:dyDescent="0.25">
      <c r="B568" t="s">
        <v>1343</v>
      </c>
      <c r="C568" t="s">
        <v>1344</v>
      </c>
      <c r="D568" t="s">
        <v>281</v>
      </c>
    </row>
    <row r="569" spans="2:4" x14ac:dyDescent="0.25">
      <c r="B569" t="s">
        <v>1345</v>
      </c>
      <c r="C569" t="s">
        <v>1346</v>
      </c>
      <c r="D569" t="s">
        <v>281</v>
      </c>
    </row>
    <row r="570" spans="2:4" x14ac:dyDescent="0.25">
      <c r="B570" t="s">
        <v>1347</v>
      </c>
      <c r="C570" t="s">
        <v>1348</v>
      </c>
      <c r="D570" t="s">
        <v>281</v>
      </c>
    </row>
    <row r="571" spans="2:4" x14ac:dyDescent="0.25">
      <c r="B571" t="s">
        <v>1349</v>
      </c>
      <c r="C571" t="s">
        <v>1350</v>
      </c>
      <c r="D571" t="s">
        <v>281</v>
      </c>
    </row>
    <row r="572" spans="2:4" x14ac:dyDescent="0.25">
      <c r="B572" t="s">
        <v>1351</v>
      </c>
      <c r="C572" t="s">
        <v>1352</v>
      </c>
      <c r="D572" t="s">
        <v>281</v>
      </c>
    </row>
    <row r="573" spans="2:4" x14ac:dyDescent="0.25">
      <c r="B573" t="s">
        <v>1353</v>
      </c>
      <c r="C573" t="s">
        <v>1354</v>
      </c>
      <c r="D573" t="s">
        <v>281</v>
      </c>
    </row>
    <row r="574" spans="2:4" x14ac:dyDescent="0.25">
      <c r="B574" t="s">
        <v>1355</v>
      </c>
      <c r="C574" t="s">
        <v>1356</v>
      </c>
      <c r="D574" t="s">
        <v>281</v>
      </c>
    </row>
    <row r="575" spans="2:4" x14ac:dyDescent="0.25">
      <c r="B575" t="s">
        <v>1357</v>
      </c>
      <c r="C575" t="s">
        <v>1358</v>
      </c>
      <c r="D575" t="s">
        <v>281</v>
      </c>
    </row>
    <row r="576" spans="2:4" x14ac:dyDescent="0.25">
      <c r="B576" t="s">
        <v>1359</v>
      </c>
      <c r="C576" t="s">
        <v>1360</v>
      </c>
      <c r="D576" t="s">
        <v>281</v>
      </c>
    </row>
    <row r="577" spans="1:4" x14ac:dyDescent="0.25">
      <c r="B577" t="s">
        <v>1361</v>
      </c>
      <c r="C577" t="s">
        <v>1362</v>
      </c>
      <c r="D577" t="s">
        <v>281</v>
      </c>
    </row>
    <row r="578" spans="1:4" x14ac:dyDescent="0.25">
      <c r="B578" t="s">
        <v>1363</v>
      </c>
      <c r="C578" t="s">
        <v>1364</v>
      </c>
      <c r="D578" t="s">
        <v>281</v>
      </c>
    </row>
    <row r="579" spans="1:4" x14ac:dyDescent="0.25">
      <c r="B579" t="s">
        <v>1365</v>
      </c>
      <c r="C579" t="s">
        <v>1366</v>
      </c>
      <c r="D579" t="s">
        <v>281</v>
      </c>
    </row>
    <row r="580" spans="1:4" x14ac:dyDescent="0.25">
      <c r="B580" t="s">
        <v>1367</v>
      </c>
      <c r="C580" t="s">
        <v>1368</v>
      </c>
      <c r="D580" t="s">
        <v>281</v>
      </c>
    </row>
    <row r="581" spans="1:4" x14ac:dyDescent="0.25">
      <c r="B581" t="s">
        <v>1369</v>
      </c>
      <c r="C581" t="s">
        <v>1370</v>
      </c>
      <c r="D581" t="s">
        <v>281</v>
      </c>
    </row>
    <row r="582" spans="1:4" x14ac:dyDescent="0.25">
      <c r="B582" t="s">
        <v>1371</v>
      </c>
      <c r="C582" t="s">
        <v>1372</v>
      </c>
      <c r="D582" t="s">
        <v>281</v>
      </c>
    </row>
    <row r="583" spans="1:4" x14ac:dyDescent="0.25">
      <c r="B583" t="s">
        <v>1373</v>
      </c>
      <c r="C583" t="s">
        <v>1374</v>
      </c>
      <c r="D583" t="s">
        <v>281</v>
      </c>
    </row>
    <row r="584" spans="1:4" x14ac:dyDescent="0.25">
      <c r="B584" t="s">
        <v>1375</v>
      </c>
      <c r="C584" t="s">
        <v>1376</v>
      </c>
      <c r="D584" t="s">
        <v>281</v>
      </c>
    </row>
    <row r="585" spans="1:4" x14ac:dyDescent="0.25">
      <c r="A585" t="s">
        <v>1377</v>
      </c>
    </row>
    <row r="586" spans="1:4" x14ac:dyDescent="0.25">
      <c r="A586" t="s">
        <v>1378</v>
      </c>
      <c r="B586" t="s">
        <v>1379</v>
      </c>
      <c r="C586" t="s">
        <v>1380</v>
      </c>
      <c r="D586" t="s">
        <v>281</v>
      </c>
    </row>
    <row r="587" spans="1:4" x14ac:dyDescent="0.25">
      <c r="B587" t="s">
        <v>1381</v>
      </c>
      <c r="C587" t="s">
        <v>1382</v>
      </c>
      <c r="D587" t="s">
        <v>281</v>
      </c>
    </row>
    <row r="588" spans="1:4" x14ac:dyDescent="0.25">
      <c r="B588" t="s">
        <v>1383</v>
      </c>
      <c r="C588" t="s">
        <v>1384</v>
      </c>
      <c r="D588" t="s">
        <v>281</v>
      </c>
    </row>
    <row r="589" spans="1:4" x14ac:dyDescent="0.25">
      <c r="B589" t="s">
        <v>1385</v>
      </c>
      <c r="C589" t="s">
        <v>1386</v>
      </c>
      <c r="D589" t="s">
        <v>281</v>
      </c>
    </row>
    <row r="590" spans="1:4" x14ac:dyDescent="0.25">
      <c r="B590" t="s">
        <v>1387</v>
      </c>
      <c r="C590" t="s">
        <v>1388</v>
      </c>
      <c r="D590" t="s">
        <v>281</v>
      </c>
    </row>
    <row r="591" spans="1:4" x14ac:dyDescent="0.25">
      <c r="A591" t="s">
        <v>1389</v>
      </c>
    </row>
    <row r="592" spans="1:4" x14ac:dyDescent="0.25">
      <c r="A592" t="s">
        <v>1390</v>
      </c>
      <c r="B592" t="s">
        <v>1391</v>
      </c>
      <c r="C592" t="s">
        <v>1392</v>
      </c>
      <c r="D592" t="s">
        <v>281</v>
      </c>
    </row>
    <row r="593" spans="1:4" x14ac:dyDescent="0.25">
      <c r="B593" t="s">
        <v>1393</v>
      </c>
      <c r="C593" t="s">
        <v>1394</v>
      </c>
      <c r="D593" t="s">
        <v>281</v>
      </c>
    </row>
    <row r="594" spans="1:4" x14ac:dyDescent="0.25">
      <c r="A594" t="s">
        <v>1395</v>
      </c>
    </row>
    <row r="595" spans="1:4" x14ac:dyDescent="0.25">
      <c r="A595" t="s">
        <v>151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93F5-0743-4967-8AA6-00CA197FF94A}">
  <dimension ref="A1:D25"/>
  <sheetViews>
    <sheetView workbookViewId="0">
      <selection activeCell="A7" sqref="A7"/>
    </sheetView>
  </sheetViews>
  <sheetFormatPr defaultRowHeight="15" x14ac:dyDescent="0.25"/>
  <cols>
    <col min="1" max="1" width="34.5703125" bestFit="1" customWidth="1"/>
    <col min="2" max="2" width="14.140625" bestFit="1" customWidth="1"/>
    <col min="3" max="4" width="11.42578125" bestFit="1" customWidth="1"/>
  </cols>
  <sheetData>
    <row r="1" spans="1:4" x14ac:dyDescent="0.25">
      <c r="A1" s="61" t="s">
        <v>179</v>
      </c>
    </row>
    <row r="3" spans="1:4" x14ac:dyDescent="0.25">
      <c r="A3" s="62" t="s">
        <v>150</v>
      </c>
      <c r="B3" t="s">
        <v>152</v>
      </c>
      <c r="C3" t="s">
        <v>153</v>
      </c>
      <c r="D3" t="s">
        <v>154</v>
      </c>
    </row>
    <row r="4" spans="1:4" x14ac:dyDescent="0.25">
      <c r="A4" s="63" t="s">
        <v>94</v>
      </c>
      <c r="B4" s="64">
        <v>10</v>
      </c>
      <c r="C4" s="64">
        <v>5</v>
      </c>
      <c r="D4" s="64">
        <v>5</v>
      </c>
    </row>
    <row r="5" spans="1:4" x14ac:dyDescent="0.25">
      <c r="A5" s="63" t="s">
        <v>123</v>
      </c>
      <c r="B5" s="64">
        <v>7</v>
      </c>
      <c r="C5" s="64">
        <v>1</v>
      </c>
      <c r="D5" s="64"/>
    </row>
    <row r="6" spans="1:4" x14ac:dyDescent="0.25">
      <c r="A6" s="63" t="s">
        <v>115</v>
      </c>
      <c r="B6" s="64">
        <v>3</v>
      </c>
      <c r="C6" s="64">
        <v>2</v>
      </c>
      <c r="D6" s="64">
        <v>1</v>
      </c>
    </row>
    <row r="7" spans="1:4" x14ac:dyDescent="0.25">
      <c r="A7" s="63" t="s">
        <v>136</v>
      </c>
      <c r="B7" s="64">
        <v>3</v>
      </c>
      <c r="C7" s="64">
        <v>3</v>
      </c>
      <c r="D7" s="64"/>
    </row>
    <row r="8" spans="1:4" x14ac:dyDescent="0.25">
      <c r="A8" s="63" t="s">
        <v>124</v>
      </c>
      <c r="B8" s="64">
        <v>3</v>
      </c>
      <c r="C8" s="64">
        <v>2</v>
      </c>
      <c r="D8" s="64">
        <v>1</v>
      </c>
    </row>
    <row r="9" spans="1:4" x14ac:dyDescent="0.25">
      <c r="A9" s="63" t="s">
        <v>126</v>
      </c>
      <c r="B9" s="64">
        <v>2</v>
      </c>
      <c r="C9" s="64">
        <v>2</v>
      </c>
      <c r="D9" s="64"/>
    </row>
    <row r="10" spans="1:4" x14ac:dyDescent="0.25">
      <c r="A10" s="63" t="s">
        <v>145</v>
      </c>
      <c r="B10" s="64">
        <v>2</v>
      </c>
      <c r="C10" s="64">
        <v>2</v>
      </c>
      <c r="D10" s="64"/>
    </row>
    <row r="11" spans="1:4" x14ac:dyDescent="0.25">
      <c r="A11" s="63" t="s">
        <v>130</v>
      </c>
      <c r="B11" s="64">
        <v>2</v>
      </c>
      <c r="C11" s="64"/>
      <c r="D11" s="64">
        <v>2</v>
      </c>
    </row>
    <row r="12" spans="1:4" x14ac:dyDescent="0.25">
      <c r="A12" s="63" t="s">
        <v>141</v>
      </c>
      <c r="B12" s="64">
        <v>2</v>
      </c>
      <c r="C12" s="64">
        <v>2</v>
      </c>
      <c r="D12" s="64"/>
    </row>
    <row r="13" spans="1:4" x14ac:dyDescent="0.25">
      <c r="A13" s="63" t="s">
        <v>218</v>
      </c>
      <c r="B13" s="64">
        <v>1</v>
      </c>
      <c r="C13" s="64">
        <v>1</v>
      </c>
      <c r="D13" s="64"/>
    </row>
    <row r="14" spans="1:4" x14ac:dyDescent="0.25">
      <c r="A14" s="63" t="s">
        <v>646</v>
      </c>
      <c r="B14" s="64">
        <v>1</v>
      </c>
      <c r="C14" s="64">
        <v>1</v>
      </c>
      <c r="D14" s="64"/>
    </row>
    <row r="15" spans="1:4" x14ac:dyDescent="0.25">
      <c r="A15" s="63" t="s">
        <v>731</v>
      </c>
      <c r="B15" s="64">
        <v>1</v>
      </c>
      <c r="C15" s="64">
        <v>1</v>
      </c>
      <c r="D15" s="64"/>
    </row>
    <row r="16" spans="1:4" x14ac:dyDescent="0.25">
      <c r="A16" s="63" t="s">
        <v>139</v>
      </c>
      <c r="B16" s="64">
        <v>1</v>
      </c>
      <c r="C16" s="64">
        <v>1</v>
      </c>
      <c r="D16" s="64"/>
    </row>
    <row r="17" spans="1:4" x14ac:dyDescent="0.25">
      <c r="A17" s="63" t="s">
        <v>193</v>
      </c>
      <c r="B17" s="64">
        <v>1</v>
      </c>
      <c r="C17" s="64"/>
      <c r="D17" s="64"/>
    </row>
    <row r="18" spans="1:4" x14ac:dyDescent="0.25">
      <c r="A18" s="63" t="s">
        <v>98</v>
      </c>
      <c r="B18" s="64">
        <v>1</v>
      </c>
      <c r="C18" s="64">
        <v>1</v>
      </c>
      <c r="D18" s="64"/>
    </row>
    <row r="19" spans="1:4" x14ac:dyDescent="0.25">
      <c r="A19" s="63" t="s">
        <v>770</v>
      </c>
      <c r="B19" s="64">
        <v>1</v>
      </c>
      <c r="C19" s="64"/>
      <c r="D19" s="64">
        <v>1</v>
      </c>
    </row>
    <row r="20" spans="1:4" x14ac:dyDescent="0.25">
      <c r="A20" s="63" t="s">
        <v>133</v>
      </c>
      <c r="B20" s="64">
        <v>1</v>
      </c>
      <c r="C20" s="64">
        <v>1</v>
      </c>
      <c r="D20" s="64"/>
    </row>
    <row r="21" spans="1:4" x14ac:dyDescent="0.25">
      <c r="A21" s="63" t="s">
        <v>128</v>
      </c>
      <c r="B21" s="64">
        <v>1</v>
      </c>
      <c r="C21" s="64">
        <v>1</v>
      </c>
      <c r="D21" s="64"/>
    </row>
    <row r="22" spans="1:4" x14ac:dyDescent="0.25">
      <c r="A22" s="63" t="s">
        <v>656</v>
      </c>
      <c r="B22" s="64">
        <v>1</v>
      </c>
      <c r="C22" s="64">
        <v>1</v>
      </c>
      <c r="D22" s="64"/>
    </row>
    <row r="23" spans="1:4" x14ac:dyDescent="0.25">
      <c r="A23" s="63" t="s">
        <v>148</v>
      </c>
      <c r="B23" s="64">
        <v>1</v>
      </c>
      <c r="C23" s="64">
        <v>1</v>
      </c>
      <c r="D23" s="64"/>
    </row>
    <row r="24" spans="1:4" x14ac:dyDescent="0.25">
      <c r="A24" s="63" t="s">
        <v>143</v>
      </c>
      <c r="B24" s="64">
        <v>1</v>
      </c>
      <c r="C24" s="64">
        <v>1</v>
      </c>
      <c r="D24" s="64"/>
    </row>
    <row r="25" spans="1:4" x14ac:dyDescent="0.25">
      <c r="A25" s="63" t="s">
        <v>151</v>
      </c>
      <c r="B25" s="64">
        <v>46</v>
      </c>
      <c r="C25" s="64">
        <v>29</v>
      </c>
      <c r="D25" s="6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DC8B-2856-4D0E-A6CC-A0FD80AE27D8}">
  <dimension ref="A1:AR125"/>
  <sheetViews>
    <sheetView topLeftCell="N76" zoomScale="40" zoomScaleNormal="40" workbookViewId="0">
      <selection activeCell="AA109" sqref="AA109"/>
    </sheetView>
  </sheetViews>
  <sheetFormatPr defaultRowHeight="15" x14ac:dyDescent="0.25"/>
  <cols>
    <col min="1" max="1" width="10.42578125" customWidth="1"/>
    <col min="3" max="3" width="35.140625" bestFit="1" customWidth="1"/>
    <col min="4" max="4" width="74.42578125" bestFit="1" customWidth="1"/>
    <col min="5" max="7" width="15.5703125" customWidth="1"/>
    <col min="8" max="8" width="14.85546875" customWidth="1"/>
    <col min="9" max="12" width="10.85546875" customWidth="1"/>
    <col min="14" max="14" width="6.42578125" customWidth="1"/>
    <col min="15" max="15" width="30.5703125" customWidth="1"/>
    <col min="16" max="16" width="16.85546875" customWidth="1"/>
    <col min="17" max="17" width="17.42578125" customWidth="1"/>
    <col min="18" max="21" width="10.85546875" customWidth="1"/>
    <col min="23" max="23" width="5.85546875" customWidth="1"/>
    <col min="24" max="24" width="17.42578125" customWidth="1"/>
    <col min="25" max="25" width="17.140625" customWidth="1"/>
    <col min="26" max="26" width="13.42578125" customWidth="1"/>
    <col min="27" max="30" width="10.85546875" customWidth="1"/>
    <col min="32" max="32" width="5.85546875" customWidth="1"/>
    <col min="33" max="33" width="24.5703125" customWidth="1"/>
    <col min="34" max="34" width="18" customWidth="1"/>
    <col min="35" max="35" width="11.42578125" customWidth="1"/>
    <col min="36" max="39" width="10.85546875" customWidth="1"/>
    <col min="41" max="41" width="14.5703125" customWidth="1"/>
    <col min="42" max="42" width="24.140625" customWidth="1"/>
    <col min="43" max="43" width="39.140625" customWidth="1"/>
    <col min="44" max="44" width="13.140625" customWidth="1"/>
  </cols>
  <sheetData>
    <row r="1" spans="1:39" ht="15.75" x14ac:dyDescent="0.25">
      <c r="A1" s="4"/>
      <c r="B1" s="4"/>
    </row>
    <row r="2" spans="1:39" ht="15.75" x14ac:dyDescent="0.25">
      <c r="A2" s="4" t="s">
        <v>69</v>
      </c>
      <c r="B2" s="4"/>
    </row>
    <row r="3" spans="1:39" ht="18.75" x14ac:dyDescent="0.3">
      <c r="A3" s="3" t="s">
        <v>10</v>
      </c>
      <c r="B3" s="3"/>
      <c r="N3" s="3" t="s">
        <v>30</v>
      </c>
    </row>
    <row r="5" spans="1:39" ht="78.75" x14ac:dyDescent="0.25">
      <c r="A5" s="91" t="s">
        <v>8</v>
      </c>
      <c r="B5" s="91" t="s">
        <v>25</v>
      </c>
      <c r="C5" s="91" t="s">
        <v>7</v>
      </c>
      <c r="D5" s="91" t="s">
        <v>9</v>
      </c>
      <c r="E5" s="91" t="s">
        <v>26</v>
      </c>
      <c r="F5" s="91" t="s">
        <v>27</v>
      </c>
      <c r="G5" s="91" t="s">
        <v>21</v>
      </c>
      <c r="H5" s="91" t="s">
        <v>19</v>
      </c>
      <c r="I5" s="115" t="s">
        <v>20</v>
      </c>
      <c r="J5" s="116"/>
      <c r="K5" s="116"/>
      <c r="L5" s="116"/>
      <c r="M5" s="1"/>
      <c r="N5" s="91"/>
      <c r="O5" s="91" t="s">
        <v>13</v>
      </c>
      <c r="P5" s="91" t="s">
        <v>29</v>
      </c>
      <c r="Q5" s="91" t="s">
        <v>60</v>
      </c>
      <c r="R5" s="115" t="s">
        <v>20</v>
      </c>
      <c r="S5" s="116"/>
      <c r="T5" s="116"/>
      <c r="U5" s="116"/>
      <c r="W5" s="28"/>
      <c r="X5" s="28"/>
      <c r="Y5" s="28"/>
      <c r="Z5" s="28"/>
      <c r="AA5" s="28"/>
      <c r="AB5" s="28"/>
      <c r="AC5" s="28"/>
      <c r="AD5" s="28"/>
      <c r="AF5" s="28"/>
      <c r="AG5" s="28"/>
      <c r="AH5" s="28"/>
      <c r="AI5" s="28"/>
      <c r="AJ5" s="28"/>
      <c r="AK5" s="28"/>
      <c r="AL5" s="28"/>
      <c r="AM5" s="28"/>
    </row>
    <row r="6" spans="1:39" x14ac:dyDescent="0.25">
      <c r="A6" s="20" t="s">
        <v>1</v>
      </c>
      <c r="B6" s="20" t="s">
        <v>22</v>
      </c>
      <c r="C6" s="20" t="s">
        <v>0</v>
      </c>
      <c r="D6" s="20" t="s">
        <v>2</v>
      </c>
      <c r="E6" s="20" t="s">
        <v>5</v>
      </c>
      <c r="F6" s="20" t="s">
        <v>6</v>
      </c>
      <c r="G6" s="20" t="s">
        <v>18</v>
      </c>
      <c r="H6" s="20" t="s">
        <v>3</v>
      </c>
      <c r="I6" s="20" t="s">
        <v>62</v>
      </c>
      <c r="J6" s="20" t="s">
        <v>63</v>
      </c>
      <c r="K6" s="20" t="s">
        <v>64</v>
      </c>
      <c r="L6" s="20" t="s">
        <v>65</v>
      </c>
      <c r="N6" s="92" t="s">
        <v>4</v>
      </c>
      <c r="O6" s="92" t="s">
        <v>0</v>
      </c>
      <c r="P6" s="92" t="s">
        <v>12</v>
      </c>
      <c r="Q6" s="92" t="s">
        <v>3</v>
      </c>
      <c r="R6" s="93" t="s">
        <v>62</v>
      </c>
      <c r="S6" s="93" t="s">
        <v>63</v>
      </c>
      <c r="T6" s="93" t="s">
        <v>64</v>
      </c>
      <c r="U6" s="93" t="s">
        <v>65</v>
      </c>
      <c r="W6" s="29"/>
      <c r="X6" s="29"/>
      <c r="Y6" s="29"/>
      <c r="Z6" s="29"/>
      <c r="AA6" s="30"/>
      <c r="AB6" s="30"/>
      <c r="AC6" s="30"/>
      <c r="AD6" s="30"/>
      <c r="AF6" s="29"/>
      <c r="AG6" s="29"/>
      <c r="AH6" s="29"/>
      <c r="AI6" s="29"/>
      <c r="AJ6" s="30"/>
      <c r="AK6" s="30"/>
      <c r="AL6" s="30"/>
      <c r="AM6" s="30"/>
    </row>
    <row r="7" spans="1:39" s="11" customFormat="1" ht="12.75" x14ac:dyDescent="0.2">
      <c r="A7" s="5">
        <v>43273</v>
      </c>
      <c r="B7" s="6" t="s">
        <v>23</v>
      </c>
      <c r="C7" s="7" t="s">
        <v>115</v>
      </c>
      <c r="D7" s="7" t="s">
        <v>114</v>
      </c>
      <c r="E7" s="8">
        <v>0.29166666666666669</v>
      </c>
      <c r="F7" s="8">
        <v>0.375</v>
      </c>
      <c r="G7" s="9">
        <v>8.3333333333333315E-2</v>
      </c>
      <c r="H7" s="10">
        <v>1.9999999999999996</v>
      </c>
      <c r="I7" s="7">
        <v>1</v>
      </c>
      <c r="J7" s="7"/>
      <c r="K7" s="7"/>
      <c r="L7" s="7"/>
      <c r="N7" s="94">
        <v>1</v>
      </c>
      <c r="O7" s="95" t="s">
        <v>123</v>
      </c>
      <c r="P7" s="95">
        <v>7</v>
      </c>
      <c r="Q7" s="96">
        <v>33</v>
      </c>
      <c r="R7" s="95"/>
      <c r="S7" s="95">
        <v>1</v>
      </c>
      <c r="T7" s="95">
        <v>6</v>
      </c>
      <c r="U7" s="95"/>
      <c r="W7" s="23"/>
      <c r="X7" s="24"/>
      <c r="Y7" s="24"/>
      <c r="Z7" s="27"/>
      <c r="AA7" s="24"/>
      <c r="AB7" s="24"/>
      <c r="AC7" s="24"/>
      <c r="AD7" s="24"/>
      <c r="AF7" s="31"/>
      <c r="AG7" s="32"/>
      <c r="AH7" s="32"/>
      <c r="AI7" s="33"/>
      <c r="AJ7" s="32"/>
      <c r="AK7" s="32"/>
      <c r="AL7" s="32"/>
      <c r="AM7" s="32"/>
    </row>
    <row r="8" spans="1:39" s="11" customFormat="1" ht="12.75" x14ac:dyDescent="0.2">
      <c r="A8" s="5">
        <v>43276</v>
      </c>
      <c r="B8" s="6" t="s">
        <v>23</v>
      </c>
      <c r="C8" s="7" t="s">
        <v>123</v>
      </c>
      <c r="D8" s="7" t="s">
        <v>116</v>
      </c>
      <c r="E8" s="15">
        <v>0.29166666666666669</v>
      </c>
      <c r="F8" s="8">
        <v>0.33333333333333331</v>
      </c>
      <c r="G8" s="9">
        <v>4.166666666666663E-2</v>
      </c>
      <c r="H8" s="10">
        <v>0.99999999999999911</v>
      </c>
      <c r="I8" s="7"/>
      <c r="J8" s="7">
        <v>1</v>
      </c>
      <c r="K8" s="7"/>
      <c r="L8" s="7"/>
      <c r="N8" s="94">
        <v>2</v>
      </c>
      <c r="O8" s="95" t="s">
        <v>94</v>
      </c>
      <c r="P8" s="95">
        <v>10</v>
      </c>
      <c r="Q8" s="96">
        <v>20.499999999999996</v>
      </c>
      <c r="R8" s="95">
        <v>5</v>
      </c>
      <c r="S8" s="95">
        <v>5</v>
      </c>
      <c r="T8" s="95"/>
      <c r="U8" s="95"/>
      <c r="W8" s="23"/>
      <c r="X8" s="24"/>
      <c r="Y8" s="24"/>
      <c r="Z8" s="27"/>
      <c r="AA8" s="24"/>
      <c r="AB8" s="24"/>
      <c r="AC8" s="24"/>
      <c r="AD8" s="24"/>
      <c r="AF8" s="31"/>
      <c r="AG8" s="32"/>
      <c r="AH8" s="32"/>
      <c r="AI8" s="33"/>
      <c r="AJ8" s="32"/>
      <c r="AK8" s="32"/>
      <c r="AL8" s="32"/>
      <c r="AM8" s="32"/>
    </row>
    <row r="9" spans="1:39" s="11" customFormat="1" ht="12.75" x14ac:dyDescent="0.2">
      <c r="A9" s="5">
        <v>43285</v>
      </c>
      <c r="B9" s="6" t="s">
        <v>23</v>
      </c>
      <c r="C9" s="7" t="s">
        <v>94</v>
      </c>
      <c r="D9" s="7" t="s">
        <v>117</v>
      </c>
      <c r="E9" s="15">
        <v>0.29166666666666669</v>
      </c>
      <c r="F9" s="8">
        <v>0.375</v>
      </c>
      <c r="G9" s="9">
        <v>8.3333333333333315E-2</v>
      </c>
      <c r="H9" s="10">
        <v>1.9999999999999996</v>
      </c>
      <c r="I9" s="7">
        <v>1</v>
      </c>
      <c r="J9" s="7"/>
      <c r="K9" s="7"/>
      <c r="L9" s="7"/>
      <c r="N9" s="94">
        <v>3</v>
      </c>
      <c r="O9" s="95" t="s">
        <v>145</v>
      </c>
      <c r="P9" s="95">
        <v>2</v>
      </c>
      <c r="Q9" s="96">
        <v>10.5</v>
      </c>
      <c r="R9" s="95">
        <v>2</v>
      </c>
      <c r="S9" s="95"/>
      <c r="T9" s="95"/>
      <c r="U9" s="95"/>
      <c r="W9" s="23"/>
      <c r="X9" s="24"/>
      <c r="Y9" s="24"/>
      <c r="Z9" s="27"/>
      <c r="AA9" s="24"/>
      <c r="AB9" s="24"/>
      <c r="AC9" s="24"/>
      <c r="AD9" s="24"/>
      <c r="AF9" s="31"/>
      <c r="AG9" s="32"/>
      <c r="AH9" s="32"/>
      <c r="AI9" s="33"/>
      <c r="AJ9" s="32"/>
      <c r="AK9" s="32"/>
      <c r="AL9" s="32"/>
      <c r="AM9" s="32"/>
    </row>
    <row r="10" spans="1:39" s="11" customFormat="1" ht="12.75" x14ac:dyDescent="0.2">
      <c r="A10" s="5">
        <v>43288</v>
      </c>
      <c r="B10" s="6" t="s">
        <v>23</v>
      </c>
      <c r="C10" s="7" t="s">
        <v>94</v>
      </c>
      <c r="D10" s="7" t="s">
        <v>118</v>
      </c>
      <c r="E10" s="8">
        <v>0.29166666666666669</v>
      </c>
      <c r="F10" s="8">
        <v>0.375</v>
      </c>
      <c r="G10" s="9">
        <v>8.3333333333333315E-2</v>
      </c>
      <c r="H10" s="10">
        <v>1.9999999999999996</v>
      </c>
      <c r="I10" s="7">
        <v>1</v>
      </c>
      <c r="J10" s="7"/>
      <c r="K10" s="7"/>
      <c r="L10" s="7"/>
      <c r="N10" s="94">
        <v>4</v>
      </c>
      <c r="O10" s="95" t="s">
        <v>115</v>
      </c>
      <c r="P10" s="95">
        <v>3</v>
      </c>
      <c r="Q10" s="96">
        <v>7.4999999999999982</v>
      </c>
      <c r="R10" s="95">
        <v>2</v>
      </c>
      <c r="S10" s="95">
        <v>1</v>
      </c>
      <c r="T10" s="95"/>
      <c r="U10" s="95"/>
      <c r="W10" s="23"/>
      <c r="X10" s="24"/>
      <c r="Y10" s="24"/>
      <c r="Z10" s="27"/>
      <c r="AA10" s="24"/>
      <c r="AB10" s="24"/>
      <c r="AC10" s="24"/>
      <c r="AD10" s="24"/>
      <c r="AF10" s="31"/>
      <c r="AG10" s="32"/>
      <c r="AH10" s="32"/>
      <c r="AI10" s="33"/>
      <c r="AJ10" s="32"/>
      <c r="AK10" s="32"/>
      <c r="AL10" s="32"/>
      <c r="AM10" s="32"/>
    </row>
    <row r="11" spans="1:39" s="11" customFormat="1" ht="12.75" x14ac:dyDescent="0.2">
      <c r="A11" s="5">
        <v>43294</v>
      </c>
      <c r="B11" s="6" t="s">
        <v>23</v>
      </c>
      <c r="C11" s="7" t="s">
        <v>94</v>
      </c>
      <c r="D11" s="7" t="s">
        <v>119</v>
      </c>
      <c r="E11" s="8">
        <v>0.29166666666666669</v>
      </c>
      <c r="F11" s="8">
        <v>0.375</v>
      </c>
      <c r="G11" s="9">
        <v>8.3333333333333315E-2</v>
      </c>
      <c r="H11" s="10">
        <v>1.9999999999999996</v>
      </c>
      <c r="I11" s="7"/>
      <c r="J11" s="7">
        <v>1</v>
      </c>
      <c r="K11" s="7"/>
      <c r="L11" s="7"/>
      <c r="N11" s="94">
        <v>5</v>
      </c>
      <c r="O11" s="95" t="s">
        <v>136</v>
      </c>
      <c r="P11" s="95">
        <v>4</v>
      </c>
      <c r="Q11" s="96">
        <v>5</v>
      </c>
      <c r="R11" s="95">
        <v>3</v>
      </c>
      <c r="S11" s="95">
        <v>1</v>
      </c>
      <c r="T11" s="95"/>
      <c r="U11" s="95"/>
      <c r="W11" s="23"/>
      <c r="X11" s="24"/>
      <c r="Y11" s="24"/>
      <c r="Z11" s="27"/>
      <c r="AA11" s="24"/>
      <c r="AB11" s="24"/>
      <c r="AC11" s="24"/>
      <c r="AD11" s="24"/>
      <c r="AF11" s="31"/>
      <c r="AG11" s="32"/>
      <c r="AH11" s="32"/>
      <c r="AI11" s="33"/>
      <c r="AJ11" s="32"/>
      <c r="AK11" s="32"/>
      <c r="AL11" s="32"/>
      <c r="AM11" s="32"/>
    </row>
    <row r="12" spans="1:39" s="11" customFormat="1" ht="12.75" x14ac:dyDescent="0.2">
      <c r="A12" s="5">
        <v>43298</v>
      </c>
      <c r="B12" s="6" t="s">
        <v>23</v>
      </c>
      <c r="C12" s="7" t="s">
        <v>94</v>
      </c>
      <c r="D12" s="7" t="s">
        <v>120</v>
      </c>
      <c r="E12" s="8">
        <v>0.29166666666666669</v>
      </c>
      <c r="F12" s="8">
        <v>0.35416666666666669</v>
      </c>
      <c r="G12" s="9">
        <v>6.25E-2</v>
      </c>
      <c r="H12" s="10">
        <v>1.5</v>
      </c>
      <c r="I12" s="7">
        <v>1</v>
      </c>
      <c r="J12" s="7"/>
      <c r="K12" s="7"/>
      <c r="L12" s="7"/>
      <c r="N12" s="94">
        <v>6</v>
      </c>
      <c r="O12" s="95" t="s">
        <v>193</v>
      </c>
      <c r="P12" s="95">
        <v>1</v>
      </c>
      <c r="Q12" s="96">
        <v>4</v>
      </c>
      <c r="R12" s="95"/>
      <c r="S12" s="95"/>
      <c r="T12" s="95">
        <v>1</v>
      </c>
      <c r="U12" s="95"/>
      <c r="W12" s="23"/>
      <c r="X12" s="24"/>
      <c r="Y12" s="24"/>
      <c r="Z12" s="27"/>
      <c r="AA12" s="24"/>
      <c r="AB12" s="24"/>
      <c r="AC12" s="24"/>
      <c r="AD12" s="24"/>
      <c r="AF12" s="31"/>
      <c r="AG12" s="32"/>
      <c r="AH12" s="32"/>
      <c r="AI12" s="33"/>
      <c r="AJ12" s="32"/>
      <c r="AK12" s="32"/>
      <c r="AL12" s="32"/>
      <c r="AM12" s="32"/>
    </row>
    <row r="13" spans="1:39" s="11" customFormat="1" ht="12.75" x14ac:dyDescent="0.2">
      <c r="A13" s="5">
        <v>43305</v>
      </c>
      <c r="B13" s="6" t="s">
        <v>23</v>
      </c>
      <c r="C13" s="7" t="s">
        <v>115</v>
      </c>
      <c r="D13" s="7" t="s">
        <v>121</v>
      </c>
      <c r="E13" s="8">
        <v>0.29166666666666669</v>
      </c>
      <c r="F13" s="8">
        <v>0.45833333333333331</v>
      </c>
      <c r="G13" s="9">
        <v>0.16666666666666663</v>
      </c>
      <c r="H13" s="10">
        <v>3.9999999999999991</v>
      </c>
      <c r="I13" s="7">
        <v>1</v>
      </c>
      <c r="J13" s="7"/>
      <c r="K13" s="7"/>
      <c r="L13" s="7"/>
      <c r="N13" s="94">
        <v>7</v>
      </c>
      <c r="O13" s="95" t="s">
        <v>646</v>
      </c>
      <c r="P13" s="95">
        <v>1</v>
      </c>
      <c r="Q13" s="96">
        <v>3</v>
      </c>
      <c r="R13" s="95">
        <v>1</v>
      </c>
      <c r="S13" s="95"/>
      <c r="T13" s="95"/>
      <c r="U13" s="95"/>
      <c r="W13" s="23"/>
      <c r="X13" s="24"/>
      <c r="Y13" s="24"/>
      <c r="Z13" s="27"/>
      <c r="AA13" s="24"/>
      <c r="AB13" s="24"/>
      <c r="AC13" s="24"/>
      <c r="AD13" s="24"/>
      <c r="AF13" s="31"/>
      <c r="AG13" s="32"/>
      <c r="AH13" s="32"/>
      <c r="AI13" s="33"/>
      <c r="AJ13" s="32"/>
      <c r="AK13" s="32"/>
      <c r="AL13" s="32"/>
      <c r="AM13" s="32"/>
    </row>
    <row r="14" spans="1:39" s="11" customFormat="1" ht="12.75" x14ac:dyDescent="0.2">
      <c r="A14" s="5">
        <v>43306</v>
      </c>
      <c r="B14" s="6" t="s">
        <v>23</v>
      </c>
      <c r="C14" s="7" t="s">
        <v>94</v>
      </c>
      <c r="D14" s="7" t="s">
        <v>122</v>
      </c>
      <c r="E14" s="8">
        <v>0.29166666666666669</v>
      </c>
      <c r="F14" s="8">
        <v>0.33333333333333331</v>
      </c>
      <c r="G14" s="9">
        <v>4.166666666666663E-2</v>
      </c>
      <c r="H14" s="10">
        <v>0.99999999999999911</v>
      </c>
      <c r="I14" s="7"/>
      <c r="J14" s="7">
        <v>1</v>
      </c>
      <c r="K14" s="7"/>
      <c r="L14" s="7"/>
      <c r="N14" s="94">
        <v>8</v>
      </c>
      <c r="O14" s="95" t="s">
        <v>656</v>
      </c>
      <c r="P14" s="95">
        <v>1</v>
      </c>
      <c r="Q14" s="96">
        <v>3</v>
      </c>
      <c r="R14" s="95">
        <v>1</v>
      </c>
      <c r="S14" s="95"/>
      <c r="T14" s="95"/>
      <c r="U14" s="95"/>
      <c r="W14" s="23"/>
      <c r="X14" s="24"/>
      <c r="Y14" s="24"/>
      <c r="Z14" s="27"/>
      <c r="AA14" s="24"/>
      <c r="AB14" s="24"/>
      <c r="AC14" s="24"/>
      <c r="AD14" s="24"/>
      <c r="AF14" s="31"/>
      <c r="AG14" s="32"/>
      <c r="AH14" s="32"/>
      <c r="AI14" s="33"/>
      <c r="AJ14" s="32"/>
      <c r="AK14" s="32"/>
      <c r="AL14" s="32"/>
      <c r="AM14" s="32"/>
    </row>
    <row r="15" spans="1:39" s="11" customFormat="1" ht="12.75" x14ac:dyDescent="0.2">
      <c r="A15" s="5">
        <v>43307</v>
      </c>
      <c r="B15" s="6" t="s">
        <v>23</v>
      </c>
      <c r="C15" s="7" t="s">
        <v>94</v>
      </c>
      <c r="D15" s="7" t="s">
        <v>122</v>
      </c>
      <c r="E15" s="8">
        <v>0.29166666666666669</v>
      </c>
      <c r="F15" s="8">
        <v>0.33333333333333331</v>
      </c>
      <c r="G15" s="9">
        <v>4.166666666666663E-2</v>
      </c>
      <c r="H15" s="10">
        <v>0.99999999999999911</v>
      </c>
      <c r="I15" s="7"/>
      <c r="J15" s="7">
        <v>1</v>
      </c>
      <c r="K15" s="7"/>
      <c r="L15" s="7"/>
      <c r="N15" s="94">
        <v>9</v>
      </c>
      <c r="O15" s="95" t="s">
        <v>130</v>
      </c>
      <c r="P15" s="95">
        <v>2</v>
      </c>
      <c r="Q15" s="96">
        <v>3</v>
      </c>
      <c r="R15" s="95"/>
      <c r="S15" s="95">
        <v>2</v>
      </c>
      <c r="T15" s="95"/>
      <c r="U15" s="95"/>
      <c r="W15" s="23"/>
      <c r="X15" s="24"/>
      <c r="Y15" s="24"/>
      <c r="Z15" s="27"/>
      <c r="AA15" s="24"/>
      <c r="AB15" s="24"/>
      <c r="AC15" s="24"/>
      <c r="AD15" s="24"/>
      <c r="AF15" s="31"/>
      <c r="AG15" s="32"/>
      <c r="AH15" s="32"/>
      <c r="AI15" s="33"/>
      <c r="AJ15" s="32"/>
      <c r="AK15" s="32"/>
      <c r="AL15" s="32"/>
      <c r="AM15" s="32"/>
    </row>
    <row r="16" spans="1:39" s="11" customFormat="1" ht="12.75" x14ac:dyDescent="0.2">
      <c r="A16" s="5">
        <v>43312</v>
      </c>
      <c r="B16" s="6" t="s">
        <v>23</v>
      </c>
      <c r="C16" s="7" t="s">
        <v>94</v>
      </c>
      <c r="D16" s="7" t="s">
        <v>122</v>
      </c>
      <c r="E16" s="8">
        <v>0.29166666666666669</v>
      </c>
      <c r="F16" s="8">
        <v>0.41666666666666669</v>
      </c>
      <c r="G16" s="9">
        <v>0.125</v>
      </c>
      <c r="H16" s="10">
        <v>3</v>
      </c>
      <c r="I16" s="7"/>
      <c r="J16" s="7">
        <v>1</v>
      </c>
      <c r="K16" s="7"/>
      <c r="L16" s="7"/>
      <c r="N16" s="94">
        <v>10</v>
      </c>
      <c r="O16" s="95" t="s">
        <v>126</v>
      </c>
      <c r="P16" s="95">
        <v>2</v>
      </c>
      <c r="Q16" s="96">
        <v>2.9999999999999973</v>
      </c>
      <c r="R16" s="95">
        <v>2</v>
      </c>
      <c r="S16" s="95"/>
      <c r="T16" s="95"/>
      <c r="U16" s="95"/>
    </row>
    <row r="17" spans="1:21" s="11" customFormat="1" ht="12.75" x14ac:dyDescent="0.2">
      <c r="A17" s="5">
        <v>43313</v>
      </c>
      <c r="B17" s="6" t="s">
        <v>23</v>
      </c>
      <c r="C17" s="7" t="s">
        <v>124</v>
      </c>
      <c r="D17" s="7" t="s">
        <v>129</v>
      </c>
      <c r="E17" s="8">
        <v>0.29166666666666669</v>
      </c>
      <c r="F17" s="8">
        <v>0.33333333333333331</v>
      </c>
      <c r="G17" s="9">
        <v>4.166666666666663E-2</v>
      </c>
      <c r="H17" s="10">
        <v>0.99999999999999911</v>
      </c>
      <c r="I17" s="7"/>
      <c r="J17" s="7">
        <v>1</v>
      </c>
      <c r="K17" s="7"/>
      <c r="L17" s="7"/>
      <c r="N17" s="94">
        <v>11</v>
      </c>
      <c r="O17" s="95" t="s">
        <v>124</v>
      </c>
      <c r="P17" s="95">
        <v>4</v>
      </c>
      <c r="Q17" s="95">
        <v>4</v>
      </c>
      <c r="R17" s="95">
        <v>1</v>
      </c>
      <c r="S17" s="95">
        <v>3</v>
      </c>
      <c r="T17" s="95"/>
      <c r="U17" s="95"/>
    </row>
    <row r="18" spans="1:21" s="11" customFormat="1" ht="12.75" x14ac:dyDescent="0.2">
      <c r="A18" s="5">
        <v>43321</v>
      </c>
      <c r="B18" s="6" t="s">
        <v>23</v>
      </c>
      <c r="C18" s="7" t="s">
        <v>126</v>
      </c>
      <c r="D18" s="7" t="s">
        <v>125</v>
      </c>
      <c r="E18" s="8">
        <v>0.29166666666666669</v>
      </c>
      <c r="F18" s="8">
        <v>0.33333333333333331</v>
      </c>
      <c r="G18" s="9">
        <v>4.166666666666663E-2</v>
      </c>
      <c r="H18" s="10">
        <v>0.99999999999999911</v>
      </c>
      <c r="I18" s="7">
        <v>1</v>
      </c>
      <c r="J18" s="7"/>
      <c r="K18" s="7"/>
      <c r="L18" s="7"/>
      <c r="N18" s="94">
        <v>12</v>
      </c>
      <c r="O18" s="95" t="s">
        <v>143</v>
      </c>
      <c r="P18" s="95">
        <v>1</v>
      </c>
      <c r="Q18" s="95">
        <v>2.4999999999999991</v>
      </c>
      <c r="R18" s="95">
        <v>1</v>
      </c>
      <c r="S18" s="95"/>
      <c r="T18" s="95"/>
      <c r="U18" s="95"/>
    </row>
    <row r="19" spans="1:21" s="11" customFormat="1" ht="12.75" x14ac:dyDescent="0.2">
      <c r="A19" s="5">
        <v>43327</v>
      </c>
      <c r="B19" s="6" t="s">
        <v>23</v>
      </c>
      <c r="C19" s="7" t="s">
        <v>94</v>
      </c>
      <c r="D19" s="7" t="s">
        <v>122</v>
      </c>
      <c r="E19" s="8">
        <v>0.29166666666666669</v>
      </c>
      <c r="F19" s="8">
        <v>0.375</v>
      </c>
      <c r="G19" s="9">
        <v>8.3333333333333315E-2</v>
      </c>
      <c r="H19" s="10">
        <v>1.9999999999999996</v>
      </c>
      <c r="I19" s="7"/>
      <c r="J19" s="7">
        <v>1</v>
      </c>
      <c r="K19" s="7"/>
      <c r="L19" s="7"/>
      <c r="N19" s="94">
        <v>13</v>
      </c>
      <c r="O19" s="95" t="s">
        <v>141</v>
      </c>
      <c r="P19" s="95">
        <v>3</v>
      </c>
      <c r="Q19" s="95">
        <v>4</v>
      </c>
      <c r="R19" s="95">
        <v>3</v>
      </c>
      <c r="S19" s="95"/>
      <c r="T19" s="95"/>
      <c r="U19" s="95"/>
    </row>
    <row r="20" spans="1:21" s="11" customFormat="1" ht="12.75" x14ac:dyDescent="0.2">
      <c r="A20" s="5">
        <v>43339</v>
      </c>
      <c r="B20" s="6" t="s">
        <v>23</v>
      </c>
      <c r="C20" s="7" t="s">
        <v>128</v>
      </c>
      <c r="D20" s="7" t="s">
        <v>127</v>
      </c>
      <c r="E20" s="8">
        <v>0.29166666666666669</v>
      </c>
      <c r="F20" s="8">
        <v>0.375</v>
      </c>
      <c r="G20" s="9">
        <v>8.3333333333333315E-2</v>
      </c>
      <c r="H20" s="10">
        <v>1.9999999999999996</v>
      </c>
      <c r="I20" s="7">
        <v>1</v>
      </c>
      <c r="J20" s="7"/>
      <c r="K20" s="7"/>
      <c r="L20" s="7"/>
      <c r="N20" s="94">
        <v>14</v>
      </c>
      <c r="O20" s="95" t="s">
        <v>731</v>
      </c>
      <c r="P20" s="95">
        <v>1</v>
      </c>
      <c r="Q20" s="95">
        <v>2.0000000000000009</v>
      </c>
      <c r="R20" s="95">
        <v>1</v>
      </c>
      <c r="S20" s="95"/>
      <c r="T20" s="95"/>
      <c r="U20" s="95"/>
    </row>
    <row r="21" spans="1:21" s="11" customFormat="1" ht="12.75" x14ac:dyDescent="0.2">
      <c r="A21" s="5">
        <v>43347</v>
      </c>
      <c r="B21" s="6" t="s">
        <v>23</v>
      </c>
      <c r="C21" s="7" t="s">
        <v>130</v>
      </c>
      <c r="D21" s="7" t="s">
        <v>131</v>
      </c>
      <c r="E21" s="8">
        <v>0.5</v>
      </c>
      <c r="F21" s="8">
        <v>0.58333333333333337</v>
      </c>
      <c r="G21" s="9">
        <v>8.333333333333337E-2</v>
      </c>
      <c r="H21" s="10">
        <v>2.0000000000000009</v>
      </c>
      <c r="I21" s="7"/>
      <c r="J21" s="7">
        <v>1</v>
      </c>
      <c r="K21" s="7"/>
      <c r="L21" s="7"/>
      <c r="N21" s="94">
        <v>15</v>
      </c>
      <c r="O21" s="95" t="s">
        <v>218</v>
      </c>
      <c r="P21" s="95">
        <v>1</v>
      </c>
      <c r="Q21" s="95">
        <v>2</v>
      </c>
      <c r="R21" s="95">
        <v>1</v>
      </c>
      <c r="S21" s="95"/>
      <c r="T21" s="95"/>
      <c r="U21" s="95"/>
    </row>
    <row r="22" spans="1:21" s="11" customFormat="1" ht="12.75" x14ac:dyDescent="0.2">
      <c r="A22" s="5">
        <v>43358</v>
      </c>
      <c r="B22" s="6" t="s">
        <v>23</v>
      </c>
      <c r="C22" s="7" t="s">
        <v>133</v>
      </c>
      <c r="D22" s="7" t="s">
        <v>132</v>
      </c>
      <c r="E22" s="8">
        <v>0.29166666666666669</v>
      </c>
      <c r="F22" s="8">
        <v>0.35416666666666669</v>
      </c>
      <c r="G22" s="9">
        <v>6.25E-2</v>
      </c>
      <c r="H22" s="10">
        <v>1.5</v>
      </c>
      <c r="I22" s="7">
        <v>1</v>
      </c>
      <c r="J22" s="7"/>
      <c r="K22" s="7"/>
      <c r="L22" s="7"/>
      <c r="N22" s="94">
        <v>16</v>
      </c>
      <c r="O22" s="95" t="s">
        <v>128</v>
      </c>
      <c r="P22" s="95">
        <v>1</v>
      </c>
      <c r="Q22" s="95">
        <v>1.9999999999999996</v>
      </c>
      <c r="R22" s="95">
        <v>1</v>
      </c>
      <c r="S22" s="95"/>
      <c r="T22" s="95"/>
      <c r="U22" s="95"/>
    </row>
    <row r="23" spans="1:21" s="11" customFormat="1" ht="12.75" x14ac:dyDescent="0.2">
      <c r="A23" s="5">
        <v>43364</v>
      </c>
      <c r="B23" s="6" t="s">
        <v>23</v>
      </c>
      <c r="C23" s="7" t="s">
        <v>94</v>
      </c>
      <c r="D23" s="7" t="s">
        <v>134</v>
      </c>
      <c r="E23" s="8">
        <v>0.29166666666666669</v>
      </c>
      <c r="F23" s="8">
        <v>0.33333333333333331</v>
      </c>
      <c r="G23" s="9">
        <v>4.166666666666663E-2</v>
      </c>
      <c r="H23" s="10">
        <v>0.99999999999999911</v>
      </c>
      <c r="I23" s="7">
        <v>1</v>
      </c>
      <c r="J23" s="7"/>
      <c r="K23" s="7"/>
      <c r="L23" s="7"/>
      <c r="N23" s="94">
        <v>17</v>
      </c>
      <c r="O23" s="95" t="s">
        <v>770</v>
      </c>
      <c r="P23" s="95">
        <v>1</v>
      </c>
      <c r="Q23" s="95">
        <v>1.9999999999999982</v>
      </c>
      <c r="R23" s="95"/>
      <c r="S23" s="95">
        <v>1</v>
      </c>
      <c r="T23" s="95"/>
      <c r="U23" s="95"/>
    </row>
    <row r="24" spans="1:21" s="11" customFormat="1" ht="12.75" x14ac:dyDescent="0.2">
      <c r="A24" s="5">
        <v>43367</v>
      </c>
      <c r="B24" s="6" t="s">
        <v>23</v>
      </c>
      <c r="C24" s="7" t="s">
        <v>136</v>
      </c>
      <c r="D24" s="7" t="s">
        <v>135</v>
      </c>
      <c r="E24" s="8">
        <v>0.29166666666666669</v>
      </c>
      <c r="F24" s="8">
        <v>0.35416666666666669</v>
      </c>
      <c r="G24" s="9">
        <v>6.25E-2</v>
      </c>
      <c r="H24" s="10">
        <v>1.5</v>
      </c>
      <c r="I24" s="7">
        <v>1</v>
      </c>
      <c r="J24" s="7"/>
      <c r="K24" s="7"/>
      <c r="L24" s="7"/>
      <c r="N24" s="94">
        <v>18</v>
      </c>
      <c r="O24" s="95" t="s">
        <v>133</v>
      </c>
      <c r="P24" s="95">
        <v>1</v>
      </c>
      <c r="Q24" s="95">
        <v>1.5</v>
      </c>
      <c r="R24" s="95">
        <v>1</v>
      </c>
      <c r="S24" s="95"/>
      <c r="T24" s="95"/>
      <c r="U24" s="95"/>
    </row>
    <row r="25" spans="1:21" s="11" customFormat="1" ht="12.75" x14ac:dyDescent="0.2">
      <c r="A25" s="5">
        <v>43370</v>
      </c>
      <c r="B25" s="6" t="s">
        <v>23</v>
      </c>
      <c r="C25" s="7" t="s">
        <v>123</v>
      </c>
      <c r="D25" s="7" t="s">
        <v>195</v>
      </c>
      <c r="E25" s="8">
        <v>0.29166666666666669</v>
      </c>
      <c r="F25" s="8">
        <v>0.625</v>
      </c>
      <c r="G25" s="9">
        <v>0.33333333333333331</v>
      </c>
      <c r="H25" s="10">
        <v>8</v>
      </c>
      <c r="I25" s="7"/>
      <c r="J25" s="7"/>
      <c r="K25" s="7">
        <v>1</v>
      </c>
      <c r="L25" s="7"/>
      <c r="N25" s="94">
        <v>19</v>
      </c>
      <c r="O25" s="95" t="s">
        <v>148</v>
      </c>
      <c r="P25" s="95">
        <v>1</v>
      </c>
      <c r="Q25" s="95">
        <v>0.99999999999999911</v>
      </c>
      <c r="R25" s="95">
        <v>1</v>
      </c>
      <c r="S25" s="95"/>
      <c r="T25" s="95"/>
      <c r="U25" s="95"/>
    </row>
    <row r="26" spans="1:21" s="11" customFormat="1" ht="12.75" x14ac:dyDescent="0.2">
      <c r="A26" s="5">
        <v>43375</v>
      </c>
      <c r="B26" s="6" t="s">
        <v>23</v>
      </c>
      <c r="C26" s="7" t="s">
        <v>139</v>
      </c>
      <c r="D26" s="7" t="s">
        <v>138</v>
      </c>
      <c r="E26" s="8">
        <v>0.29166666666666669</v>
      </c>
      <c r="F26" s="8">
        <v>0.33333333333333331</v>
      </c>
      <c r="G26" s="9">
        <v>4.166666666666663E-2</v>
      </c>
      <c r="H26" s="10">
        <v>0.99999999999999911</v>
      </c>
      <c r="I26" s="7">
        <v>1</v>
      </c>
      <c r="J26" s="7"/>
      <c r="K26" s="7"/>
      <c r="L26" s="7"/>
      <c r="N26" s="94">
        <v>20</v>
      </c>
      <c r="O26" s="95" t="s">
        <v>98</v>
      </c>
      <c r="P26" s="95">
        <v>1</v>
      </c>
      <c r="Q26" s="95">
        <v>0.99999999999999911</v>
      </c>
      <c r="R26" s="95">
        <v>1</v>
      </c>
      <c r="S26" s="95"/>
      <c r="T26" s="95"/>
      <c r="U26" s="95"/>
    </row>
    <row r="27" spans="1:21" s="11" customFormat="1" ht="12.75" x14ac:dyDescent="0.2">
      <c r="A27" s="5">
        <v>43389</v>
      </c>
      <c r="B27" s="6" t="s">
        <v>23</v>
      </c>
      <c r="C27" s="7" t="s">
        <v>141</v>
      </c>
      <c r="D27" s="7" t="s">
        <v>140</v>
      </c>
      <c r="E27" s="8">
        <v>0.29166666666666669</v>
      </c>
      <c r="F27" s="8">
        <v>0.33333333333333331</v>
      </c>
      <c r="G27" s="9">
        <v>4.166666666666663E-2</v>
      </c>
      <c r="H27" s="10">
        <v>0.99999999999999911</v>
      </c>
      <c r="I27" s="7">
        <v>1</v>
      </c>
      <c r="J27" s="7"/>
      <c r="K27" s="7"/>
      <c r="L27" s="7"/>
      <c r="N27" s="94">
        <v>21</v>
      </c>
      <c r="O27" s="95" t="s">
        <v>139</v>
      </c>
      <c r="P27" s="95">
        <v>1</v>
      </c>
      <c r="Q27" s="95">
        <v>0.99999999999999911</v>
      </c>
      <c r="R27" s="95">
        <v>1</v>
      </c>
      <c r="S27" s="95"/>
      <c r="T27" s="95"/>
      <c r="U27" s="95"/>
    </row>
    <row r="28" spans="1:21" s="11" customFormat="1" ht="12.75" x14ac:dyDescent="0.2">
      <c r="A28" s="5">
        <v>43390</v>
      </c>
      <c r="B28" s="6" t="s">
        <v>23</v>
      </c>
      <c r="C28" s="7" t="s">
        <v>143</v>
      </c>
      <c r="D28" s="7" t="s">
        <v>142</v>
      </c>
      <c r="E28" s="8">
        <v>0.29166666666666669</v>
      </c>
      <c r="F28" s="8">
        <v>0.39583333333333331</v>
      </c>
      <c r="G28" s="9">
        <v>0.10416666666666663</v>
      </c>
      <c r="H28" s="10">
        <v>2.4999999999999991</v>
      </c>
      <c r="I28" s="7">
        <v>1</v>
      </c>
      <c r="J28" s="7"/>
      <c r="K28" s="7"/>
      <c r="L28" s="7"/>
      <c r="N28" s="94">
        <v>22</v>
      </c>
      <c r="O28" s="95" t="s">
        <v>1439</v>
      </c>
      <c r="P28" s="95">
        <v>1</v>
      </c>
      <c r="Q28" s="95">
        <v>1</v>
      </c>
      <c r="R28" s="95">
        <v>1</v>
      </c>
      <c r="S28" s="95"/>
      <c r="T28" s="95"/>
      <c r="U28" s="95"/>
    </row>
    <row r="29" spans="1:21" s="11" customFormat="1" ht="12.75" x14ac:dyDescent="0.2">
      <c r="A29" s="5">
        <v>43391</v>
      </c>
      <c r="B29" s="6" t="s">
        <v>23</v>
      </c>
      <c r="C29" s="7" t="s">
        <v>98</v>
      </c>
      <c r="D29" s="7" t="s">
        <v>144</v>
      </c>
      <c r="E29" s="8">
        <v>0.29166666666666669</v>
      </c>
      <c r="F29" s="8">
        <v>0.33333333333333331</v>
      </c>
      <c r="G29" s="9">
        <v>4.166666666666663E-2</v>
      </c>
      <c r="H29" s="10">
        <v>0.99999999999999911</v>
      </c>
      <c r="I29" s="7">
        <v>1</v>
      </c>
      <c r="J29" s="7"/>
      <c r="K29" s="7"/>
      <c r="L29" s="7"/>
      <c r="N29" s="94">
        <v>23</v>
      </c>
      <c r="O29" s="95" t="s">
        <v>729</v>
      </c>
      <c r="P29" s="95">
        <v>1</v>
      </c>
      <c r="Q29" s="95">
        <v>1</v>
      </c>
      <c r="R29" s="95"/>
      <c r="S29" s="95">
        <v>1</v>
      </c>
      <c r="T29" s="95"/>
      <c r="U29" s="95"/>
    </row>
    <row r="30" spans="1:21" s="11" customFormat="1" ht="12.75" x14ac:dyDescent="0.2">
      <c r="A30" s="5">
        <v>43397</v>
      </c>
      <c r="B30" s="6" t="s">
        <v>23</v>
      </c>
      <c r="C30" s="7" t="s">
        <v>145</v>
      </c>
      <c r="D30" s="7" t="s">
        <v>146</v>
      </c>
      <c r="E30" s="8">
        <v>0.29166666666666669</v>
      </c>
      <c r="F30" s="8">
        <v>0.64583333333333337</v>
      </c>
      <c r="G30" s="9">
        <v>0.35416666666666669</v>
      </c>
      <c r="H30" s="10">
        <v>8.5</v>
      </c>
      <c r="I30" s="7">
        <v>1</v>
      </c>
      <c r="J30" s="7"/>
      <c r="K30" s="7"/>
      <c r="L30" s="7"/>
      <c r="N30" s="94">
        <v>24</v>
      </c>
      <c r="O30" s="95" t="s">
        <v>729</v>
      </c>
      <c r="P30" s="95">
        <v>1</v>
      </c>
      <c r="Q30" s="95">
        <v>3</v>
      </c>
      <c r="R30" s="95">
        <v>1</v>
      </c>
      <c r="S30" s="95"/>
      <c r="T30" s="95"/>
      <c r="U30" s="95"/>
    </row>
    <row r="31" spans="1:21" s="11" customFormat="1" ht="12.75" x14ac:dyDescent="0.2">
      <c r="A31" s="5">
        <v>43398</v>
      </c>
      <c r="B31" s="6" t="s">
        <v>23</v>
      </c>
      <c r="C31" s="7" t="s">
        <v>148</v>
      </c>
      <c r="D31" s="7" t="s">
        <v>147</v>
      </c>
      <c r="E31" s="8">
        <v>0.29166666666666669</v>
      </c>
      <c r="F31" s="8">
        <v>0.33333333333333331</v>
      </c>
      <c r="G31" s="9">
        <v>4.166666666666663E-2</v>
      </c>
      <c r="H31" s="10">
        <v>0.99999999999999911</v>
      </c>
      <c r="I31" s="7">
        <v>1</v>
      </c>
      <c r="J31" s="7"/>
      <c r="K31" s="7"/>
      <c r="L31" s="7"/>
      <c r="N31" s="94">
        <v>25</v>
      </c>
      <c r="O31" s="95" t="s">
        <v>128</v>
      </c>
      <c r="P31" s="95">
        <v>1</v>
      </c>
      <c r="Q31" s="95">
        <v>2</v>
      </c>
      <c r="R31" s="95">
        <v>1</v>
      </c>
      <c r="S31" s="95"/>
      <c r="T31" s="95"/>
      <c r="U31" s="95"/>
    </row>
    <row r="32" spans="1:21" s="11" customFormat="1" ht="12.75" x14ac:dyDescent="0.2">
      <c r="A32" s="5">
        <v>43412</v>
      </c>
      <c r="B32" s="6" t="s">
        <v>23</v>
      </c>
      <c r="C32" s="7" t="s">
        <v>123</v>
      </c>
      <c r="D32" s="7" t="s">
        <v>196</v>
      </c>
      <c r="E32" s="8">
        <v>0.58333333333333337</v>
      </c>
      <c r="F32" s="8">
        <v>0.8125</v>
      </c>
      <c r="G32" s="9">
        <v>0.22916666666666663</v>
      </c>
      <c r="H32" s="10">
        <v>5.4999999999999991</v>
      </c>
      <c r="I32" s="7"/>
      <c r="J32" s="7"/>
      <c r="K32" s="7">
        <v>1</v>
      </c>
      <c r="L32" s="7"/>
      <c r="N32" s="23"/>
      <c r="O32" s="24"/>
      <c r="P32" s="24"/>
    </row>
    <row r="33" spans="1:16" s="11" customFormat="1" ht="12.75" x14ac:dyDescent="0.2">
      <c r="A33" s="5">
        <v>43412</v>
      </c>
      <c r="B33" s="6" t="s">
        <v>23</v>
      </c>
      <c r="C33" s="7" t="s">
        <v>94</v>
      </c>
      <c r="D33" s="7" t="s">
        <v>197</v>
      </c>
      <c r="E33" s="8">
        <v>0.95833333333333337</v>
      </c>
      <c r="F33" s="8">
        <v>0.16666666666666666</v>
      </c>
      <c r="G33" s="9">
        <v>0.20833333333333337</v>
      </c>
      <c r="H33" s="10">
        <v>5.0000000000000009</v>
      </c>
      <c r="I33" s="7">
        <v>1</v>
      </c>
      <c r="J33" s="7"/>
      <c r="K33" s="7"/>
      <c r="L33" s="7"/>
      <c r="N33" s="23"/>
      <c r="O33" s="24"/>
      <c r="P33" s="24"/>
    </row>
    <row r="34" spans="1:16" s="11" customFormat="1" ht="12.75" x14ac:dyDescent="0.2">
      <c r="A34" s="5">
        <v>43413</v>
      </c>
      <c r="B34" s="6" t="s">
        <v>23</v>
      </c>
      <c r="C34" s="7" t="s">
        <v>145</v>
      </c>
      <c r="D34" s="7" t="s">
        <v>198</v>
      </c>
      <c r="E34" s="8">
        <v>0.5</v>
      </c>
      <c r="F34" s="8">
        <v>0.58333333333333337</v>
      </c>
      <c r="G34" s="9">
        <v>8.333333333333337E-2</v>
      </c>
      <c r="H34" s="10">
        <v>2.0000000000000009</v>
      </c>
      <c r="I34" s="7">
        <v>1</v>
      </c>
      <c r="J34" s="7"/>
      <c r="K34" s="7"/>
      <c r="L34" s="7"/>
      <c r="N34" s="23"/>
      <c r="O34" s="24"/>
      <c r="P34" s="24"/>
    </row>
    <row r="35" spans="1:16" s="11" customFormat="1" ht="12.75" x14ac:dyDescent="0.2">
      <c r="A35" s="5">
        <v>43413</v>
      </c>
      <c r="B35" s="6" t="s">
        <v>23</v>
      </c>
      <c r="C35" s="7" t="s">
        <v>130</v>
      </c>
      <c r="D35" s="7" t="s">
        <v>131</v>
      </c>
      <c r="E35" s="8">
        <v>0.95833333333333337</v>
      </c>
      <c r="F35" s="8">
        <v>1</v>
      </c>
      <c r="G35" s="9">
        <v>4.166666666666663E-2</v>
      </c>
      <c r="H35" s="10">
        <v>0.99999999999999911</v>
      </c>
      <c r="I35" s="7"/>
      <c r="J35" s="7">
        <v>1</v>
      </c>
      <c r="K35" s="7"/>
      <c r="L35" s="7"/>
      <c r="N35" s="23"/>
      <c r="O35" s="24"/>
      <c r="P35" s="24"/>
    </row>
    <row r="36" spans="1:16" s="11" customFormat="1" ht="12.75" x14ac:dyDescent="0.2">
      <c r="A36" s="5">
        <v>43416</v>
      </c>
      <c r="B36" s="6" t="s">
        <v>23</v>
      </c>
      <c r="C36" s="7" t="s">
        <v>193</v>
      </c>
      <c r="D36" s="7" t="s">
        <v>194</v>
      </c>
      <c r="E36" s="8">
        <v>0.41666666666666669</v>
      </c>
      <c r="F36" s="8">
        <v>0.58333333333333337</v>
      </c>
      <c r="G36" s="9">
        <v>0.16666666666666669</v>
      </c>
      <c r="H36" s="10">
        <v>4</v>
      </c>
      <c r="I36" s="7"/>
      <c r="J36" s="7"/>
      <c r="K36" s="7">
        <v>1</v>
      </c>
      <c r="L36" s="7"/>
      <c r="N36" s="23"/>
      <c r="O36" s="24"/>
      <c r="P36" s="24"/>
    </row>
    <row r="37" spans="1:16" s="11" customFormat="1" ht="12.75" x14ac:dyDescent="0.2">
      <c r="A37" s="5">
        <v>43418</v>
      </c>
      <c r="B37" s="6" t="s">
        <v>23</v>
      </c>
      <c r="C37" s="7" t="s">
        <v>123</v>
      </c>
      <c r="D37" s="7" t="s">
        <v>196</v>
      </c>
      <c r="E37" s="8">
        <v>0.625</v>
      </c>
      <c r="F37" s="8">
        <v>0.91666666666666663</v>
      </c>
      <c r="G37" s="9">
        <v>0.29166666666666663</v>
      </c>
      <c r="H37" s="10">
        <v>6.9999999999999991</v>
      </c>
      <c r="I37" s="7"/>
      <c r="J37" s="7"/>
      <c r="K37" s="7">
        <v>1</v>
      </c>
      <c r="L37" s="7"/>
      <c r="N37" s="23"/>
      <c r="O37" s="24"/>
      <c r="P37" s="24"/>
    </row>
    <row r="38" spans="1:16" s="11" customFormat="1" ht="12.75" x14ac:dyDescent="0.2">
      <c r="A38" s="5">
        <v>43439</v>
      </c>
      <c r="B38" s="6" t="s">
        <v>23</v>
      </c>
      <c r="C38" s="7" t="s">
        <v>126</v>
      </c>
      <c r="D38" s="7" t="s">
        <v>211</v>
      </c>
      <c r="E38" s="8">
        <v>0.83333333333333337</v>
      </c>
      <c r="F38" s="8">
        <v>0.91666666666666663</v>
      </c>
      <c r="G38" s="9">
        <v>8.3333333333333259E-2</v>
      </c>
      <c r="H38" s="10">
        <v>1.9999999999999982</v>
      </c>
      <c r="I38" s="7">
        <v>1</v>
      </c>
      <c r="J38" s="7"/>
      <c r="K38" s="7"/>
      <c r="L38" s="7"/>
      <c r="N38" s="23"/>
      <c r="O38" s="24"/>
      <c r="P38" s="24"/>
    </row>
    <row r="39" spans="1:16" s="11" customFormat="1" ht="12.75" x14ac:dyDescent="0.2">
      <c r="A39" s="5">
        <v>43442</v>
      </c>
      <c r="B39" s="6" t="s">
        <v>23</v>
      </c>
      <c r="C39" s="7" t="s">
        <v>115</v>
      </c>
      <c r="D39" s="7" t="s">
        <v>212</v>
      </c>
      <c r="E39" s="8">
        <v>0.58333333333333337</v>
      </c>
      <c r="F39" s="8">
        <v>0.64583333333333337</v>
      </c>
      <c r="G39" s="9">
        <v>6.25E-2</v>
      </c>
      <c r="H39" s="10">
        <v>1.5</v>
      </c>
      <c r="I39" s="7"/>
      <c r="J39" s="7">
        <v>1</v>
      </c>
      <c r="K39" s="7"/>
      <c r="L39" s="7"/>
      <c r="N39" s="23"/>
      <c r="O39" s="24"/>
      <c r="P39" s="24"/>
    </row>
    <row r="40" spans="1:16" s="11" customFormat="1" ht="12.75" x14ac:dyDescent="0.2">
      <c r="A40" s="5">
        <v>43472</v>
      </c>
      <c r="B40" s="6" t="s">
        <v>23</v>
      </c>
      <c r="C40" s="7" t="s">
        <v>123</v>
      </c>
      <c r="D40" s="7" t="s">
        <v>216</v>
      </c>
      <c r="E40" s="8">
        <v>0.95833333333333337</v>
      </c>
      <c r="F40" s="8">
        <v>6.25E-2</v>
      </c>
      <c r="G40" s="9">
        <v>0.10416666666666663</v>
      </c>
      <c r="H40" s="10">
        <v>2.4999999999999991</v>
      </c>
      <c r="I40" s="7"/>
      <c r="J40" s="7"/>
      <c r="K40" s="7">
        <v>1</v>
      </c>
      <c r="L40" s="7"/>
      <c r="N40" s="23"/>
      <c r="O40" s="24"/>
      <c r="P40" s="24"/>
    </row>
    <row r="41" spans="1:16" s="11" customFormat="1" ht="12.75" x14ac:dyDescent="0.2">
      <c r="A41" s="5">
        <v>43474</v>
      </c>
      <c r="B41" s="6" t="s">
        <v>23</v>
      </c>
      <c r="C41" s="7" t="s">
        <v>218</v>
      </c>
      <c r="D41" s="7" t="s">
        <v>217</v>
      </c>
      <c r="E41" s="8">
        <v>8.3333333333333329E-2</v>
      </c>
      <c r="F41" s="8">
        <v>0.16666666666666666</v>
      </c>
      <c r="G41" s="9">
        <v>8.3333333333333329E-2</v>
      </c>
      <c r="H41" s="10">
        <v>2</v>
      </c>
      <c r="I41" s="7">
        <v>1</v>
      </c>
      <c r="J41" s="7"/>
      <c r="K41" s="7"/>
      <c r="L41" s="7"/>
      <c r="N41" s="23"/>
      <c r="O41" s="24"/>
      <c r="P41" s="24"/>
    </row>
    <row r="42" spans="1:16" s="11" customFormat="1" ht="12.75" x14ac:dyDescent="0.2">
      <c r="A42" s="5">
        <v>43476</v>
      </c>
      <c r="B42" s="6" t="s">
        <v>23</v>
      </c>
      <c r="C42" s="7" t="s">
        <v>123</v>
      </c>
      <c r="D42" s="7" t="s">
        <v>219</v>
      </c>
      <c r="E42" s="8">
        <v>0.58333333333333337</v>
      </c>
      <c r="F42" s="8">
        <v>0.91666666666666663</v>
      </c>
      <c r="G42" s="9">
        <v>0.33333333333333326</v>
      </c>
      <c r="H42" s="10">
        <v>7.9999999999999982</v>
      </c>
      <c r="I42" s="7"/>
      <c r="J42" s="7"/>
      <c r="K42" s="7">
        <v>1</v>
      </c>
      <c r="L42" s="7"/>
      <c r="N42" s="23"/>
      <c r="O42" s="24"/>
      <c r="P42" s="24"/>
    </row>
    <row r="43" spans="1:16" s="11" customFormat="1" ht="12.75" x14ac:dyDescent="0.2">
      <c r="A43" s="5">
        <v>43484</v>
      </c>
      <c r="B43" s="6" t="s">
        <v>23</v>
      </c>
      <c r="C43" s="7" t="s">
        <v>124</v>
      </c>
      <c r="D43" s="7" t="s">
        <v>1396</v>
      </c>
      <c r="E43" s="8">
        <v>0.625</v>
      </c>
      <c r="F43" s="8">
        <v>0.66666666666666663</v>
      </c>
      <c r="G43" s="9">
        <v>4.166666666666663E-2</v>
      </c>
      <c r="H43" s="10">
        <v>0.99999999999999911</v>
      </c>
      <c r="I43" s="7"/>
      <c r="J43" s="7"/>
      <c r="K43" s="7">
        <v>1</v>
      </c>
      <c r="L43" s="7"/>
      <c r="N43" s="23"/>
      <c r="O43" s="24"/>
      <c r="P43" s="24"/>
    </row>
    <row r="44" spans="1:16" s="11" customFormat="1" ht="12.75" x14ac:dyDescent="0.2">
      <c r="A44" s="5">
        <v>43484</v>
      </c>
      <c r="B44" s="6" t="s">
        <v>23</v>
      </c>
      <c r="C44" s="7" t="s">
        <v>770</v>
      </c>
      <c r="D44" s="7" t="s">
        <v>1397</v>
      </c>
      <c r="E44" s="8">
        <v>0.83333333333333337</v>
      </c>
      <c r="F44" s="8">
        <v>0.91666666666666663</v>
      </c>
      <c r="G44" s="9">
        <v>8.3333333333333259E-2</v>
      </c>
      <c r="H44" s="10">
        <v>1.9999999999999982</v>
      </c>
      <c r="I44" s="7"/>
      <c r="J44" s="7">
        <v>1</v>
      </c>
      <c r="K44" s="7"/>
      <c r="L44" s="7"/>
      <c r="N44" s="23"/>
      <c r="O44" s="24"/>
      <c r="P44" s="24"/>
    </row>
    <row r="45" spans="1:16" s="11" customFormat="1" ht="12.75" x14ac:dyDescent="0.2">
      <c r="A45" s="5">
        <v>43489</v>
      </c>
      <c r="B45" s="6" t="s">
        <v>23</v>
      </c>
      <c r="C45" s="7" t="s">
        <v>123</v>
      </c>
      <c r="D45" s="7" t="s">
        <v>1398</v>
      </c>
      <c r="E45" s="8">
        <v>0.75</v>
      </c>
      <c r="F45" s="8">
        <v>0.79166666666666663</v>
      </c>
      <c r="G45" s="9">
        <v>4.166666666666663E-2</v>
      </c>
      <c r="H45" s="10">
        <v>0.99999999999999911</v>
      </c>
      <c r="I45" s="7"/>
      <c r="J45" s="7"/>
      <c r="K45" s="7">
        <v>1</v>
      </c>
      <c r="L45" s="7"/>
      <c r="N45" s="23"/>
      <c r="O45" s="24"/>
      <c r="P45" s="24"/>
    </row>
    <row r="46" spans="1:16" s="11" customFormat="1" ht="12.75" x14ac:dyDescent="0.2">
      <c r="A46" s="5">
        <v>43491</v>
      </c>
      <c r="B46" s="6" t="s">
        <v>23</v>
      </c>
      <c r="C46" s="7" t="s">
        <v>124</v>
      </c>
      <c r="D46" s="7" t="s">
        <v>1399</v>
      </c>
      <c r="E46" s="8">
        <v>0.83333333333333337</v>
      </c>
      <c r="F46" s="8">
        <v>0.875</v>
      </c>
      <c r="G46" s="9">
        <v>4.166666666666663E-2</v>
      </c>
      <c r="H46" s="10">
        <v>0.99999999999999911</v>
      </c>
      <c r="I46" s="7">
        <v>1</v>
      </c>
      <c r="J46" s="7"/>
      <c r="K46" s="7"/>
      <c r="L46" s="7"/>
      <c r="N46" s="23"/>
      <c r="O46" s="24"/>
      <c r="P46" s="24"/>
    </row>
    <row r="47" spans="1:16" s="11" customFormat="1" ht="12.75" x14ac:dyDescent="0.2">
      <c r="A47" s="5">
        <v>43493</v>
      </c>
      <c r="B47" s="6" t="s">
        <v>23</v>
      </c>
      <c r="C47" s="7" t="s">
        <v>646</v>
      </c>
      <c r="D47" s="7" t="s">
        <v>1400</v>
      </c>
      <c r="E47" s="8">
        <v>0.79166666666666663</v>
      </c>
      <c r="F47" s="8">
        <v>0.91666666666666663</v>
      </c>
      <c r="G47" s="9">
        <v>0.125</v>
      </c>
      <c r="H47" s="10">
        <v>3</v>
      </c>
      <c r="I47" s="7">
        <v>1</v>
      </c>
      <c r="J47" s="7"/>
      <c r="K47" s="7"/>
      <c r="L47" s="7"/>
      <c r="N47" s="23"/>
      <c r="O47" s="24"/>
      <c r="P47" s="24"/>
    </row>
    <row r="48" spans="1:16" s="11" customFormat="1" ht="12.75" x14ac:dyDescent="0.2">
      <c r="A48" s="5">
        <v>43498</v>
      </c>
      <c r="B48" s="6" t="s">
        <v>23</v>
      </c>
      <c r="C48" s="7" t="s">
        <v>141</v>
      </c>
      <c r="D48" s="7" t="s">
        <v>1414</v>
      </c>
      <c r="E48" s="8">
        <v>0.91666666666666663</v>
      </c>
      <c r="F48" s="8">
        <v>0.95833333333333337</v>
      </c>
      <c r="G48" s="9">
        <v>4.1666666666666741E-2</v>
      </c>
      <c r="H48" s="10">
        <v>1.0000000000000018</v>
      </c>
      <c r="I48" s="7">
        <v>1</v>
      </c>
      <c r="J48" s="7"/>
      <c r="K48" s="7"/>
      <c r="L48" s="7"/>
      <c r="N48" s="23"/>
      <c r="O48" s="24"/>
      <c r="P48" s="24"/>
    </row>
    <row r="49" spans="1:44" s="11" customFormat="1" ht="12.75" x14ac:dyDescent="0.2">
      <c r="A49" s="5">
        <v>43500</v>
      </c>
      <c r="B49" s="6" t="s">
        <v>23</v>
      </c>
      <c r="C49" s="7" t="s">
        <v>731</v>
      </c>
      <c r="D49" s="7" t="s">
        <v>1412</v>
      </c>
      <c r="E49" s="8">
        <v>0.91666666666666663</v>
      </c>
      <c r="F49" s="8">
        <v>1</v>
      </c>
      <c r="G49" s="9">
        <v>8.333333333333337E-2</v>
      </c>
      <c r="H49" s="10">
        <v>2.0000000000000009</v>
      </c>
      <c r="I49" s="7">
        <v>1</v>
      </c>
      <c r="J49" s="7"/>
      <c r="K49" s="7"/>
      <c r="L49" s="7"/>
      <c r="N49" s="23"/>
      <c r="O49" s="24"/>
      <c r="P49" s="24"/>
    </row>
    <row r="50" spans="1:44" s="11" customFormat="1" ht="12.75" x14ac:dyDescent="0.2">
      <c r="A50" s="5">
        <v>43500</v>
      </c>
      <c r="B50" s="6" t="s">
        <v>23</v>
      </c>
      <c r="C50" s="7" t="s">
        <v>656</v>
      </c>
      <c r="D50" s="7" t="s">
        <v>1413</v>
      </c>
      <c r="E50" s="8">
        <v>0.75</v>
      </c>
      <c r="F50" s="8">
        <v>0.875</v>
      </c>
      <c r="G50" s="9">
        <v>0.125</v>
      </c>
      <c r="H50" s="10">
        <v>3</v>
      </c>
      <c r="I50" s="7">
        <v>1</v>
      </c>
      <c r="J50" s="7"/>
      <c r="K50" s="7"/>
      <c r="L50" s="7"/>
      <c r="N50" s="23"/>
      <c r="O50" s="24"/>
      <c r="P50" s="24"/>
    </row>
    <row r="51" spans="1:44" s="11" customFormat="1" ht="12.75" x14ac:dyDescent="0.2">
      <c r="A51" s="5">
        <v>43530</v>
      </c>
      <c r="B51" s="6" t="s">
        <v>23</v>
      </c>
      <c r="C51" s="7" t="s">
        <v>136</v>
      </c>
      <c r="D51" s="7" t="s">
        <v>1424</v>
      </c>
      <c r="E51" s="8">
        <v>43530.291666666664</v>
      </c>
      <c r="F51" s="8">
        <v>43530.354166666664</v>
      </c>
      <c r="G51" s="9">
        <v>6.25E-2</v>
      </c>
      <c r="H51" s="10">
        <v>1.5</v>
      </c>
      <c r="I51" s="7">
        <v>1</v>
      </c>
      <c r="J51" s="7"/>
      <c r="K51" s="7"/>
      <c r="L51" s="7"/>
      <c r="N51" s="23"/>
      <c r="O51" s="24"/>
      <c r="P51" s="24"/>
    </row>
    <row r="52" spans="1:44" s="11" customFormat="1" ht="12.75" x14ac:dyDescent="0.2">
      <c r="A52" s="5">
        <v>43535</v>
      </c>
      <c r="B52" s="6" t="s">
        <v>23</v>
      </c>
      <c r="C52" s="7" t="s">
        <v>136</v>
      </c>
      <c r="D52" s="12" t="s">
        <v>1424</v>
      </c>
      <c r="E52" s="8">
        <v>9.2916666666666661</v>
      </c>
      <c r="F52" s="8">
        <v>8.3333333333333339</v>
      </c>
      <c r="G52" s="9">
        <v>4.1666666666667851E-2</v>
      </c>
      <c r="H52" s="10">
        <v>1</v>
      </c>
      <c r="I52" s="7">
        <v>1</v>
      </c>
      <c r="J52" s="7"/>
      <c r="K52" s="7"/>
      <c r="L52" s="7"/>
      <c r="N52" s="23"/>
      <c r="O52" s="24"/>
      <c r="P52" s="24"/>
    </row>
    <row r="53" spans="1:44" s="11" customFormat="1" ht="12.75" x14ac:dyDescent="0.2">
      <c r="A53" s="5">
        <v>43561</v>
      </c>
      <c r="B53" s="6" t="s">
        <v>23</v>
      </c>
      <c r="C53" s="7" t="s">
        <v>136</v>
      </c>
      <c r="D53" s="12" t="s">
        <v>1436</v>
      </c>
      <c r="E53" s="8">
        <v>0.41666666666666669</v>
      </c>
      <c r="F53" s="8">
        <v>0.45833333333333331</v>
      </c>
      <c r="G53" s="9">
        <v>4.1666666666667851E-2</v>
      </c>
      <c r="H53" s="10">
        <v>1</v>
      </c>
      <c r="I53" s="7"/>
      <c r="J53" s="7">
        <v>1</v>
      </c>
      <c r="K53" s="7"/>
      <c r="L53" s="7"/>
      <c r="N53" s="23"/>
      <c r="O53" s="24"/>
      <c r="P53" s="24"/>
    </row>
    <row r="54" spans="1:44" s="11" customFormat="1" ht="12.75" x14ac:dyDescent="0.2">
      <c r="A54" s="5">
        <v>43563</v>
      </c>
      <c r="B54" s="6" t="s">
        <v>23</v>
      </c>
      <c r="C54" s="7" t="s">
        <v>141</v>
      </c>
      <c r="D54" s="12" t="s">
        <v>1414</v>
      </c>
      <c r="E54" s="8">
        <v>43563.541666666664</v>
      </c>
      <c r="F54" s="8">
        <v>15.625</v>
      </c>
      <c r="G54" s="9">
        <v>8.333333333333337E-2</v>
      </c>
      <c r="H54" s="10">
        <v>2.0000000000000009</v>
      </c>
      <c r="I54" s="7">
        <v>1</v>
      </c>
      <c r="J54" s="7"/>
      <c r="K54" s="7"/>
      <c r="L54" s="7"/>
      <c r="N54" s="23"/>
      <c r="O54" s="24"/>
      <c r="P54" s="24"/>
    </row>
    <row r="55" spans="1:44" s="11" customFormat="1" ht="12.75" x14ac:dyDescent="0.2">
      <c r="A55" s="5">
        <v>43582</v>
      </c>
      <c r="B55" s="6" t="s">
        <v>23</v>
      </c>
      <c r="C55" s="7" t="s">
        <v>1439</v>
      </c>
      <c r="D55" s="12" t="s">
        <v>1437</v>
      </c>
      <c r="E55" s="8">
        <v>0.83333333333333337</v>
      </c>
      <c r="F55" s="8">
        <v>0.875</v>
      </c>
      <c r="G55" s="9">
        <v>4.1666666666667851E-2</v>
      </c>
      <c r="H55" s="10">
        <v>1</v>
      </c>
      <c r="I55" s="7">
        <v>1</v>
      </c>
      <c r="J55" s="7"/>
      <c r="K55" s="7"/>
      <c r="L55" s="7"/>
      <c r="N55" s="23"/>
      <c r="O55" s="24"/>
      <c r="P55" s="24"/>
    </row>
    <row r="56" spans="1:44" s="11" customFormat="1" ht="12.75" x14ac:dyDescent="0.2">
      <c r="A56" s="5">
        <v>43584</v>
      </c>
      <c r="B56" s="6" t="s">
        <v>23</v>
      </c>
      <c r="C56" s="7" t="s">
        <v>124</v>
      </c>
      <c r="D56" s="7" t="s">
        <v>1438</v>
      </c>
      <c r="E56" s="8">
        <v>0.70833333333333337</v>
      </c>
      <c r="F56" s="8">
        <v>0.75</v>
      </c>
      <c r="G56" s="9">
        <v>4.1666666666667851E-2</v>
      </c>
      <c r="H56" s="10">
        <v>1</v>
      </c>
      <c r="I56" s="7"/>
      <c r="J56" s="7">
        <v>1</v>
      </c>
      <c r="K56" s="7"/>
      <c r="L56" s="7"/>
      <c r="N56" s="23"/>
      <c r="O56" s="24"/>
      <c r="P56" s="24"/>
    </row>
    <row r="57" spans="1:44" s="11" customFormat="1" ht="12.75" x14ac:dyDescent="0.2">
      <c r="A57" s="5">
        <v>43584</v>
      </c>
      <c r="B57" s="6" t="s">
        <v>23</v>
      </c>
      <c r="C57" s="7" t="s">
        <v>729</v>
      </c>
      <c r="D57" s="7" t="s">
        <v>1440</v>
      </c>
      <c r="E57" s="8">
        <v>0.83333333333333337</v>
      </c>
      <c r="F57" s="8">
        <v>0.875</v>
      </c>
      <c r="G57" s="9">
        <v>4.1666666666667851E-2</v>
      </c>
      <c r="H57" s="10">
        <v>1</v>
      </c>
      <c r="I57" s="7"/>
      <c r="J57" s="7">
        <v>1</v>
      </c>
      <c r="K57" s="7"/>
      <c r="L57" s="7"/>
      <c r="N57" s="23"/>
      <c r="O57" s="24"/>
      <c r="P57" s="24"/>
    </row>
    <row r="58" spans="1:44" s="11" customFormat="1" ht="12.75" x14ac:dyDescent="0.2">
      <c r="A58" s="5">
        <v>43592</v>
      </c>
      <c r="B58" s="6" t="s">
        <v>23</v>
      </c>
      <c r="C58" s="7" t="s">
        <v>729</v>
      </c>
      <c r="D58" s="7" t="s">
        <v>1441</v>
      </c>
      <c r="E58" s="8">
        <v>0.70833333333333337</v>
      </c>
      <c r="F58" s="8">
        <v>0.83333333333333337</v>
      </c>
      <c r="G58" s="9">
        <f>IF(F58&lt;E58,F58+1,F58)-E58</f>
        <v>0.125</v>
      </c>
      <c r="H58" s="10">
        <f>G58*24</f>
        <v>3</v>
      </c>
      <c r="I58" s="7">
        <v>1</v>
      </c>
      <c r="J58" s="7"/>
      <c r="K58" s="7"/>
      <c r="L58" s="7"/>
      <c r="N58" s="23"/>
      <c r="O58" s="24"/>
      <c r="P58" s="24"/>
    </row>
    <row r="59" spans="1:44" s="11" customFormat="1" ht="12.75" x14ac:dyDescent="0.2">
      <c r="A59" s="105">
        <v>43603</v>
      </c>
      <c r="B59" s="6" t="s">
        <v>23</v>
      </c>
      <c r="C59" s="106" t="s">
        <v>128</v>
      </c>
      <c r="D59" s="106" t="s">
        <v>1442</v>
      </c>
      <c r="E59" s="8">
        <v>0.70833333333333337</v>
      </c>
      <c r="F59" s="8">
        <v>0.79166666666666663</v>
      </c>
      <c r="G59" s="9">
        <f>IF(F59&lt;E59,F59+1,F59)-E59</f>
        <v>8.3333333333333259E-2</v>
      </c>
      <c r="H59" s="10">
        <f>G59*24</f>
        <v>1.9999999999999982</v>
      </c>
      <c r="I59" s="7">
        <v>1</v>
      </c>
      <c r="J59" s="7"/>
      <c r="K59" s="7"/>
      <c r="L59" s="7"/>
      <c r="N59" s="23"/>
      <c r="O59" s="24"/>
      <c r="P59" s="24"/>
    </row>
    <row r="60" spans="1:44" s="11" customFormat="1" ht="12.75" x14ac:dyDescent="0.2">
      <c r="A60" s="112" t="s">
        <v>11</v>
      </c>
      <c r="B60" s="113"/>
      <c r="C60" s="113"/>
      <c r="D60" s="113"/>
      <c r="E60" s="113"/>
      <c r="F60" s="113"/>
      <c r="G60" s="114"/>
      <c r="H60" s="13">
        <f>SUM(H7:H58)</f>
        <v>120.5</v>
      </c>
      <c r="I60" s="14">
        <f>SUM(I7:I59)</f>
        <v>31</v>
      </c>
      <c r="J60" s="14">
        <f>SUM(J7:J58)</f>
        <v>14</v>
      </c>
      <c r="K60" s="14">
        <f>SUM(K7:K58)</f>
        <v>8</v>
      </c>
      <c r="L60" s="14">
        <f>SUM(L7:L58)</f>
        <v>0</v>
      </c>
      <c r="N60" s="23"/>
      <c r="O60" s="24"/>
      <c r="P60" s="24"/>
    </row>
    <row r="63" spans="1:44" ht="51" customHeight="1" x14ac:dyDescent="0.25">
      <c r="A63" t="s">
        <v>66</v>
      </c>
      <c r="N63" t="s">
        <v>66</v>
      </c>
      <c r="W63" t="s">
        <v>66</v>
      </c>
      <c r="AF63" t="s">
        <v>66</v>
      </c>
      <c r="AO63" t="s">
        <v>66</v>
      </c>
    </row>
    <row r="64" spans="1:44" ht="78.75" x14ac:dyDescent="0.25">
      <c r="A64" s="91" t="s">
        <v>8</v>
      </c>
      <c r="B64" s="91" t="s">
        <v>25</v>
      </c>
      <c r="C64" s="91" t="s">
        <v>7</v>
      </c>
      <c r="D64" s="91" t="s">
        <v>9</v>
      </c>
      <c r="E64" s="91" t="s">
        <v>26</v>
      </c>
      <c r="F64" s="91" t="s">
        <v>27</v>
      </c>
      <c r="G64" s="91" t="s">
        <v>21</v>
      </c>
      <c r="H64" s="91" t="s">
        <v>19</v>
      </c>
      <c r="I64" s="115" t="s">
        <v>20</v>
      </c>
      <c r="J64" s="116"/>
      <c r="K64" s="116"/>
      <c r="L64" s="116"/>
      <c r="N64" s="91"/>
      <c r="O64" s="91" t="s">
        <v>13</v>
      </c>
      <c r="P64" s="91" t="s">
        <v>29</v>
      </c>
      <c r="Q64" s="91" t="s">
        <v>60</v>
      </c>
      <c r="R64" s="115" t="s">
        <v>20</v>
      </c>
      <c r="S64" s="116"/>
      <c r="T64" s="116"/>
      <c r="U64" s="116"/>
      <c r="W64" s="91"/>
      <c r="X64" s="91" t="s">
        <v>13</v>
      </c>
      <c r="Y64" s="91" t="s">
        <v>29</v>
      </c>
      <c r="Z64" s="91" t="s">
        <v>60</v>
      </c>
      <c r="AA64" s="115" t="s">
        <v>20</v>
      </c>
      <c r="AB64" s="116"/>
      <c r="AC64" s="116"/>
      <c r="AD64" s="116"/>
      <c r="AF64" s="91"/>
      <c r="AG64" s="91" t="s">
        <v>13</v>
      </c>
      <c r="AH64" s="91" t="s">
        <v>29</v>
      </c>
      <c r="AI64" s="91" t="s">
        <v>60</v>
      </c>
      <c r="AJ64" s="115" t="s">
        <v>20</v>
      </c>
      <c r="AK64" s="116"/>
      <c r="AL64" s="116"/>
      <c r="AM64" s="116"/>
      <c r="AO64" s="91" t="s">
        <v>8</v>
      </c>
      <c r="AP64" s="91" t="s">
        <v>7</v>
      </c>
      <c r="AQ64" s="91" t="s">
        <v>9</v>
      </c>
      <c r="AR64" s="91" t="s">
        <v>19</v>
      </c>
    </row>
    <row r="65" spans="1:44" x14ac:dyDescent="0.25">
      <c r="A65" s="20" t="s">
        <v>1</v>
      </c>
      <c r="B65" s="20" t="s">
        <v>22</v>
      </c>
      <c r="C65" s="20" t="s">
        <v>0</v>
      </c>
      <c r="D65" s="20" t="s">
        <v>2</v>
      </c>
      <c r="E65" s="20" t="s">
        <v>5</v>
      </c>
      <c r="F65" s="20" t="s">
        <v>6</v>
      </c>
      <c r="G65" s="20" t="s">
        <v>18</v>
      </c>
      <c r="H65" s="20" t="s">
        <v>3</v>
      </c>
      <c r="I65" s="20" t="s">
        <v>62</v>
      </c>
      <c r="J65" s="20" t="s">
        <v>63</v>
      </c>
      <c r="K65" s="20" t="s">
        <v>64</v>
      </c>
      <c r="L65" s="20" t="s">
        <v>65</v>
      </c>
      <c r="N65" s="92" t="s">
        <v>4</v>
      </c>
      <c r="O65" s="92" t="s">
        <v>0</v>
      </c>
      <c r="P65" s="92" t="s">
        <v>12</v>
      </c>
      <c r="Q65" s="92" t="s">
        <v>3</v>
      </c>
      <c r="R65" s="93" t="s">
        <v>62</v>
      </c>
      <c r="S65" s="93" t="s">
        <v>63</v>
      </c>
      <c r="T65" s="93" t="s">
        <v>64</v>
      </c>
      <c r="U65" s="93" t="s">
        <v>65</v>
      </c>
      <c r="W65" s="19" t="s">
        <v>4</v>
      </c>
      <c r="X65" s="19" t="s">
        <v>0</v>
      </c>
      <c r="Y65" s="19" t="s">
        <v>12</v>
      </c>
      <c r="Z65" s="19" t="s">
        <v>3</v>
      </c>
      <c r="AA65" s="20" t="s">
        <v>62</v>
      </c>
      <c r="AB65" s="20" t="s">
        <v>63</v>
      </c>
      <c r="AC65" s="20" t="s">
        <v>64</v>
      </c>
      <c r="AD65" s="20" t="s">
        <v>65</v>
      </c>
      <c r="AF65" s="19" t="s">
        <v>4</v>
      </c>
      <c r="AG65" s="19" t="s">
        <v>0</v>
      </c>
      <c r="AH65" s="19" t="s">
        <v>12</v>
      </c>
      <c r="AI65" s="19" t="s">
        <v>3</v>
      </c>
      <c r="AJ65" s="20" t="s">
        <v>62</v>
      </c>
      <c r="AK65" s="20" t="s">
        <v>63</v>
      </c>
      <c r="AL65" s="20" t="s">
        <v>64</v>
      </c>
      <c r="AM65" s="20" t="s">
        <v>65</v>
      </c>
      <c r="AO65" s="20" t="s">
        <v>1</v>
      </c>
      <c r="AP65" s="20" t="s">
        <v>0</v>
      </c>
      <c r="AQ65" s="20" t="s">
        <v>2</v>
      </c>
      <c r="AR65" s="20" t="s">
        <v>3</v>
      </c>
    </row>
    <row r="66" spans="1:44" x14ac:dyDescent="0.25">
      <c r="A66" s="5">
        <v>43273</v>
      </c>
      <c r="B66" s="6" t="s">
        <v>23</v>
      </c>
      <c r="C66" s="7" t="s">
        <v>115</v>
      </c>
      <c r="D66" s="7" t="s">
        <v>114</v>
      </c>
      <c r="E66" s="15">
        <v>0.29166666666666669</v>
      </c>
      <c r="F66" s="8">
        <v>0.375</v>
      </c>
      <c r="G66" s="9">
        <f t="shared" ref="G66:G86" si="0">IF(F66&lt;E66,F66+1,F66)-E66</f>
        <v>8.3333333333333315E-2</v>
      </c>
      <c r="H66" s="10">
        <f t="shared" ref="H66:H86" si="1">G66*24</f>
        <v>1.9999999999999996</v>
      </c>
      <c r="I66" s="7">
        <v>1</v>
      </c>
      <c r="J66" s="7"/>
      <c r="K66" s="7"/>
      <c r="L66" s="7"/>
      <c r="N66" s="94">
        <v>1</v>
      </c>
      <c r="O66" s="95" t="s">
        <v>123</v>
      </c>
      <c r="P66" s="95">
        <v>7</v>
      </c>
      <c r="Q66" s="96">
        <v>33</v>
      </c>
      <c r="R66" s="95"/>
      <c r="S66" s="95">
        <v>1</v>
      </c>
      <c r="T66" s="95">
        <v>6</v>
      </c>
      <c r="U66" s="95"/>
      <c r="W66" s="94">
        <v>1</v>
      </c>
      <c r="X66" s="95" t="s">
        <v>123</v>
      </c>
      <c r="Y66" s="95">
        <v>7</v>
      </c>
      <c r="Z66" s="96">
        <v>33</v>
      </c>
      <c r="AA66" s="95"/>
      <c r="AB66" s="95">
        <v>1</v>
      </c>
      <c r="AC66" s="95">
        <v>6</v>
      </c>
      <c r="AD66" s="95"/>
      <c r="AF66" s="94">
        <v>1</v>
      </c>
      <c r="AG66" s="95" t="s">
        <v>123</v>
      </c>
      <c r="AH66" s="95">
        <v>7</v>
      </c>
      <c r="AI66" s="96">
        <v>33</v>
      </c>
      <c r="AJ66" s="95"/>
      <c r="AK66" s="95">
        <v>1</v>
      </c>
      <c r="AL66" s="95">
        <v>6</v>
      </c>
      <c r="AM66" s="95"/>
      <c r="AO66" s="5">
        <v>43273</v>
      </c>
      <c r="AP66" s="7" t="s">
        <v>115</v>
      </c>
      <c r="AQ66" s="7" t="s">
        <v>114</v>
      </c>
      <c r="AR66" s="10">
        <v>1.9999999999999996</v>
      </c>
    </row>
    <row r="67" spans="1:44" x14ac:dyDescent="0.25">
      <c r="A67" s="5">
        <v>43276</v>
      </c>
      <c r="B67" s="6" t="s">
        <v>23</v>
      </c>
      <c r="C67" s="7" t="s">
        <v>123</v>
      </c>
      <c r="D67" s="7" t="s">
        <v>116</v>
      </c>
      <c r="E67" s="8">
        <v>0.29166666666666669</v>
      </c>
      <c r="F67" s="8">
        <v>0.33333333333333331</v>
      </c>
      <c r="G67" s="9">
        <f t="shared" si="0"/>
        <v>4.166666666666663E-2</v>
      </c>
      <c r="H67" s="10">
        <f t="shared" si="1"/>
        <v>0.99999999999999911</v>
      </c>
      <c r="I67" s="7"/>
      <c r="J67" s="7"/>
      <c r="K67" s="7">
        <v>1</v>
      </c>
      <c r="L67" s="7"/>
      <c r="N67" s="94">
        <v>2</v>
      </c>
      <c r="O67" s="95" t="s">
        <v>94</v>
      </c>
      <c r="P67" s="95">
        <v>10</v>
      </c>
      <c r="Q67" s="96">
        <v>20.499999999999996</v>
      </c>
      <c r="R67" s="95">
        <v>5</v>
      </c>
      <c r="S67" s="95">
        <v>5</v>
      </c>
      <c r="T67" s="95"/>
      <c r="U67" s="95"/>
      <c r="W67" s="94">
        <v>2</v>
      </c>
      <c r="X67" s="95" t="s">
        <v>94</v>
      </c>
      <c r="Y67" s="95">
        <v>10</v>
      </c>
      <c r="Z67" s="96">
        <v>20.499999999999996</v>
      </c>
      <c r="AA67" s="95">
        <v>5</v>
      </c>
      <c r="AB67" s="95">
        <v>5</v>
      </c>
      <c r="AC67" s="95"/>
      <c r="AD67" s="95"/>
      <c r="AF67" s="94">
        <v>2</v>
      </c>
      <c r="AG67" s="95" t="s">
        <v>94</v>
      </c>
      <c r="AH67" s="95">
        <v>10</v>
      </c>
      <c r="AI67" s="96">
        <v>20.499999999999996</v>
      </c>
      <c r="AJ67" s="95">
        <v>5</v>
      </c>
      <c r="AK67" s="95">
        <v>5</v>
      </c>
      <c r="AL67" s="95"/>
      <c r="AM67" s="95"/>
      <c r="AO67" s="5">
        <v>43276</v>
      </c>
      <c r="AP67" s="7" t="s">
        <v>123</v>
      </c>
      <c r="AQ67" s="7" t="s">
        <v>116</v>
      </c>
      <c r="AR67" s="10">
        <v>0.99999999999999911</v>
      </c>
    </row>
    <row r="68" spans="1:44" x14ac:dyDescent="0.25">
      <c r="A68" s="5">
        <v>43285</v>
      </c>
      <c r="B68" s="6" t="s">
        <v>23</v>
      </c>
      <c r="C68" s="7" t="s">
        <v>94</v>
      </c>
      <c r="D68" s="7" t="s">
        <v>117</v>
      </c>
      <c r="E68" s="8">
        <v>0.29166666666666669</v>
      </c>
      <c r="F68" s="8">
        <v>0.375</v>
      </c>
      <c r="G68" s="9">
        <f t="shared" si="0"/>
        <v>8.3333333333333315E-2</v>
      </c>
      <c r="H68" s="10">
        <f t="shared" si="1"/>
        <v>1.9999999999999996</v>
      </c>
      <c r="I68" s="7">
        <v>1</v>
      </c>
      <c r="J68" s="7"/>
      <c r="K68" s="7"/>
      <c r="L68" s="7"/>
      <c r="N68" s="94">
        <v>3</v>
      </c>
      <c r="O68" s="95" t="s">
        <v>145</v>
      </c>
      <c r="P68" s="95">
        <v>2</v>
      </c>
      <c r="Q68" s="96">
        <v>10.5</v>
      </c>
      <c r="R68" s="95">
        <v>2</v>
      </c>
      <c r="S68" s="95"/>
      <c r="T68" s="95"/>
      <c r="U68" s="95"/>
      <c r="W68" s="94">
        <v>3</v>
      </c>
      <c r="X68" s="95" t="s">
        <v>145</v>
      </c>
      <c r="Y68" s="95">
        <v>2</v>
      </c>
      <c r="Z68" s="96">
        <v>10.5</v>
      </c>
      <c r="AA68" s="95">
        <v>2</v>
      </c>
      <c r="AB68" s="95"/>
      <c r="AC68" s="95"/>
      <c r="AD68" s="95"/>
      <c r="AF68" s="94">
        <v>3</v>
      </c>
      <c r="AG68" s="95" t="s">
        <v>145</v>
      </c>
      <c r="AH68" s="95">
        <v>2</v>
      </c>
      <c r="AI68" s="96">
        <v>10.5</v>
      </c>
      <c r="AJ68" s="95">
        <v>2</v>
      </c>
      <c r="AK68" s="95"/>
      <c r="AL68" s="95"/>
      <c r="AM68" s="95"/>
      <c r="AO68" s="5">
        <v>43285</v>
      </c>
      <c r="AP68" s="7" t="s">
        <v>94</v>
      </c>
      <c r="AQ68" s="7" t="s">
        <v>117</v>
      </c>
      <c r="AR68" s="10">
        <v>1.9999999999999996</v>
      </c>
    </row>
    <row r="69" spans="1:44" x14ac:dyDescent="0.25">
      <c r="A69" s="5">
        <v>43288</v>
      </c>
      <c r="B69" s="6" t="s">
        <v>23</v>
      </c>
      <c r="C69" s="7" t="s">
        <v>94</v>
      </c>
      <c r="D69" s="7" t="s">
        <v>118</v>
      </c>
      <c r="E69" s="8">
        <v>0.29166666666666669</v>
      </c>
      <c r="F69" s="8">
        <v>0.375</v>
      </c>
      <c r="G69" s="9">
        <f t="shared" si="0"/>
        <v>8.3333333333333315E-2</v>
      </c>
      <c r="H69" s="10">
        <f t="shared" si="1"/>
        <v>1.9999999999999996</v>
      </c>
      <c r="I69" s="7">
        <v>1</v>
      </c>
      <c r="J69" s="7"/>
      <c r="K69" s="7"/>
      <c r="L69" s="7"/>
      <c r="N69" s="94">
        <v>4</v>
      </c>
      <c r="O69" s="95" t="s">
        <v>115</v>
      </c>
      <c r="P69" s="95">
        <v>3</v>
      </c>
      <c r="Q69" s="96">
        <v>7.4999999999999982</v>
      </c>
      <c r="R69" s="95">
        <v>2</v>
      </c>
      <c r="S69" s="95">
        <v>1</v>
      </c>
      <c r="T69" s="95"/>
      <c r="U69" s="95"/>
      <c r="W69" s="94">
        <v>4</v>
      </c>
      <c r="X69" s="95" t="s">
        <v>115</v>
      </c>
      <c r="Y69" s="95">
        <v>3</v>
      </c>
      <c r="Z69" s="96">
        <v>7.4999999999999982</v>
      </c>
      <c r="AA69" s="95">
        <v>2</v>
      </c>
      <c r="AB69" s="95">
        <v>1</v>
      </c>
      <c r="AC69" s="95"/>
      <c r="AD69" s="95"/>
      <c r="AF69" s="94">
        <v>4</v>
      </c>
      <c r="AG69" s="95" t="s">
        <v>115</v>
      </c>
      <c r="AH69" s="95">
        <v>3</v>
      </c>
      <c r="AI69" s="96">
        <v>7.4999999999999982</v>
      </c>
      <c r="AJ69" s="95">
        <v>2</v>
      </c>
      <c r="AK69" s="95">
        <v>1</v>
      </c>
      <c r="AL69" s="95"/>
      <c r="AM69" s="95"/>
      <c r="AO69" s="5">
        <v>43288</v>
      </c>
      <c r="AP69" s="7" t="s">
        <v>94</v>
      </c>
      <c r="AQ69" s="7" t="s">
        <v>118</v>
      </c>
      <c r="AR69" s="10">
        <v>1.9999999999999996</v>
      </c>
    </row>
    <row r="70" spans="1:44" x14ac:dyDescent="0.25">
      <c r="A70" s="5">
        <v>43294</v>
      </c>
      <c r="B70" s="6" t="s">
        <v>23</v>
      </c>
      <c r="C70" s="7" t="s">
        <v>94</v>
      </c>
      <c r="D70" s="7" t="s">
        <v>119</v>
      </c>
      <c r="E70" s="8">
        <v>0.29166666666666669</v>
      </c>
      <c r="F70" s="8">
        <v>0.375</v>
      </c>
      <c r="G70" s="9">
        <f t="shared" si="0"/>
        <v>8.3333333333333315E-2</v>
      </c>
      <c r="H70" s="10">
        <f t="shared" si="1"/>
        <v>1.9999999999999996</v>
      </c>
      <c r="I70" s="7"/>
      <c r="J70" s="7">
        <v>1</v>
      </c>
      <c r="K70" s="7"/>
      <c r="L70" s="7"/>
      <c r="N70" s="94">
        <v>5</v>
      </c>
      <c r="O70" s="95" t="s">
        <v>136</v>
      </c>
      <c r="P70" s="95">
        <v>4</v>
      </c>
      <c r="Q70" s="96">
        <v>5</v>
      </c>
      <c r="R70" s="95">
        <v>3</v>
      </c>
      <c r="S70" s="95">
        <v>1</v>
      </c>
      <c r="T70" s="95"/>
      <c r="U70" s="95"/>
      <c r="W70" s="94">
        <v>5</v>
      </c>
      <c r="X70" s="95" t="s">
        <v>136</v>
      </c>
      <c r="Y70" s="95">
        <v>4</v>
      </c>
      <c r="Z70" s="96">
        <v>5</v>
      </c>
      <c r="AA70" s="95">
        <v>3</v>
      </c>
      <c r="AB70" s="95">
        <v>1</v>
      </c>
      <c r="AC70" s="95"/>
      <c r="AD70" s="95"/>
      <c r="AF70" s="94">
        <v>5</v>
      </c>
      <c r="AG70" s="95" t="s">
        <v>136</v>
      </c>
      <c r="AH70" s="95">
        <v>4</v>
      </c>
      <c r="AI70" s="96">
        <v>5</v>
      </c>
      <c r="AJ70" s="95">
        <v>3</v>
      </c>
      <c r="AK70" s="95">
        <v>1</v>
      </c>
      <c r="AL70" s="95"/>
      <c r="AM70" s="95"/>
      <c r="AO70" s="5">
        <v>43294</v>
      </c>
      <c r="AP70" s="7" t="s">
        <v>94</v>
      </c>
      <c r="AQ70" s="7" t="s">
        <v>119</v>
      </c>
      <c r="AR70" s="10">
        <v>1.9999999999999996</v>
      </c>
    </row>
    <row r="71" spans="1:44" x14ac:dyDescent="0.25">
      <c r="A71" s="5">
        <v>43298</v>
      </c>
      <c r="B71" s="6" t="s">
        <v>23</v>
      </c>
      <c r="C71" s="7" t="s">
        <v>94</v>
      </c>
      <c r="D71" s="7" t="s">
        <v>120</v>
      </c>
      <c r="E71" s="8">
        <v>0.29166666666666669</v>
      </c>
      <c r="F71" s="8">
        <v>0.35416666666666669</v>
      </c>
      <c r="G71" s="9">
        <f t="shared" si="0"/>
        <v>6.25E-2</v>
      </c>
      <c r="H71" s="10">
        <f t="shared" si="1"/>
        <v>1.5</v>
      </c>
      <c r="I71" s="7">
        <v>1</v>
      </c>
      <c r="J71" s="7"/>
      <c r="K71" s="7"/>
      <c r="L71" s="7"/>
      <c r="N71" s="94">
        <v>6</v>
      </c>
      <c r="O71" s="95" t="s">
        <v>193</v>
      </c>
      <c r="P71" s="95">
        <v>1</v>
      </c>
      <c r="Q71" s="96">
        <v>4</v>
      </c>
      <c r="R71" s="95"/>
      <c r="S71" s="95"/>
      <c r="T71" s="95">
        <v>1</v>
      </c>
      <c r="U71" s="95"/>
      <c r="W71" s="94">
        <v>6</v>
      </c>
      <c r="X71" s="95" t="s">
        <v>193</v>
      </c>
      <c r="Y71" s="95">
        <v>1</v>
      </c>
      <c r="Z71" s="96">
        <v>4</v>
      </c>
      <c r="AA71" s="95"/>
      <c r="AB71" s="95"/>
      <c r="AC71" s="95">
        <v>1</v>
      </c>
      <c r="AD71" s="95"/>
      <c r="AF71" s="94">
        <v>6</v>
      </c>
      <c r="AG71" s="95" t="s">
        <v>193</v>
      </c>
      <c r="AH71" s="95">
        <v>1</v>
      </c>
      <c r="AI71" s="96">
        <v>4</v>
      </c>
      <c r="AJ71" s="95"/>
      <c r="AK71" s="95"/>
      <c r="AL71" s="95">
        <v>1</v>
      </c>
      <c r="AM71" s="95"/>
      <c r="AO71" s="5">
        <v>43298</v>
      </c>
      <c r="AP71" s="7" t="s">
        <v>94</v>
      </c>
      <c r="AQ71" s="7" t="s">
        <v>120</v>
      </c>
      <c r="AR71" s="10">
        <v>1.5</v>
      </c>
    </row>
    <row r="72" spans="1:44" x14ac:dyDescent="0.25">
      <c r="A72" s="5">
        <v>43305</v>
      </c>
      <c r="B72" s="6" t="s">
        <v>23</v>
      </c>
      <c r="C72" s="7" t="s">
        <v>115</v>
      </c>
      <c r="D72" s="7" t="s">
        <v>121</v>
      </c>
      <c r="E72" s="8">
        <v>0.29166666666666669</v>
      </c>
      <c r="F72" s="8">
        <v>0.45833333333333331</v>
      </c>
      <c r="G72" s="9">
        <f t="shared" si="0"/>
        <v>0.16666666666666663</v>
      </c>
      <c r="H72" s="10">
        <f t="shared" si="1"/>
        <v>3.9999999999999991</v>
      </c>
      <c r="I72" s="7">
        <v>1</v>
      </c>
      <c r="J72" s="7"/>
      <c r="K72" s="7"/>
      <c r="L72" s="7"/>
      <c r="N72" s="94">
        <v>7</v>
      </c>
      <c r="O72" s="95" t="s">
        <v>646</v>
      </c>
      <c r="P72" s="95">
        <v>1</v>
      </c>
      <c r="Q72" s="96">
        <v>3</v>
      </c>
      <c r="R72" s="95">
        <v>1</v>
      </c>
      <c r="S72" s="95"/>
      <c r="T72" s="95"/>
      <c r="U72" s="95"/>
      <c r="W72" s="94">
        <v>7</v>
      </c>
      <c r="X72" s="95" t="s">
        <v>646</v>
      </c>
      <c r="Y72" s="95">
        <v>1</v>
      </c>
      <c r="Z72" s="96">
        <v>3</v>
      </c>
      <c r="AA72" s="95">
        <v>1</v>
      </c>
      <c r="AB72" s="95"/>
      <c r="AC72" s="95"/>
      <c r="AD72" s="95"/>
      <c r="AF72" s="94">
        <v>7</v>
      </c>
      <c r="AG72" s="95" t="s">
        <v>646</v>
      </c>
      <c r="AH72" s="95">
        <v>1</v>
      </c>
      <c r="AI72" s="96">
        <v>3</v>
      </c>
      <c r="AJ72" s="95">
        <v>1</v>
      </c>
      <c r="AK72" s="95"/>
      <c r="AL72" s="95"/>
      <c r="AM72" s="95"/>
      <c r="AO72" s="5">
        <v>43305</v>
      </c>
      <c r="AP72" s="7" t="s">
        <v>115</v>
      </c>
      <c r="AQ72" s="7" t="s">
        <v>121</v>
      </c>
      <c r="AR72" s="10">
        <v>3.9999999999999991</v>
      </c>
    </row>
    <row r="73" spans="1:44" x14ac:dyDescent="0.25">
      <c r="A73" s="5">
        <v>43306</v>
      </c>
      <c r="B73" s="6" t="s">
        <v>23</v>
      </c>
      <c r="C73" s="7" t="s">
        <v>94</v>
      </c>
      <c r="D73" s="7" t="s">
        <v>122</v>
      </c>
      <c r="E73" s="8">
        <v>0.29166666666666669</v>
      </c>
      <c r="F73" s="8">
        <v>0.33333333333333331</v>
      </c>
      <c r="G73" s="9">
        <f t="shared" si="0"/>
        <v>4.166666666666663E-2</v>
      </c>
      <c r="H73" s="10">
        <f t="shared" si="1"/>
        <v>0.99999999999999911</v>
      </c>
      <c r="I73" s="7"/>
      <c r="J73" s="7">
        <v>1</v>
      </c>
      <c r="K73" s="7"/>
      <c r="L73" s="7"/>
      <c r="N73" s="94">
        <v>8</v>
      </c>
      <c r="O73" s="95" t="s">
        <v>656</v>
      </c>
      <c r="P73" s="95">
        <v>1</v>
      </c>
      <c r="Q73" s="96">
        <v>3</v>
      </c>
      <c r="R73" s="95">
        <v>1</v>
      </c>
      <c r="S73" s="95"/>
      <c r="T73" s="95"/>
      <c r="U73" s="95"/>
      <c r="W73" s="94">
        <v>8</v>
      </c>
      <c r="X73" s="95" t="s">
        <v>656</v>
      </c>
      <c r="Y73" s="95">
        <v>1</v>
      </c>
      <c r="Z73" s="96">
        <v>3</v>
      </c>
      <c r="AA73" s="95">
        <v>1</v>
      </c>
      <c r="AB73" s="95"/>
      <c r="AC73" s="95"/>
      <c r="AD73" s="95"/>
      <c r="AF73" s="94">
        <v>8</v>
      </c>
      <c r="AG73" s="95" t="s">
        <v>656</v>
      </c>
      <c r="AH73" s="95">
        <v>1</v>
      </c>
      <c r="AI73" s="96">
        <v>3</v>
      </c>
      <c r="AJ73" s="95">
        <v>1</v>
      </c>
      <c r="AK73" s="95"/>
      <c r="AL73" s="95"/>
      <c r="AM73" s="95"/>
      <c r="AO73" s="5">
        <v>43306</v>
      </c>
      <c r="AP73" s="7" t="s">
        <v>94</v>
      </c>
      <c r="AQ73" s="7" t="s">
        <v>122</v>
      </c>
      <c r="AR73" s="10">
        <v>0.99999999999999911</v>
      </c>
    </row>
    <row r="74" spans="1:44" x14ac:dyDescent="0.25">
      <c r="A74" s="5">
        <v>43307</v>
      </c>
      <c r="B74" s="6" t="s">
        <v>23</v>
      </c>
      <c r="C74" s="7" t="s">
        <v>94</v>
      </c>
      <c r="D74" s="7" t="s">
        <v>122</v>
      </c>
      <c r="E74" s="8">
        <v>0.29166666666666669</v>
      </c>
      <c r="F74" s="8">
        <v>0.33333333333333331</v>
      </c>
      <c r="G74" s="9">
        <f t="shared" si="0"/>
        <v>4.166666666666663E-2</v>
      </c>
      <c r="H74" s="10">
        <f t="shared" si="1"/>
        <v>0.99999999999999911</v>
      </c>
      <c r="I74" s="7"/>
      <c r="J74" s="7">
        <v>1</v>
      </c>
      <c r="K74" s="7"/>
      <c r="L74" s="7"/>
      <c r="N74" s="94">
        <v>9</v>
      </c>
      <c r="O74" s="95" t="s">
        <v>130</v>
      </c>
      <c r="P74" s="95">
        <v>2</v>
      </c>
      <c r="Q74" s="96">
        <v>3</v>
      </c>
      <c r="R74" s="95"/>
      <c r="S74" s="95">
        <v>2</v>
      </c>
      <c r="T74" s="95"/>
      <c r="U74" s="95"/>
      <c r="W74" s="94">
        <v>9</v>
      </c>
      <c r="X74" s="95" t="s">
        <v>130</v>
      </c>
      <c r="Y74" s="95">
        <v>2</v>
      </c>
      <c r="Z74" s="96">
        <v>3</v>
      </c>
      <c r="AA74" s="95"/>
      <c r="AB74" s="95">
        <v>2</v>
      </c>
      <c r="AC74" s="95"/>
      <c r="AD74" s="95"/>
      <c r="AF74" s="94">
        <v>9</v>
      </c>
      <c r="AG74" s="95" t="s">
        <v>130</v>
      </c>
      <c r="AH74" s="95">
        <v>2</v>
      </c>
      <c r="AI74" s="96">
        <v>3</v>
      </c>
      <c r="AJ74" s="95"/>
      <c r="AK74" s="95">
        <v>2</v>
      </c>
      <c r="AL74" s="95"/>
      <c r="AM74" s="95"/>
      <c r="AO74" s="5">
        <v>43307</v>
      </c>
      <c r="AP74" s="7" t="s">
        <v>94</v>
      </c>
      <c r="AQ74" s="7" t="s">
        <v>122</v>
      </c>
      <c r="AR74" s="10">
        <v>0.99999999999999911</v>
      </c>
    </row>
    <row r="75" spans="1:44" x14ac:dyDescent="0.25">
      <c r="A75" s="5">
        <v>43312</v>
      </c>
      <c r="B75" s="6" t="s">
        <v>23</v>
      </c>
      <c r="C75" s="7" t="s">
        <v>94</v>
      </c>
      <c r="D75" s="12" t="s">
        <v>122</v>
      </c>
      <c r="E75" s="8">
        <v>0.29166666666666669</v>
      </c>
      <c r="F75" s="8">
        <v>0.41666666666666669</v>
      </c>
      <c r="G75" s="9">
        <f t="shared" si="0"/>
        <v>0.125</v>
      </c>
      <c r="H75" s="10">
        <f t="shared" si="1"/>
        <v>3</v>
      </c>
      <c r="I75" s="7"/>
      <c r="J75" s="7">
        <v>1</v>
      </c>
      <c r="K75" s="7"/>
      <c r="L75" s="7"/>
      <c r="N75" s="94">
        <v>10</v>
      </c>
      <c r="O75" s="95" t="s">
        <v>126</v>
      </c>
      <c r="P75" s="95">
        <v>2</v>
      </c>
      <c r="Q75" s="96">
        <v>2.9999999999999973</v>
      </c>
      <c r="R75" s="95">
        <v>2</v>
      </c>
      <c r="S75" s="95"/>
      <c r="T75" s="95"/>
      <c r="U75" s="95"/>
      <c r="W75" s="94">
        <v>10</v>
      </c>
      <c r="X75" s="95" t="s">
        <v>126</v>
      </c>
      <c r="Y75" s="95">
        <v>2</v>
      </c>
      <c r="Z75" s="96">
        <v>2.9999999999999973</v>
      </c>
      <c r="AA75" s="95">
        <v>2</v>
      </c>
      <c r="AB75" s="95"/>
      <c r="AC75" s="95"/>
      <c r="AD75" s="95"/>
      <c r="AF75" s="94">
        <v>10</v>
      </c>
      <c r="AG75" s="95" t="s">
        <v>126</v>
      </c>
      <c r="AH75" s="95">
        <v>2</v>
      </c>
      <c r="AI75" s="96">
        <v>2.9999999999999973</v>
      </c>
      <c r="AJ75" s="95">
        <v>2</v>
      </c>
      <c r="AK75" s="95"/>
      <c r="AL75" s="95"/>
      <c r="AM75" s="95"/>
      <c r="AO75" s="5">
        <v>43312</v>
      </c>
      <c r="AP75" s="7" t="s">
        <v>94</v>
      </c>
      <c r="AQ75" s="12" t="s">
        <v>122</v>
      </c>
      <c r="AR75" s="10">
        <v>3</v>
      </c>
    </row>
    <row r="76" spans="1:44" ht="25.5" x14ac:dyDescent="0.25">
      <c r="A76" s="5">
        <v>43313</v>
      </c>
      <c r="B76" s="6" t="s">
        <v>23</v>
      </c>
      <c r="C76" s="7" t="s">
        <v>124</v>
      </c>
      <c r="D76" s="12" t="s">
        <v>129</v>
      </c>
      <c r="E76" s="8">
        <v>0.29166666666666669</v>
      </c>
      <c r="F76" s="8">
        <v>0.33333333333333331</v>
      </c>
      <c r="G76" s="9">
        <f t="shared" si="0"/>
        <v>4.166666666666663E-2</v>
      </c>
      <c r="H76" s="10">
        <f t="shared" si="1"/>
        <v>0.99999999999999911</v>
      </c>
      <c r="I76" s="7"/>
      <c r="J76" s="7">
        <v>1</v>
      </c>
      <c r="K76" s="7"/>
      <c r="L76" s="7"/>
      <c r="N76" s="94">
        <v>11</v>
      </c>
      <c r="O76" s="95" t="s">
        <v>124</v>
      </c>
      <c r="P76" s="95">
        <v>4</v>
      </c>
      <c r="Q76" s="95">
        <v>4</v>
      </c>
      <c r="R76" s="95">
        <v>1</v>
      </c>
      <c r="S76" s="95">
        <v>3</v>
      </c>
      <c r="T76" s="95"/>
      <c r="U76" s="95"/>
      <c r="W76" s="94">
        <v>11</v>
      </c>
      <c r="X76" s="95" t="s">
        <v>124</v>
      </c>
      <c r="Y76" s="95">
        <v>4</v>
      </c>
      <c r="Z76" s="95">
        <v>4</v>
      </c>
      <c r="AA76" s="95">
        <v>1</v>
      </c>
      <c r="AB76" s="95">
        <v>3</v>
      </c>
      <c r="AC76" s="95"/>
      <c r="AD76" s="95"/>
      <c r="AF76" s="94">
        <v>11</v>
      </c>
      <c r="AG76" s="95" t="s">
        <v>124</v>
      </c>
      <c r="AH76" s="95">
        <v>4</v>
      </c>
      <c r="AI76" s="95">
        <v>4</v>
      </c>
      <c r="AJ76" s="95">
        <v>1</v>
      </c>
      <c r="AK76" s="95">
        <v>3</v>
      </c>
      <c r="AL76" s="95"/>
      <c r="AM76" s="95"/>
      <c r="AO76" s="5">
        <v>43313</v>
      </c>
      <c r="AP76" s="7" t="s">
        <v>124</v>
      </c>
      <c r="AQ76" s="12" t="s">
        <v>129</v>
      </c>
      <c r="AR76" s="10">
        <v>0.99999999999999911</v>
      </c>
    </row>
    <row r="77" spans="1:44" x14ac:dyDescent="0.25">
      <c r="A77" s="5">
        <v>43321</v>
      </c>
      <c r="B77" s="6" t="s">
        <v>23</v>
      </c>
      <c r="C77" s="7" t="s">
        <v>126</v>
      </c>
      <c r="D77" s="12" t="s">
        <v>125</v>
      </c>
      <c r="E77" s="8">
        <v>0.29166666666666669</v>
      </c>
      <c r="F77" s="8">
        <v>0.33333333333333331</v>
      </c>
      <c r="G77" s="9">
        <f t="shared" si="0"/>
        <v>4.166666666666663E-2</v>
      </c>
      <c r="H77" s="10">
        <f t="shared" si="1"/>
        <v>0.99999999999999911</v>
      </c>
      <c r="I77" s="7">
        <v>1</v>
      </c>
      <c r="J77" s="7"/>
      <c r="K77" s="7"/>
      <c r="L77" s="7"/>
      <c r="N77" s="94">
        <v>12</v>
      </c>
      <c r="O77" s="95" t="s">
        <v>143</v>
      </c>
      <c r="P77" s="95">
        <v>1</v>
      </c>
      <c r="Q77" s="95">
        <v>2.4999999999999991</v>
      </c>
      <c r="R77" s="95">
        <v>1</v>
      </c>
      <c r="S77" s="95"/>
      <c r="T77" s="95"/>
      <c r="U77" s="95"/>
      <c r="W77" s="94">
        <v>12</v>
      </c>
      <c r="X77" s="95" t="s">
        <v>143</v>
      </c>
      <c r="Y77" s="95">
        <v>1</v>
      </c>
      <c r="Z77" s="95">
        <v>2.4999999999999991</v>
      </c>
      <c r="AA77" s="95">
        <v>1</v>
      </c>
      <c r="AB77" s="95"/>
      <c r="AC77" s="95"/>
      <c r="AD77" s="95"/>
      <c r="AF77" s="94">
        <v>12</v>
      </c>
      <c r="AG77" s="95" t="s">
        <v>143</v>
      </c>
      <c r="AH77" s="95">
        <v>1</v>
      </c>
      <c r="AI77" s="95">
        <v>2.4999999999999991</v>
      </c>
      <c r="AJ77" s="95">
        <v>1</v>
      </c>
      <c r="AK77" s="95"/>
      <c r="AL77" s="95"/>
      <c r="AM77" s="95"/>
      <c r="AO77" s="5">
        <v>43321</v>
      </c>
      <c r="AP77" s="7" t="s">
        <v>126</v>
      </c>
      <c r="AQ77" s="12" t="s">
        <v>125</v>
      </c>
      <c r="AR77" s="10">
        <v>0.99999999999999911</v>
      </c>
    </row>
    <row r="78" spans="1:44" x14ac:dyDescent="0.25">
      <c r="A78" s="5">
        <v>43327</v>
      </c>
      <c r="B78" s="6" t="s">
        <v>23</v>
      </c>
      <c r="C78" s="7" t="s">
        <v>94</v>
      </c>
      <c r="D78" s="12" t="s">
        <v>122</v>
      </c>
      <c r="E78" s="8">
        <v>0.29166666666666669</v>
      </c>
      <c r="F78" s="8">
        <v>0.375</v>
      </c>
      <c r="G78" s="9">
        <f t="shared" si="0"/>
        <v>8.3333333333333315E-2</v>
      </c>
      <c r="H78" s="10">
        <f t="shared" si="1"/>
        <v>1.9999999999999996</v>
      </c>
      <c r="I78" s="7"/>
      <c r="J78" s="7">
        <v>1</v>
      </c>
      <c r="K78" s="7"/>
      <c r="L78" s="7"/>
      <c r="N78" s="94">
        <v>13</v>
      </c>
      <c r="O78" s="95" t="s">
        <v>141</v>
      </c>
      <c r="P78" s="95">
        <v>3</v>
      </c>
      <c r="Q78" s="95">
        <v>4</v>
      </c>
      <c r="R78" s="95">
        <v>3</v>
      </c>
      <c r="S78" s="95"/>
      <c r="T78" s="95"/>
      <c r="U78" s="95"/>
      <c r="W78" s="94">
        <v>13</v>
      </c>
      <c r="X78" s="95" t="s">
        <v>141</v>
      </c>
      <c r="Y78" s="95">
        <v>3</v>
      </c>
      <c r="Z78" s="95">
        <v>4</v>
      </c>
      <c r="AA78" s="95">
        <v>3</v>
      </c>
      <c r="AB78" s="95"/>
      <c r="AC78" s="95"/>
      <c r="AD78" s="95"/>
      <c r="AF78" s="94">
        <v>13</v>
      </c>
      <c r="AG78" s="95" t="s">
        <v>141</v>
      </c>
      <c r="AH78" s="95">
        <v>3</v>
      </c>
      <c r="AI78" s="95">
        <v>4</v>
      </c>
      <c r="AJ78" s="95">
        <v>3</v>
      </c>
      <c r="AK78" s="95"/>
      <c r="AL78" s="95"/>
      <c r="AM78" s="95"/>
      <c r="AO78" s="5">
        <v>43327</v>
      </c>
      <c r="AP78" s="7" t="s">
        <v>94</v>
      </c>
      <c r="AQ78" s="12" t="s">
        <v>122</v>
      </c>
      <c r="AR78" s="10">
        <v>1.9999999999999996</v>
      </c>
    </row>
    <row r="79" spans="1:44" ht="25.5" x14ac:dyDescent="0.25">
      <c r="A79" s="5">
        <v>43339</v>
      </c>
      <c r="B79" s="6" t="s">
        <v>23</v>
      </c>
      <c r="C79" s="7" t="s">
        <v>128</v>
      </c>
      <c r="D79" s="12" t="s">
        <v>127</v>
      </c>
      <c r="E79" s="8">
        <v>0.29166666666666669</v>
      </c>
      <c r="F79" s="8">
        <v>0.375</v>
      </c>
      <c r="G79" s="9">
        <f t="shared" si="0"/>
        <v>8.3333333333333315E-2</v>
      </c>
      <c r="H79" s="10">
        <f t="shared" si="1"/>
        <v>1.9999999999999996</v>
      </c>
      <c r="I79" s="7">
        <v>1</v>
      </c>
      <c r="J79" s="7"/>
      <c r="K79" s="7"/>
      <c r="L79" s="7"/>
      <c r="N79" s="94">
        <v>14</v>
      </c>
      <c r="O79" s="95" t="s">
        <v>731</v>
      </c>
      <c r="P79" s="95">
        <v>1</v>
      </c>
      <c r="Q79" s="95">
        <v>2.0000000000000009</v>
      </c>
      <c r="R79" s="95">
        <v>1</v>
      </c>
      <c r="S79" s="95"/>
      <c r="T79" s="95"/>
      <c r="U79" s="95"/>
      <c r="W79" s="94">
        <v>14</v>
      </c>
      <c r="X79" s="95" t="s">
        <v>731</v>
      </c>
      <c r="Y79" s="95">
        <v>1</v>
      </c>
      <c r="Z79" s="95">
        <v>2.0000000000000009</v>
      </c>
      <c r="AA79" s="95">
        <v>1</v>
      </c>
      <c r="AB79" s="95"/>
      <c r="AC79" s="95"/>
      <c r="AD79" s="95"/>
      <c r="AF79" s="94">
        <v>14</v>
      </c>
      <c r="AG79" s="95" t="s">
        <v>731</v>
      </c>
      <c r="AH79" s="95">
        <v>1</v>
      </c>
      <c r="AI79" s="95">
        <v>2.0000000000000009</v>
      </c>
      <c r="AJ79" s="95">
        <v>1</v>
      </c>
      <c r="AK79" s="95"/>
      <c r="AL79" s="95"/>
      <c r="AM79" s="95"/>
      <c r="AO79" s="5">
        <v>43339</v>
      </c>
      <c r="AP79" s="7" t="s">
        <v>128</v>
      </c>
      <c r="AQ79" s="12" t="s">
        <v>127</v>
      </c>
      <c r="AR79" s="10">
        <v>1.9999999999999996</v>
      </c>
    </row>
    <row r="80" spans="1:44" x14ac:dyDescent="0.25">
      <c r="A80" s="5">
        <v>43347</v>
      </c>
      <c r="B80" s="6" t="s">
        <v>23</v>
      </c>
      <c r="C80" s="7" t="s">
        <v>130</v>
      </c>
      <c r="D80" s="12" t="s">
        <v>131</v>
      </c>
      <c r="E80" s="8">
        <v>0.5</v>
      </c>
      <c r="F80" s="8">
        <v>0.58333333333333337</v>
      </c>
      <c r="G80" s="9">
        <f t="shared" si="0"/>
        <v>8.333333333333337E-2</v>
      </c>
      <c r="H80" s="10">
        <f t="shared" si="1"/>
        <v>2.0000000000000009</v>
      </c>
      <c r="I80" s="7"/>
      <c r="J80" s="7">
        <v>1</v>
      </c>
      <c r="K80" s="7"/>
      <c r="L80" s="7"/>
      <c r="N80" s="94">
        <v>15</v>
      </c>
      <c r="O80" s="95" t="s">
        <v>218</v>
      </c>
      <c r="P80" s="95">
        <v>1</v>
      </c>
      <c r="Q80" s="95">
        <v>2</v>
      </c>
      <c r="R80" s="95">
        <v>1</v>
      </c>
      <c r="S80" s="95"/>
      <c r="T80" s="95"/>
      <c r="U80" s="95"/>
      <c r="W80" s="94">
        <v>15</v>
      </c>
      <c r="X80" s="95" t="s">
        <v>218</v>
      </c>
      <c r="Y80" s="95">
        <v>1</v>
      </c>
      <c r="Z80" s="95">
        <v>2</v>
      </c>
      <c r="AA80" s="95">
        <v>1</v>
      </c>
      <c r="AB80" s="95"/>
      <c r="AC80" s="95"/>
      <c r="AD80" s="95"/>
      <c r="AF80" s="94">
        <v>15</v>
      </c>
      <c r="AG80" s="95" t="s">
        <v>218</v>
      </c>
      <c r="AH80" s="95">
        <v>1</v>
      </c>
      <c r="AI80" s="95">
        <v>2</v>
      </c>
      <c r="AJ80" s="95">
        <v>1</v>
      </c>
      <c r="AK80" s="95"/>
      <c r="AL80" s="95"/>
      <c r="AM80" s="95"/>
      <c r="AO80" s="5">
        <v>43347</v>
      </c>
      <c r="AP80" s="7" t="s">
        <v>130</v>
      </c>
      <c r="AQ80" s="12" t="s">
        <v>131</v>
      </c>
      <c r="AR80" s="10">
        <v>2.0000000000000009</v>
      </c>
    </row>
    <row r="81" spans="1:44" ht="25.5" x14ac:dyDescent="0.25">
      <c r="A81" s="5">
        <v>43358</v>
      </c>
      <c r="B81" s="6" t="s">
        <v>23</v>
      </c>
      <c r="C81" s="7" t="s">
        <v>133</v>
      </c>
      <c r="D81" s="12" t="s">
        <v>132</v>
      </c>
      <c r="E81" s="8">
        <v>0.29166666666666669</v>
      </c>
      <c r="F81" s="8">
        <v>0.35416666666666669</v>
      </c>
      <c r="G81" s="9">
        <f t="shared" si="0"/>
        <v>6.25E-2</v>
      </c>
      <c r="H81" s="10">
        <f t="shared" si="1"/>
        <v>1.5</v>
      </c>
      <c r="I81" s="7">
        <v>1</v>
      </c>
      <c r="J81" s="7"/>
      <c r="K81" s="7"/>
      <c r="L81" s="7"/>
      <c r="N81" s="94">
        <v>16</v>
      </c>
      <c r="O81" s="95" t="s">
        <v>128</v>
      </c>
      <c r="P81" s="95">
        <v>1</v>
      </c>
      <c r="Q81" s="95">
        <v>1.9999999999999996</v>
      </c>
      <c r="R81" s="95">
        <v>1</v>
      </c>
      <c r="S81" s="95"/>
      <c r="T81" s="95"/>
      <c r="U81" s="95"/>
      <c r="W81" s="94">
        <v>16</v>
      </c>
      <c r="X81" s="95" t="s">
        <v>128</v>
      </c>
      <c r="Y81" s="95">
        <v>1</v>
      </c>
      <c r="Z81" s="95">
        <v>1.9999999999999996</v>
      </c>
      <c r="AA81" s="95">
        <v>1</v>
      </c>
      <c r="AB81" s="95"/>
      <c r="AC81" s="95"/>
      <c r="AD81" s="95"/>
      <c r="AF81" s="94">
        <v>16</v>
      </c>
      <c r="AG81" s="95" t="s">
        <v>128</v>
      </c>
      <c r="AH81" s="95">
        <v>1</v>
      </c>
      <c r="AI81" s="95">
        <v>1.9999999999999996</v>
      </c>
      <c r="AJ81" s="95">
        <v>1</v>
      </c>
      <c r="AK81" s="95"/>
      <c r="AL81" s="95"/>
      <c r="AM81" s="95"/>
      <c r="AO81" s="5">
        <v>43358</v>
      </c>
      <c r="AP81" s="7" t="s">
        <v>133</v>
      </c>
      <c r="AQ81" s="12" t="s">
        <v>132</v>
      </c>
      <c r="AR81" s="10">
        <v>1.5</v>
      </c>
    </row>
    <row r="82" spans="1:44" x14ac:dyDescent="0.25">
      <c r="A82" s="5">
        <v>43364</v>
      </c>
      <c r="B82" s="6" t="s">
        <v>23</v>
      </c>
      <c r="C82" s="7" t="s">
        <v>94</v>
      </c>
      <c r="D82" s="12" t="s">
        <v>134</v>
      </c>
      <c r="E82" s="8">
        <v>0.29166666666666669</v>
      </c>
      <c r="F82" s="8">
        <v>0.33333333333333331</v>
      </c>
      <c r="G82" s="9">
        <f t="shared" si="0"/>
        <v>4.166666666666663E-2</v>
      </c>
      <c r="H82" s="10">
        <f t="shared" si="1"/>
        <v>0.99999999999999911</v>
      </c>
      <c r="I82" s="7">
        <v>1</v>
      </c>
      <c r="J82" s="7"/>
      <c r="K82" s="7"/>
      <c r="L82" s="7"/>
      <c r="N82" s="94">
        <v>17</v>
      </c>
      <c r="O82" s="95" t="s">
        <v>770</v>
      </c>
      <c r="P82" s="95">
        <v>1</v>
      </c>
      <c r="Q82" s="95">
        <v>1.9999999999999982</v>
      </c>
      <c r="R82" s="95"/>
      <c r="S82" s="95">
        <v>1</v>
      </c>
      <c r="T82" s="95"/>
      <c r="U82" s="95"/>
      <c r="W82" s="94">
        <v>17</v>
      </c>
      <c r="X82" s="95" t="s">
        <v>770</v>
      </c>
      <c r="Y82" s="95">
        <v>1</v>
      </c>
      <c r="Z82" s="95">
        <v>1.9999999999999982</v>
      </c>
      <c r="AA82" s="95"/>
      <c r="AB82" s="95">
        <v>1</v>
      </c>
      <c r="AC82" s="95"/>
      <c r="AD82" s="95"/>
      <c r="AF82" s="94">
        <v>17</v>
      </c>
      <c r="AG82" s="95" t="s">
        <v>770</v>
      </c>
      <c r="AH82" s="95">
        <v>1</v>
      </c>
      <c r="AI82" s="95">
        <v>1.9999999999999982</v>
      </c>
      <c r="AJ82" s="95"/>
      <c r="AK82" s="95">
        <v>1</v>
      </c>
      <c r="AL82" s="95"/>
      <c r="AM82" s="95"/>
      <c r="AO82" s="5">
        <v>43364</v>
      </c>
      <c r="AP82" s="7" t="s">
        <v>94</v>
      </c>
      <c r="AQ82" s="12" t="s">
        <v>134</v>
      </c>
      <c r="AR82" s="10">
        <v>0.99999999999999911</v>
      </c>
    </row>
    <row r="83" spans="1:44" x14ac:dyDescent="0.25">
      <c r="A83" s="5">
        <v>43367</v>
      </c>
      <c r="B83" s="6" t="s">
        <v>23</v>
      </c>
      <c r="C83" s="7" t="s">
        <v>136</v>
      </c>
      <c r="D83" s="12" t="s">
        <v>135</v>
      </c>
      <c r="E83" s="8">
        <v>0.29166666666666669</v>
      </c>
      <c r="F83" s="8">
        <v>0.35416666666666669</v>
      </c>
      <c r="G83" s="9">
        <f t="shared" si="0"/>
        <v>6.25E-2</v>
      </c>
      <c r="H83" s="10">
        <f t="shared" si="1"/>
        <v>1.5</v>
      </c>
      <c r="I83" s="7">
        <v>1</v>
      </c>
      <c r="J83" s="7"/>
      <c r="K83" s="7"/>
      <c r="L83" s="7"/>
      <c r="N83" s="94">
        <v>18</v>
      </c>
      <c r="O83" s="95" t="s">
        <v>133</v>
      </c>
      <c r="P83" s="95">
        <v>1</v>
      </c>
      <c r="Q83" s="95">
        <v>1.5</v>
      </c>
      <c r="R83" s="95">
        <v>1</v>
      </c>
      <c r="S83" s="95"/>
      <c r="T83" s="95"/>
      <c r="U83" s="95"/>
      <c r="W83" s="94">
        <v>18</v>
      </c>
      <c r="X83" s="95" t="s">
        <v>133</v>
      </c>
      <c r="Y83" s="95">
        <v>1</v>
      </c>
      <c r="Z83" s="95">
        <v>1.5</v>
      </c>
      <c r="AA83" s="95">
        <v>1</v>
      </c>
      <c r="AB83" s="95"/>
      <c r="AC83" s="95"/>
      <c r="AD83" s="95"/>
      <c r="AF83" s="94">
        <v>18</v>
      </c>
      <c r="AG83" s="95" t="s">
        <v>133</v>
      </c>
      <c r="AH83" s="95">
        <v>1</v>
      </c>
      <c r="AI83" s="95">
        <v>1.5</v>
      </c>
      <c r="AJ83" s="95">
        <v>1</v>
      </c>
      <c r="AK83" s="95"/>
      <c r="AL83" s="95"/>
      <c r="AM83" s="95"/>
      <c r="AO83" s="5">
        <v>43367</v>
      </c>
      <c r="AP83" s="7" t="s">
        <v>136</v>
      </c>
      <c r="AQ83" s="12" t="s">
        <v>135</v>
      </c>
      <c r="AR83" s="10">
        <v>1.5</v>
      </c>
    </row>
    <row r="84" spans="1:44" x14ac:dyDescent="0.25">
      <c r="A84" s="5">
        <v>43370</v>
      </c>
      <c r="B84" s="6" t="s">
        <v>23</v>
      </c>
      <c r="C84" s="7" t="s">
        <v>123</v>
      </c>
      <c r="D84" s="12" t="s">
        <v>195</v>
      </c>
      <c r="E84" s="8">
        <v>0.29166666666666669</v>
      </c>
      <c r="F84" s="8">
        <v>0.625</v>
      </c>
      <c r="G84" s="9">
        <f t="shared" si="0"/>
        <v>0.33333333333333331</v>
      </c>
      <c r="H84" s="10">
        <f t="shared" si="1"/>
        <v>8</v>
      </c>
      <c r="I84" s="7">
        <v>1</v>
      </c>
      <c r="J84" s="7"/>
      <c r="K84" s="7"/>
      <c r="L84" s="7"/>
      <c r="N84" s="94">
        <v>19</v>
      </c>
      <c r="O84" s="95" t="s">
        <v>148</v>
      </c>
      <c r="P84" s="95">
        <v>1</v>
      </c>
      <c r="Q84" s="95">
        <v>0.99999999999999911</v>
      </c>
      <c r="R84" s="95">
        <v>1</v>
      </c>
      <c r="S84" s="95"/>
      <c r="T84" s="95"/>
      <c r="U84" s="95"/>
      <c r="W84" s="94">
        <v>19</v>
      </c>
      <c r="X84" s="95" t="s">
        <v>148</v>
      </c>
      <c r="Y84" s="95">
        <v>1</v>
      </c>
      <c r="Z84" s="95">
        <v>0.99999999999999911</v>
      </c>
      <c r="AA84" s="95">
        <v>1</v>
      </c>
      <c r="AB84" s="95"/>
      <c r="AC84" s="95"/>
      <c r="AD84" s="95"/>
      <c r="AF84" s="94">
        <v>19</v>
      </c>
      <c r="AG84" s="95" t="s">
        <v>148</v>
      </c>
      <c r="AH84" s="95">
        <v>1</v>
      </c>
      <c r="AI84" s="95">
        <v>0.99999999999999911</v>
      </c>
      <c r="AJ84" s="95">
        <v>1</v>
      </c>
      <c r="AK84" s="95"/>
      <c r="AL84" s="95"/>
      <c r="AM84" s="95"/>
      <c r="AO84" s="5">
        <v>43370</v>
      </c>
      <c r="AP84" s="7" t="s">
        <v>123</v>
      </c>
      <c r="AQ84" s="12" t="s">
        <v>195</v>
      </c>
      <c r="AR84" s="10">
        <v>8</v>
      </c>
    </row>
    <row r="85" spans="1:44" x14ac:dyDescent="0.25">
      <c r="A85" s="5">
        <v>43375</v>
      </c>
      <c r="B85" s="6" t="s">
        <v>23</v>
      </c>
      <c r="C85" s="7" t="s">
        <v>139</v>
      </c>
      <c r="D85" s="12" t="s">
        <v>138</v>
      </c>
      <c r="E85" s="8">
        <v>0.29166666666666669</v>
      </c>
      <c r="F85" s="8">
        <v>0.33333333333333331</v>
      </c>
      <c r="G85" s="9">
        <f t="shared" si="0"/>
        <v>4.166666666666663E-2</v>
      </c>
      <c r="H85" s="10">
        <f t="shared" si="1"/>
        <v>0.99999999999999911</v>
      </c>
      <c r="I85" s="7">
        <v>1</v>
      </c>
      <c r="J85" s="7"/>
      <c r="K85" s="7"/>
      <c r="L85" s="7"/>
      <c r="N85" s="94">
        <v>20</v>
      </c>
      <c r="O85" s="95" t="s">
        <v>98</v>
      </c>
      <c r="P85" s="95">
        <v>1</v>
      </c>
      <c r="Q85" s="95">
        <v>0.99999999999999911</v>
      </c>
      <c r="R85" s="95">
        <v>1</v>
      </c>
      <c r="S85" s="95"/>
      <c r="T85" s="95"/>
      <c r="U85" s="95"/>
      <c r="W85" s="94">
        <v>20</v>
      </c>
      <c r="X85" s="95" t="s">
        <v>98</v>
      </c>
      <c r="Y85" s="95">
        <v>1</v>
      </c>
      <c r="Z85" s="95">
        <v>0.99999999999999911</v>
      </c>
      <c r="AA85" s="95">
        <v>1</v>
      </c>
      <c r="AB85" s="95"/>
      <c r="AC85" s="95"/>
      <c r="AD85" s="95"/>
      <c r="AF85" s="94">
        <v>20</v>
      </c>
      <c r="AG85" s="95" t="s">
        <v>98</v>
      </c>
      <c r="AH85" s="95">
        <v>1</v>
      </c>
      <c r="AI85" s="95">
        <v>0.99999999999999911</v>
      </c>
      <c r="AJ85" s="95">
        <v>1</v>
      </c>
      <c r="AK85" s="95"/>
      <c r="AL85" s="95"/>
      <c r="AM85" s="95"/>
      <c r="AO85" s="5">
        <v>43375</v>
      </c>
      <c r="AP85" s="7" t="s">
        <v>139</v>
      </c>
      <c r="AQ85" s="12" t="s">
        <v>138</v>
      </c>
      <c r="AR85" s="10">
        <v>0.99999999999999911</v>
      </c>
    </row>
    <row r="86" spans="1:44" x14ac:dyDescent="0.25">
      <c r="A86" s="5">
        <v>43389</v>
      </c>
      <c r="B86" s="6" t="s">
        <v>23</v>
      </c>
      <c r="C86" s="7" t="s">
        <v>141</v>
      </c>
      <c r="D86" s="12" t="s">
        <v>140</v>
      </c>
      <c r="E86" s="8">
        <v>0.29166666666666669</v>
      </c>
      <c r="F86" s="8">
        <v>0.33333333333333331</v>
      </c>
      <c r="G86" s="9">
        <f t="shared" si="0"/>
        <v>4.166666666666663E-2</v>
      </c>
      <c r="H86" s="10">
        <f t="shared" si="1"/>
        <v>0.99999999999999911</v>
      </c>
      <c r="I86" s="7">
        <v>1</v>
      </c>
      <c r="J86" s="7"/>
      <c r="K86" s="7"/>
      <c r="L86" s="7"/>
      <c r="N86" s="94">
        <v>21</v>
      </c>
      <c r="O86" s="95" t="s">
        <v>139</v>
      </c>
      <c r="P86" s="95">
        <v>1</v>
      </c>
      <c r="Q86" s="95">
        <v>0.99999999999999911</v>
      </c>
      <c r="R86" s="95">
        <v>1</v>
      </c>
      <c r="S86" s="95"/>
      <c r="T86" s="95"/>
      <c r="U86" s="95"/>
      <c r="W86" s="94">
        <v>21</v>
      </c>
      <c r="X86" s="95" t="s">
        <v>139</v>
      </c>
      <c r="Y86" s="95">
        <v>1</v>
      </c>
      <c r="Z86" s="95">
        <v>0.99999999999999911</v>
      </c>
      <c r="AA86" s="95">
        <v>1</v>
      </c>
      <c r="AB86" s="95"/>
      <c r="AC86" s="95"/>
      <c r="AD86" s="95"/>
      <c r="AF86" s="94">
        <v>21</v>
      </c>
      <c r="AG86" s="95" t="s">
        <v>139</v>
      </c>
      <c r="AH86" s="95">
        <v>1</v>
      </c>
      <c r="AI86" s="95">
        <v>0.99999999999999911</v>
      </c>
      <c r="AJ86" s="95">
        <v>1</v>
      </c>
      <c r="AK86" s="95"/>
      <c r="AL86" s="95"/>
      <c r="AM86" s="95"/>
      <c r="AO86" s="5">
        <v>43389</v>
      </c>
      <c r="AP86" s="7" t="s">
        <v>141</v>
      </c>
      <c r="AQ86" s="12" t="s">
        <v>140</v>
      </c>
      <c r="AR86" s="10">
        <v>0.99999999999999911</v>
      </c>
    </row>
    <row r="87" spans="1:44" ht="25.5" x14ac:dyDescent="0.25">
      <c r="A87" s="5">
        <v>43390</v>
      </c>
      <c r="B87" s="6" t="s">
        <v>23</v>
      </c>
      <c r="C87" s="7" t="s">
        <v>143</v>
      </c>
      <c r="D87" s="12" t="s">
        <v>142</v>
      </c>
      <c r="E87" s="8">
        <v>0.29166666666666669</v>
      </c>
      <c r="F87" s="8">
        <v>0.39583333333333331</v>
      </c>
      <c r="G87" s="9">
        <f t="shared" ref="G87:G111" si="2">IF(F87&lt;E87,F87+1,F87)-E87</f>
        <v>0.10416666666666663</v>
      </c>
      <c r="H87" s="10">
        <f t="shared" ref="H87:H111" si="3">G87*24</f>
        <v>2.4999999999999991</v>
      </c>
      <c r="I87" s="7">
        <v>1</v>
      </c>
      <c r="J87" s="7"/>
      <c r="K87" s="7"/>
      <c r="L87" s="7"/>
      <c r="N87" s="94">
        <v>22</v>
      </c>
      <c r="O87" s="95" t="s">
        <v>1439</v>
      </c>
      <c r="P87" s="95">
        <v>1</v>
      </c>
      <c r="Q87" s="95">
        <v>1</v>
      </c>
      <c r="R87" s="95">
        <v>1</v>
      </c>
      <c r="S87" s="95"/>
      <c r="T87" s="95"/>
      <c r="U87" s="95"/>
      <c r="W87" s="94">
        <v>22</v>
      </c>
      <c r="X87" s="95" t="s">
        <v>1439</v>
      </c>
      <c r="Y87" s="95">
        <v>1</v>
      </c>
      <c r="Z87" s="95">
        <v>1</v>
      </c>
      <c r="AA87" s="95">
        <v>1</v>
      </c>
      <c r="AB87" s="95"/>
      <c r="AC87" s="95"/>
      <c r="AD87" s="95"/>
      <c r="AF87" s="94">
        <v>22</v>
      </c>
      <c r="AG87" s="95" t="s">
        <v>1439</v>
      </c>
      <c r="AH87" s="95">
        <v>1</v>
      </c>
      <c r="AI87" s="95">
        <v>1</v>
      </c>
      <c r="AJ87" s="95">
        <v>1</v>
      </c>
      <c r="AK87" s="95"/>
      <c r="AL87" s="95"/>
      <c r="AM87" s="95"/>
      <c r="AO87" s="5">
        <v>43390</v>
      </c>
      <c r="AP87" s="7" t="s">
        <v>143</v>
      </c>
      <c r="AQ87" s="12" t="s">
        <v>142</v>
      </c>
      <c r="AR87" s="10">
        <v>2.4999999999999991</v>
      </c>
    </row>
    <row r="88" spans="1:44" x14ac:dyDescent="0.25">
      <c r="A88" s="5">
        <v>43391</v>
      </c>
      <c r="B88" s="6" t="s">
        <v>23</v>
      </c>
      <c r="C88" s="7" t="s">
        <v>98</v>
      </c>
      <c r="D88" s="12" t="s">
        <v>144</v>
      </c>
      <c r="E88" s="8">
        <v>0.29166666666666669</v>
      </c>
      <c r="F88" s="8">
        <v>0.33333333333333331</v>
      </c>
      <c r="G88" s="9">
        <f t="shared" si="2"/>
        <v>4.166666666666663E-2</v>
      </c>
      <c r="H88" s="10">
        <f t="shared" si="3"/>
        <v>0.99999999999999911</v>
      </c>
      <c r="I88" s="7">
        <v>1</v>
      </c>
      <c r="J88" s="7"/>
      <c r="K88" s="7"/>
      <c r="L88" s="7"/>
      <c r="N88" s="94">
        <v>23</v>
      </c>
      <c r="O88" s="95" t="s">
        <v>729</v>
      </c>
      <c r="P88" s="95">
        <v>1</v>
      </c>
      <c r="Q88" s="95">
        <v>1</v>
      </c>
      <c r="R88" s="95"/>
      <c r="S88" s="95">
        <v>1</v>
      </c>
      <c r="T88" s="95"/>
      <c r="U88" s="95"/>
      <c r="W88" s="94">
        <v>23</v>
      </c>
      <c r="X88" s="95" t="s">
        <v>729</v>
      </c>
      <c r="Y88" s="95">
        <v>1</v>
      </c>
      <c r="Z88" s="95">
        <v>1</v>
      </c>
      <c r="AA88" s="95"/>
      <c r="AB88" s="95">
        <v>1</v>
      </c>
      <c r="AC88" s="95"/>
      <c r="AD88" s="95"/>
      <c r="AF88" s="94">
        <v>23</v>
      </c>
      <c r="AG88" s="95" t="s">
        <v>729</v>
      </c>
      <c r="AH88" s="95">
        <v>1</v>
      </c>
      <c r="AI88" s="95">
        <v>1</v>
      </c>
      <c r="AJ88" s="95"/>
      <c r="AK88" s="95">
        <v>1</v>
      </c>
      <c r="AL88" s="95"/>
      <c r="AM88" s="95"/>
      <c r="AO88" s="5">
        <v>43391</v>
      </c>
      <c r="AP88" s="7" t="s">
        <v>98</v>
      </c>
      <c r="AQ88" s="12" t="s">
        <v>144</v>
      </c>
      <c r="AR88" s="10">
        <v>0.99999999999999911</v>
      </c>
    </row>
    <row r="89" spans="1:44" x14ac:dyDescent="0.25">
      <c r="A89" s="5">
        <v>43397</v>
      </c>
      <c r="B89" s="6" t="s">
        <v>23</v>
      </c>
      <c r="C89" s="7" t="s">
        <v>145</v>
      </c>
      <c r="D89" s="12" t="s">
        <v>146</v>
      </c>
      <c r="E89" s="8">
        <v>0.29166666666666669</v>
      </c>
      <c r="F89" s="8">
        <v>0.64583333333333337</v>
      </c>
      <c r="G89" s="9">
        <f t="shared" si="2"/>
        <v>0.35416666666666669</v>
      </c>
      <c r="H89" s="10">
        <f t="shared" si="3"/>
        <v>8.5</v>
      </c>
      <c r="I89" s="7">
        <v>1</v>
      </c>
      <c r="J89" s="7"/>
      <c r="K89" s="7"/>
      <c r="L89" s="7"/>
      <c r="N89" s="94">
        <v>24</v>
      </c>
      <c r="O89" s="95" t="s">
        <v>729</v>
      </c>
      <c r="P89" s="95">
        <v>2</v>
      </c>
      <c r="Q89" s="95">
        <v>3</v>
      </c>
      <c r="R89" s="95"/>
      <c r="S89" s="95">
        <v>1</v>
      </c>
      <c r="T89" s="95"/>
      <c r="U89" s="95"/>
      <c r="W89" s="94">
        <v>24</v>
      </c>
      <c r="X89" s="95" t="s">
        <v>729</v>
      </c>
      <c r="Y89" s="95">
        <v>2</v>
      </c>
      <c r="Z89" s="95">
        <v>3</v>
      </c>
      <c r="AA89" s="95"/>
      <c r="AB89" s="95">
        <v>1</v>
      </c>
      <c r="AC89" s="95"/>
      <c r="AD89" s="95"/>
      <c r="AF89" s="94">
        <v>24</v>
      </c>
      <c r="AG89" s="95" t="s">
        <v>729</v>
      </c>
      <c r="AH89" s="95">
        <v>2</v>
      </c>
      <c r="AI89" s="95">
        <v>3</v>
      </c>
      <c r="AJ89" s="95"/>
      <c r="AK89" s="95">
        <v>1</v>
      </c>
      <c r="AL89" s="95"/>
      <c r="AM89" s="95"/>
      <c r="AO89" s="5">
        <v>43397</v>
      </c>
      <c r="AP89" s="7" t="s">
        <v>145</v>
      </c>
      <c r="AQ89" s="12" t="s">
        <v>146</v>
      </c>
      <c r="AR89" s="10">
        <v>8.5</v>
      </c>
    </row>
    <row r="90" spans="1:44" x14ac:dyDescent="0.25">
      <c r="A90" s="5">
        <v>43398</v>
      </c>
      <c r="B90" s="6" t="s">
        <v>23</v>
      </c>
      <c r="C90" s="7" t="s">
        <v>148</v>
      </c>
      <c r="D90" s="12" t="s">
        <v>147</v>
      </c>
      <c r="E90" s="8">
        <v>0.29166666666666669</v>
      </c>
      <c r="F90" s="8">
        <v>0.33333333333333331</v>
      </c>
      <c r="G90" s="9">
        <f t="shared" si="2"/>
        <v>4.166666666666663E-2</v>
      </c>
      <c r="H90" s="10">
        <f t="shared" si="3"/>
        <v>0.99999999999999911</v>
      </c>
      <c r="I90" s="7">
        <v>1</v>
      </c>
      <c r="J90" s="7"/>
      <c r="K90" s="7"/>
      <c r="L90" s="7"/>
      <c r="N90" s="94">
        <v>25</v>
      </c>
      <c r="O90" s="95" t="s">
        <v>128</v>
      </c>
      <c r="P90" s="95">
        <v>2</v>
      </c>
      <c r="Q90" s="95">
        <v>2</v>
      </c>
      <c r="R90" s="95">
        <v>1</v>
      </c>
      <c r="S90" s="95"/>
      <c r="T90" s="95"/>
      <c r="U90" s="95"/>
      <c r="W90" s="94">
        <v>25</v>
      </c>
      <c r="X90" s="95" t="s">
        <v>128</v>
      </c>
      <c r="Y90" s="95">
        <v>2</v>
      </c>
      <c r="Z90" s="95">
        <v>2</v>
      </c>
      <c r="AA90" s="95">
        <v>1</v>
      </c>
      <c r="AB90" s="95"/>
      <c r="AC90" s="95"/>
      <c r="AD90" s="95"/>
      <c r="AF90" s="94">
        <v>25</v>
      </c>
      <c r="AG90" s="95" t="s">
        <v>128</v>
      </c>
      <c r="AH90" s="95">
        <v>2</v>
      </c>
      <c r="AI90" s="95">
        <v>2</v>
      </c>
      <c r="AJ90" s="95">
        <v>1</v>
      </c>
      <c r="AK90" s="95"/>
      <c r="AL90" s="95"/>
      <c r="AM90" s="95"/>
      <c r="AO90" s="5">
        <v>43398</v>
      </c>
      <c r="AP90" s="7" t="s">
        <v>148</v>
      </c>
      <c r="AQ90" s="12" t="s">
        <v>147</v>
      </c>
      <c r="AR90" s="10">
        <v>0.99999999999999911</v>
      </c>
    </row>
    <row r="91" spans="1:44" ht="25.5" x14ac:dyDescent="0.25">
      <c r="A91" s="5">
        <v>43412</v>
      </c>
      <c r="B91" s="6" t="s">
        <v>23</v>
      </c>
      <c r="C91" s="7" t="s">
        <v>123</v>
      </c>
      <c r="D91" s="12" t="s">
        <v>196</v>
      </c>
      <c r="E91" s="8">
        <v>0.58333333333333337</v>
      </c>
      <c r="F91" s="8">
        <v>0.8125</v>
      </c>
      <c r="G91" s="9">
        <f t="shared" si="2"/>
        <v>0.22916666666666663</v>
      </c>
      <c r="H91" s="10">
        <f t="shared" si="3"/>
        <v>5.4999999999999991</v>
      </c>
      <c r="I91" s="7"/>
      <c r="J91" s="7"/>
      <c r="K91" s="7">
        <v>1</v>
      </c>
      <c r="L91" s="7"/>
      <c r="N91" s="94"/>
      <c r="O91" s="95"/>
      <c r="P91" s="95"/>
      <c r="Q91" s="95"/>
      <c r="R91" s="95"/>
      <c r="S91" s="95"/>
      <c r="T91" s="95"/>
      <c r="U91" s="95"/>
      <c r="W91" s="94"/>
      <c r="X91" s="95"/>
      <c r="Y91" s="95"/>
      <c r="Z91" s="95"/>
      <c r="AA91" s="95"/>
      <c r="AB91" s="95"/>
      <c r="AC91" s="95"/>
      <c r="AD91" s="95"/>
      <c r="AF91" s="94"/>
      <c r="AG91" s="95"/>
      <c r="AH91" s="95"/>
      <c r="AI91" s="95"/>
      <c r="AJ91" s="95"/>
      <c r="AK91" s="95"/>
      <c r="AL91" s="95"/>
      <c r="AM91" s="95"/>
      <c r="AO91" s="5">
        <v>43412</v>
      </c>
      <c r="AP91" s="7" t="s">
        <v>123</v>
      </c>
      <c r="AQ91" s="12" t="s">
        <v>196</v>
      </c>
      <c r="AR91" s="10">
        <v>5.4999999999999991</v>
      </c>
    </row>
    <row r="92" spans="1:44" x14ac:dyDescent="0.25">
      <c r="A92" s="5">
        <v>43412</v>
      </c>
      <c r="B92" s="6" t="s">
        <v>23</v>
      </c>
      <c r="C92" s="7" t="s">
        <v>94</v>
      </c>
      <c r="D92" s="12" t="s">
        <v>197</v>
      </c>
      <c r="E92" s="8">
        <v>0.95833333333333337</v>
      </c>
      <c r="F92" s="8">
        <v>0.16666666666666666</v>
      </c>
      <c r="G92" s="9">
        <f t="shared" si="2"/>
        <v>0.20833333333333337</v>
      </c>
      <c r="H92" s="10">
        <f t="shared" si="3"/>
        <v>5.0000000000000009</v>
      </c>
      <c r="I92" s="7">
        <v>1</v>
      </c>
      <c r="J92" s="7"/>
      <c r="K92" s="7"/>
      <c r="L92" s="7"/>
      <c r="N92" s="99"/>
      <c r="O92" s="97"/>
      <c r="P92" s="97"/>
      <c r="Q92" s="97"/>
      <c r="R92" s="97"/>
      <c r="S92" s="97"/>
      <c r="T92" s="97"/>
      <c r="U92" s="97"/>
      <c r="W92" s="97"/>
      <c r="X92" s="97"/>
      <c r="Y92" s="97"/>
      <c r="Z92" s="97"/>
      <c r="AA92" s="97"/>
      <c r="AB92" s="97"/>
      <c r="AC92" s="97"/>
      <c r="AD92" s="97"/>
      <c r="AF92" s="97"/>
      <c r="AG92" s="97"/>
      <c r="AH92" s="97"/>
      <c r="AI92" s="97"/>
      <c r="AJ92" s="97"/>
      <c r="AK92" s="97"/>
      <c r="AL92" s="97"/>
      <c r="AM92" s="97"/>
      <c r="AO92" s="5">
        <v>43412</v>
      </c>
      <c r="AP92" s="7" t="s">
        <v>94</v>
      </c>
      <c r="AQ92" s="12" t="s">
        <v>197</v>
      </c>
      <c r="AR92" s="10">
        <v>5.0000000000000009</v>
      </c>
    </row>
    <row r="93" spans="1:44" ht="25.5" x14ac:dyDescent="0.25">
      <c r="A93" s="5">
        <v>43413</v>
      </c>
      <c r="B93" s="6" t="s">
        <v>23</v>
      </c>
      <c r="C93" s="7" t="s">
        <v>145</v>
      </c>
      <c r="D93" s="12" t="s">
        <v>198</v>
      </c>
      <c r="E93" s="8">
        <v>0.5</v>
      </c>
      <c r="F93" s="8">
        <v>0.58333333333333337</v>
      </c>
      <c r="G93" s="9">
        <f t="shared" si="2"/>
        <v>8.333333333333337E-2</v>
      </c>
      <c r="H93" s="10">
        <f t="shared" si="3"/>
        <v>2.0000000000000009</v>
      </c>
      <c r="I93" s="7">
        <v>1</v>
      </c>
      <c r="J93" s="7"/>
      <c r="K93" s="7"/>
      <c r="L93" s="7"/>
      <c r="N93" s="98"/>
      <c r="O93" s="98"/>
      <c r="P93" s="98">
        <f t="shared" ref="P93:U93" si="4">SUM(P66:P92)</f>
        <v>55</v>
      </c>
      <c r="Q93" s="98">
        <f t="shared" si="4"/>
        <v>122.5</v>
      </c>
      <c r="R93" s="98">
        <f t="shared" si="4"/>
        <v>30</v>
      </c>
      <c r="S93" s="98">
        <f t="shared" si="4"/>
        <v>16</v>
      </c>
      <c r="T93" s="98">
        <f t="shared" si="4"/>
        <v>7</v>
      </c>
      <c r="U93" s="98">
        <f t="shared" si="4"/>
        <v>0</v>
      </c>
      <c r="W93" s="98"/>
      <c r="X93" s="98"/>
      <c r="Y93" s="98">
        <f t="shared" ref="Y93:AD93" si="5">SUM(Y66:Y92)</f>
        <v>55</v>
      </c>
      <c r="Z93" s="98">
        <f t="shared" si="5"/>
        <v>122.5</v>
      </c>
      <c r="AA93" s="98">
        <f t="shared" si="5"/>
        <v>30</v>
      </c>
      <c r="AB93" s="98">
        <f t="shared" si="5"/>
        <v>16</v>
      </c>
      <c r="AC93" s="98">
        <f t="shared" si="5"/>
        <v>7</v>
      </c>
      <c r="AD93" s="98">
        <f t="shared" si="5"/>
        <v>0</v>
      </c>
      <c r="AF93" s="98"/>
      <c r="AG93" s="98"/>
      <c r="AH93" s="98">
        <f t="shared" ref="AH93:AM93" si="6">SUM(AH66:AH92)</f>
        <v>55</v>
      </c>
      <c r="AI93" s="98">
        <f t="shared" si="6"/>
        <v>122.5</v>
      </c>
      <c r="AJ93" s="98">
        <f t="shared" si="6"/>
        <v>30</v>
      </c>
      <c r="AK93" s="98">
        <f t="shared" si="6"/>
        <v>16</v>
      </c>
      <c r="AL93" s="98">
        <f t="shared" si="6"/>
        <v>7</v>
      </c>
      <c r="AM93" s="98">
        <f t="shared" si="6"/>
        <v>0</v>
      </c>
      <c r="AO93" s="5">
        <v>43413</v>
      </c>
      <c r="AP93" s="7" t="s">
        <v>145</v>
      </c>
      <c r="AQ93" s="12" t="s">
        <v>198</v>
      </c>
      <c r="AR93" s="10">
        <v>2.0000000000000009</v>
      </c>
    </row>
    <row r="94" spans="1:44" x14ac:dyDescent="0.25">
      <c r="A94" s="5">
        <v>43413</v>
      </c>
      <c r="B94" s="6" t="s">
        <v>23</v>
      </c>
      <c r="C94" s="7" t="s">
        <v>130</v>
      </c>
      <c r="D94" s="12" t="s">
        <v>131</v>
      </c>
      <c r="E94" s="8">
        <v>0.95833333333333337</v>
      </c>
      <c r="F94" s="8">
        <v>1</v>
      </c>
      <c r="G94" s="9">
        <f t="shared" si="2"/>
        <v>4.166666666666663E-2</v>
      </c>
      <c r="H94" s="10">
        <f t="shared" si="3"/>
        <v>0.99999999999999911</v>
      </c>
      <c r="I94" s="7"/>
      <c r="J94" s="7">
        <v>1</v>
      </c>
      <c r="K94" s="7"/>
      <c r="L94" s="7"/>
      <c r="AO94" s="5">
        <v>43413</v>
      </c>
      <c r="AP94" s="7" t="s">
        <v>130</v>
      </c>
      <c r="AQ94" s="12" t="s">
        <v>131</v>
      </c>
      <c r="AR94" s="10">
        <v>0.99999999999999911</v>
      </c>
    </row>
    <row r="95" spans="1:44" ht="25.5" x14ac:dyDescent="0.25">
      <c r="A95" s="5">
        <v>43416</v>
      </c>
      <c r="B95" s="6" t="s">
        <v>23</v>
      </c>
      <c r="C95" s="7" t="s">
        <v>193</v>
      </c>
      <c r="D95" s="12" t="s">
        <v>194</v>
      </c>
      <c r="E95" s="8">
        <v>0.41666666666666669</v>
      </c>
      <c r="F95" s="8">
        <v>0.58333333333333337</v>
      </c>
      <c r="G95" s="9">
        <f t="shared" si="2"/>
        <v>0.16666666666666669</v>
      </c>
      <c r="H95" s="10">
        <f t="shared" si="3"/>
        <v>4</v>
      </c>
      <c r="I95" s="7"/>
      <c r="J95" s="7"/>
      <c r="K95" s="7">
        <v>1</v>
      </c>
      <c r="L95" s="7"/>
      <c r="AO95" s="5">
        <v>43416</v>
      </c>
      <c r="AP95" s="7" t="s">
        <v>193</v>
      </c>
      <c r="AQ95" s="12" t="s">
        <v>194</v>
      </c>
      <c r="AR95" s="10">
        <v>4</v>
      </c>
    </row>
    <row r="96" spans="1:44" ht="25.5" x14ac:dyDescent="0.25">
      <c r="A96" s="5">
        <v>43418</v>
      </c>
      <c r="B96" s="6" t="s">
        <v>23</v>
      </c>
      <c r="C96" s="7" t="s">
        <v>123</v>
      </c>
      <c r="D96" s="12" t="s">
        <v>196</v>
      </c>
      <c r="E96" s="8">
        <v>0.625</v>
      </c>
      <c r="F96" s="8">
        <v>0.91666666666666663</v>
      </c>
      <c r="G96" s="9">
        <f t="shared" si="2"/>
        <v>0.29166666666666663</v>
      </c>
      <c r="H96" s="10">
        <f t="shared" si="3"/>
        <v>6.9999999999999991</v>
      </c>
      <c r="I96" s="7"/>
      <c r="J96" s="7"/>
      <c r="K96" s="7">
        <v>1</v>
      </c>
      <c r="L96" s="7"/>
      <c r="AO96" s="5">
        <v>43418</v>
      </c>
      <c r="AP96" s="7" t="s">
        <v>123</v>
      </c>
      <c r="AQ96" s="12" t="s">
        <v>196</v>
      </c>
      <c r="AR96" s="10">
        <v>6.9999999999999991</v>
      </c>
    </row>
    <row r="97" spans="1:44" x14ac:dyDescent="0.25">
      <c r="A97" s="5">
        <v>43439</v>
      </c>
      <c r="B97" s="6" t="s">
        <v>23</v>
      </c>
      <c r="C97" s="7" t="s">
        <v>126</v>
      </c>
      <c r="D97" s="12" t="s">
        <v>211</v>
      </c>
      <c r="E97" s="8">
        <v>0.83333333333333337</v>
      </c>
      <c r="F97" s="8">
        <v>0.91666666666666663</v>
      </c>
      <c r="G97" s="9">
        <f t="shared" si="2"/>
        <v>8.3333333333333259E-2</v>
      </c>
      <c r="H97" s="10">
        <f t="shared" si="3"/>
        <v>1.9999999999999982</v>
      </c>
      <c r="I97" s="7">
        <v>1</v>
      </c>
      <c r="J97" s="7"/>
      <c r="K97" s="7"/>
      <c r="L97" s="7"/>
      <c r="AO97" s="5">
        <v>43439</v>
      </c>
      <c r="AP97" s="7" t="s">
        <v>126</v>
      </c>
      <c r="AQ97" s="12" t="s">
        <v>211</v>
      </c>
      <c r="AR97" s="10">
        <v>1.9999999999999982</v>
      </c>
    </row>
    <row r="98" spans="1:44" x14ac:dyDescent="0.25">
      <c r="A98" s="5">
        <v>43442</v>
      </c>
      <c r="B98" s="6" t="s">
        <v>23</v>
      </c>
      <c r="C98" s="7" t="s">
        <v>115</v>
      </c>
      <c r="D98" s="12" t="s">
        <v>212</v>
      </c>
      <c r="E98" s="8">
        <v>0.58333333333333337</v>
      </c>
      <c r="F98" s="8">
        <v>0.64583333333333337</v>
      </c>
      <c r="G98" s="9">
        <f t="shared" si="2"/>
        <v>6.25E-2</v>
      </c>
      <c r="H98" s="10">
        <f t="shared" si="3"/>
        <v>1.5</v>
      </c>
      <c r="I98" s="7"/>
      <c r="J98" s="7">
        <v>1</v>
      </c>
      <c r="K98" s="7"/>
      <c r="L98" s="7"/>
      <c r="AO98" s="5">
        <v>43442</v>
      </c>
      <c r="AP98" s="7" t="s">
        <v>115</v>
      </c>
      <c r="AQ98" s="12" t="s">
        <v>212</v>
      </c>
      <c r="AR98" s="10">
        <v>1.5</v>
      </c>
    </row>
    <row r="99" spans="1:44" x14ac:dyDescent="0.25">
      <c r="A99" s="5">
        <v>43472</v>
      </c>
      <c r="B99" s="6" t="s">
        <v>23</v>
      </c>
      <c r="C99" s="7" t="s">
        <v>123</v>
      </c>
      <c r="D99" s="12" t="s">
        <v>216</v>
      </c>
      <c r="E99" s="8">
        <v>0.95833333333333337</v>
      </c>
      <c r="F99" s="8">
        <v>6.25E-2</v>
      </c>
      <c r="G99" s="9">
        <f t="shared" si="2"/>
        <v>0.10416666666666663</v>
      </c>
      <c r="H99" s="10">
        <f t="shared" si="3"/>
        <v>2.4999999999999991</v>
      </c>
      <c r="I99" s="7"/>
      <c r="J99" s="7"/>
      <c r="K99" s="7">
        <v>1</v>
      </c>
      <c r="L99" s="7"/>
      <c r="AO99" s="5">
        <v>43472</v>
      </c>
      <c r="AP99" s="7" t="s">
        <v>123</v>
      </c>
      <c r="AQ99" s="12" t="s">
        <v>216</v>
      </c>
      <c r="AR99" s="10">
        <v>2.4999999999999991</v>
      </c>
    </row>
    <row r="100" spans="1:44" x14ac:dyDescent="0.25">
      <c r="A100" s="5">
        <v>43474</v>
      </c>
      <c r="B100" s="6" t="s">
        <v>23</v>
      </c>
      <c r="C100" s="7" t="s">
        <v>218</v>
      </c>
      <c r="D100" s="12" t="s">
        <v>217</v>
      </c>
      <c r="E100" s="8">
        <v>8.3333333333333329E-2</v>
      </c>
      <c r="F100" s="8">
        <v>0.16666666666666666</v>
      </c>
      <c r="G100" s="9">
        <f t="shared" si="2"/>
        <v>8.3333333333333329E-2</v>
      </c>
      <c r="H100" s="10">
        <f t="shared" si="3"/>
        <v>2</v>
      </c>
      <c r="I100" s="7">
        <v>1</v>
      </c>
      <c r="J100" s="7"/>
      <c r="K100" s="7"/>
      <c r="L100" s="7"/>
      <c r="AO100" s="5">
        <v>43474</v>
      </c>
      <c r="AP100" s="7" t="s">
        <v>218</v>
      </c>
      <c r="AQ100" s="12" t="s">
        <v>217</v>
      </c>
      <c r="AR100" s="10">
        <v>2</v>
      </c>
    </row>
    <row r="101" spans="1:44" x14ac:dyDescent="0.25">
      <c r="A101" s="5">
        <v>43476</v>
      </c>
      <c r="B101" s="6" t="s">
        <v>23</v>
      </c>
      <c r="C101" s="7" t="s">
        <v>123</v>
      </c>
      <c r="D101" s="12" t="s">
        <v>219</v>
      </c>
      <c r="E101" s="8">
        <v>0.58333333333333337</v>
      </c>
      <c r="F101" s="8">
        <v>0.91666666666666663</v>
      </c>
      <c r="G101" s="9">
        <f t="shared" si="2"/>
        <v>0.33333333333333326</v>
      </c>
      <c r="H101" s="10">
        <f t="shared" si="3"/>
        <v>7.9999999999999982</v>
      </c>
      <c r="I101" s="7"/>
      <c r="J101" s="7"/>
      <c r="K101" s="7">
        <v>1</v>
      </c>
      <c r="L101" s="7"/>
      <c r="AO101" s="5">
        <v>43476</v>
      </c>
      <c r="AP101" s="7" t="s">
        <v>123</v>
      </c>
      <c r="AQ101" s="12" t="s">
        <v>219</v>
      </c>
      <c r="AR101" s="10">
        <v>7.9999999999999982</v>
      </c>
    </row>
    <row r="102" spans="1:44" ht="25.5" x14ac:dyDescent="0.25">
      <c r="A102" s="5">
        <v>43484</v>
      </c>
      <c r="B102" s="6" t="s">
        <v>23</v>
      </c>
      <c r="C102" s="7" t="s">
        <v>124</v>
      </c>
      <c r="D102" s="12" t="s">
        <v>1396</v>
      </c>
      <c r="E102" s="8">
        <v>0.625</v>
      </c>
      <c r="F102" s="8">
        <v>0.66666666666666663</v>
      </c>
      <c r="G102" s="9">
        <f t="shared" si="2"/>
        <v>4.166666666666663E-2</v>
      </c>
      <c r="H102" s="10">
        <f t="shared" si="3"/>
        <v>0.99999999999999911</v>
      </c>
      <c r="I102" s="7">
        <v>1</v>
      </c>
      <c r="J102" s="7"/>
      <c r="K102" s="7"/>
      <c r="L102" s="7"/>
      <c r="AO102" s="5">
        <v>43484</v>
      </c>
      <c r="AP102" s="7" t="s">
        <v>124</v>
      </c>
      <c r="AQ102" s="12" t="s">
        <v>1396</v>
      </c>
      <c r="AR102" s="10">
        <v>0.99999999999999911</v>
      </c>
    </row>
    <row r="103" spans="1:44" x14ac:dyDescent="0.25">
      <c r="A103" s="5">
        <v>43484</v>
      </c>
      <c r="B103" s="6" t="s">
        <v>23</v>
      </c>
      <c r="C103" s="7" t="s">
        <v>770</v>
      </c>
      <c r="D103" s="12" t="s">
        <v>1397</v>
      </c>
      <c r="E103" s="8">
        <v>0.83333333333333337</v>
      </c>
      <c r="F103" s="8">
        <v>0.91666666666666663</v>
      </c>
      <c r="G103" s="9">
        <f t="shared" si="2"/>
        <v>8.3333333333333259E-2</v>
      </c>
      <c r="H103" s="10">
        <f t="shared" si="3"/>
        <v>1.9999999999999982</v>
      </c>
      <c r="I103" s="7"/>
      <c r="J103" s="7">
        <v>1</v>
      </c>
      <c r="K103" s="7"/>
      <c r="L103" s="7"/>
      <c r="AO103" s="5">
        <v>43484</v>
      </c>
      <c r="AP103" s="7" t="s">
        <v>770</v>
      </c>
      <c r="AQ103" s="12" t="s">
        <v>1397</v>
      </c>
      <c r="AR103" s="10">
        <v>1.9999999999999982</v>
      </c>
    </row>
    <row r="104" spans="1:44" ht="25.5" x14ac:dyDescent="0.25">
      <c r="A104" s="5">
        <v>43489</v>
      </c>
      <c r="B104" s="6" t="s">
        <v>23</v>
      </c>
      <c r="C104" s="7" t="s">
        <v>123</v>
      </c>
      <c r="D104" s="12" t="s">
        <v>1398</v>
      </c>
      <c r="E104" s="8">
        <v>0.75</v>
      </c>
      <c r="F104" s="8">
        <v>0.79166666666666663</v>
      </c>
      <c r="G104" s="9">
        <f t="shared" si="2"/>
        <v>4.166666666666663E-2</v>
      </c>
      <c r="H104" s="10">
        <f t="shared" si="3"/>
        <v>0.99999999999999911</v>
      </c>
      <c r="I104" s="7">
        <v>1</v>
      </c>
      <c r="J104" s="7"/>
      <c r="K104" s="7"/>
      <c r="L104" s="7"/>
      <c r="AO104" s="5">
        <v>43489</v>
      </c>
      <c r="AP104" s="7" t="s">
        <v>123</v>
      </c>
      <c r="AQ104" s="12" t="s">
        <v>1398</v>
      </c>
      <c r="AR104" s="10">
        <v>0.99999999999999911</v>
      </c>
    </row>
    <row r="105" spans="1:44" ht="25.5" x14ac:dyDescent="0.25">
      <c r="A105" s="5">
        <v>43491</v>
      </c>
      <c r="B105" s="6" t="s">
        <v>23</v>
      </c>
      <c r="C105" s="7" t="s">
        <v>124</v>
      </c>
      <c r="D105" s="12" t="s">
        <v>1399</v>
      </c>
      <c r="E105" s="8">
        <v>0.83333333333333337</v>
      </c>
      <c r="F105" s="8">
        <v>0.875</v>
      </c>
      <c r="G105" s="9">
        <f t="shared" si="2"/>
        <v>4.166666666666663E-2</v>
      </c>
      <c r="H105" s="10">
        <f t="shared" si="3"/>
        <v>0.99999999999999911</v>
      </c>
      <c r="I105" s="7">
        <v>1</v>
      </c>
      <c r="J105" s="7"/>
      <c r="K105" s="7"/>
      <c r="L105" s="7"/>
      <c r="AO105" s="5">
        <v>43491</v>
      </c>
      <c r="AP105" s="7" t="s">
        <v>124</v>
      </c>
      <c r="AQ105" s="12" t="s">
        <v>1399</v>
      </c>
      <c r="AR105" s="10">
        <v>0.99999999999999911</v>
      </c>
    </row>
    <row r="106" spans="1:44" x14ac:dyDescent="0.25">
      <c r="A106" s="5">
        <v>43493</v>
      </c>
      <c r="B106" s="6" t="s">
        <v>23</v>
      </c>
      <c r="C106" s="7" t="s">
        <v>646</v>
      </c>
      <c r="D106" s="12" t="s">
        <v>1400</v>
      </c>
      <c r="E106" s="8">
        <v>0.79166666666666663</v>
      </c>
      <c r="F106" s="8">
        <v>0.91666666666666663</v>
      </c>
      <c r="G106" s="9">
        <f t="shared" si="2"/>
        <v>0.125</v>
      </c>
      <c r="H106" s="10">
        <f t="shared" si="3"/>
        <v>3</v>
      </c>
      <c r="I106" s="7">
        <v>1</v>
      </c>
      <c r="J106" s="7"/>
      <c r="K106" s="7"/>
      <c r="L106" s="7"/>
      <c r="AO106" s="5">
        <v>43493</v>
      </c>
      <c r="AP106" s="7" t="s">
        <v>646</v>
      </c>
      <c r="AQ106" s="12" t="s">
        <v>1400</v>
      </c>
      <c r="AR106" s="10">
        <v>3</v>
      </c>
    </row>
    <row r="107" spans="1:44" x14ac:dyDescent="0.25">
      <c r="A107" s="5">
        <v>43498</v>
      </c>
      <c r="B107" s="6" t="s">
        <v>23</v>
      </c>
      <c r="C107" s="7" t="s">
        <v>141</v>
      </c>
      <c r="D107" s="12" t="s">
        <v>1414</v>
      </c>
      <c r="E107" s="8">
        <v>0.91666666666666663</v>
      </c>
      <c r="F107" s="8">
        <v>0.95833333333333337</v>
      </c>
      <c r="G107" s="9">
        <f t="shared" si="2"/>
        <v>4.1666666666666741E-2</v>
      </c>
      <c r="H107" s="10">
        <f t="shared" si="3"/>
        <v>1.0000000000000018</v>
      </c>
      <c r="I107" s="7">
        <v>1</v>
      </c>
      <c r="J107" s="7"/>
      <c r="K107" s="7"/>
      <c r="L107" s="7"/>
      <c r="AO107" s="5">
        <v>43498</v>
      </c>
      <c r="AP107" s="7" t="s">
        <v>141</v>
      </c>
      <c r="AQ107" s="12" t="s">
        <v>1414</v>
      </c>
      <c r="AR107" s="10">
        <v>1.0000000000000018</v>
      </c>
    </row>
    <row r="108" spans="1:44" x14ac:dyDescent="0.25">
      <c r="A108" s="5">
        <v>43500</v>
      </c>
      <c r="B108" s="6" t="s">
        <v>23</v>
      </c>
      <c r="C108" s="7" t="s">
        <v>731</v>
      </c>
      <c r="D108" s="12" t="s">
        <v>1412</v>
      </c>
      <c r="E108" s="8">
        <v>0.91666666666666663</v>
      </c>
      <c r="F108" s="8">
        <v>1</v>
      </c>
      <c r="G108" s="9">
        <f t="shared" si="2"/>
        <v>8.333333333333337E-2</v>
      </c>
      <c r="H108" s="10">
        <f t="shared" si="3"/>
        <v>2.0000000000000009</v>
      </c>
      <c r="I108" s="7">
        <v>1</v>
      </c>
      <c r="J108" s="7"/>
      <c r="K108" s="7"/>
      <c r="L108" s="7"/>
      <c r="AO108" s="5">
        <v>43500</v>
      </c>
      <c r="AP108" s="7" t="s">
        <v>731</v>
      </c>
      <c r="AQ108" s="12" t="s">
        <v>1412</v>
      </c>
      <c r="AR108" s="10">
        <v>2.0000000000000009</v>
      </c>
    </row>
    <row r="109" spans="1:44" x14ac:dyDescent="0.25">
      <c r="A109" s="5">
        <v>43500</v>
      </c>
      <c r="B109" s="6" t="s">
        <v>23</v>
      </c>
      <c r="C109" s="7" t="s">
        <v>656</v>
      </c>
      <c r="D109" s="12" t="s">
        <v>1413</v>
      </c>
      <c r="E109" s="8">
        <v>0.75</v>
      </c>
      <c r="F109" s="8">
        <v>0.875</v>
      </c>
      <c r="G109" s="9">
        <f t="shared" si="2"/>
        <v>0.125</v>
      </c>
      <c r="H109" s="10">
        <f t="shared" si="3"/>
        <v>3</v>
      </c>
      <c r="I109" s="7">
        <v>1</v>
      </c>
      <c r="J109" s="7"/>
      <c r="K109" s="7"/>
      <c r="L109" s="7"/>
      <c r="AO109" s="5">
        <v>43500</v>
      </c>
      <c r="AP109" s="7" t="s">
        <v>656</v>
      </c>
      <c r="AQ109" s="12" t="s">
        <v>1413</v>
      </c>
      <c r="AR109" s="10">
        <v>3</v>
      </c>
    </row>
    <row r="110" spans="1:44" x14ac:dyDescent="0.25">
      <c r="A110" s="5">
        <v>43530</v>
      </c>
      <c r="B110" s="6" t="s">
        <v>23</v>
      </c>
      <c r="C110" s="100" t="s">
        <v>136</v>
      </c>
      <c r="D110" s="7" t="s">
        <v>1424</v>
      </c>
      <c r="E110" s="8">
        <v>43530.291666666664</v>
      </c>
      <c r="F110" s="8">
        <v>43530.354166666664</v>
      </c>
      <c r="G110" s="9">
        <f t="shared" si="2"/>
        <v>6.25E-2</v>
      </c>
      <c r="H110" s="10">
        <f t="shared" si="3"/>
        <v>1.5</v>
      </c>
      <c r="I110" s="7">
        <v>1</v>
      </c>
      <c r="J110" s="7"/>
      <c r="K110" s="7"/>
      <c r="L110" s="7"/>
      <c r="AO110" s="5">
        <v>43530</v>
      </c>
      <c r="AP110" s="100" t="s">
        <v>136</v>
      </c>
      <c r="AQ110" s="7" t="s">
        <v>1424</v>
      </c>
      <c r="AR110" s="10">
        <v>1.5</v>
      </c>
    </row>
    <row r="111" spans="1:44" x14ac:dyDescent="0.25">
      <c r="A111" s="5">
        <v>43535</v>
      </c>
      <c r="B111" s="6" t="s">
        <v>23</v>
      </c>
      <c r="C111" s="100" t="s">
        <v>136</v>
      </c>
      <c r="D111" s="7" t="s">
        <v>1424</v>
      </c>
      <c r="E111" s="8">
        <v>9.2916666666666661</v>
      </c>
      <c r="F111" s="8">
        <v>8.3333333333333339</v>
      </c>
      <c r="G111" s="9">
        <f t="shared" si="2"/>
        <v>4.1666666666667851E-2</v>
      </c>
      <c r="H111" s="10">
        <f t="shared" si="3"/>
        <v>1.0000000000000284</v>
      </c>
      <c r="I111" s="7">
        <v>1</v>
      </c>
      <c r="J111" s="7"/>
      <c r="K111" s="7"/>
      <c r="L111" s="7"/>
      <c r="AO111" s="5">
        <v>43535</v>
      </c>
      <c r="AP111" s="100" t="s">
        <v>136</v>
      </c>
      <c r="AQ111" s="7" t="s">
        <v>1424</v>
      </c>
      <c r="AR111" s="10">
        <v>1.0000000000000284</v>
      </c>
    </row>
    <row r="112" spans="1:44" ht="25.5" x14ac:dyDescent="0.25">
      <c r="A112" s="5">
        <v>43561</v>
      </c>
      <c r="B112" s="6" t="s">
        <v>23</v>
      </c>
      <c r="C112" s="7" t="s">
        <v>136</v>
      </c>
      <c r="D112" s="12" t="s">
        <v>1436</v>
      </c>
      <c r="E112" s="8">
        <v>0.41666666666666669</v>
      </c>
      <c r="F112" s="8">
        <v>0.45833333333333331</v>
      </c>
      <c r="G112" s="9">
        <v>4.1666666666667851E-2</v>
      </c>
      <c r="H112" s="10">
        <v>1</v>
      </c>
      <c r="I112" s="7"/>
      <c r="J112" s="7">
        <v>1</v>
      </c>
      <c r="K112" s="7"/>
      <c r="L112" s="7"/>
      <c r="AO112" s="5">
        <v>43561</v>
      </c>
      <c r="AP112" s="7" t="s">
        <v>136</v>
      </c>
      <c r="AQ112" s="12" t="s">
        <v>1436</v>
      </c>
      <c r="AR112" s="10">
        <v>1</v>
      </c>
    </row>
    <row r="113" spans="1:44" x14ac:dyDescent="0.25">
      <c r="A113" s="5">
        <v>43563</v>
      </c>
      <c r="B113" s="6" t="s">
        <v>23</v>
      </c>
      <c r="C113" s="7" t="s">
        <v>141</v>
      </c>
      <c r="D113" s="12" t="s">
        <v>1414</v>
      </c>
      <c r="E113" s="8">
        <v>43563.541666666664</v>
      </c>
      <c r="F113" s="8">
        <v>15.625</v>
      </c>
      <c r="G113" s="9">
        <v>8.333333333333337E-2</v>
      </c>
      <c r="H113" s="10">
        <v>2.0000000000000009</v>
      </c>
      <c r="I113" s="7">
        <v>1</v>
      </c>
      <c r="J113" s="7"/>
      <c r="K113" s="7"/>
      <c r="L113" s="7"/>
      <c r="AO113" s="5">
        <v>43563</v>
      </c>
      <c r="AP113" s="7" t="s">
        <v>141</v>
      </c>
      <c r="AQ113" s="12" t="s">
        <v>1414</v>
      </c>
      <c r="AR113" s="10">
        <v>2</v>
      </c>
    </row>
    <row r="114" spans="1:44" x14ac:dyDescent="0.25">
      <c r="A114" s="5">
        <v>43582</v>
      </c>
      <c r="B114" s="6" t="s">
        <v>23</v>
      </c>
      <c r="C114" s="7" t="s">
        <v>1439</v>
      </c>
      <c r="D114" s="12" t="s">
        <v>1437</v>
      </c>
      <c r="E114" s="8">
        <v>0.83333333333333337</v>
      </c>
      <c r="F114" s="8">
        <v>0.875</v>
      </c>
      <c r="G114" s="9">
        <v>4.1666666666667851E-2</v>
      </c>
      <c r="H114" s="10">
        <v>1</v>
      </c>
      <c r="I114" s="7">
        <v>1</v>
      </c>
      <c r="J114" s="7"/>
      <c r="K114" s="7"/>
      <c r="L114" s="7"/>
      <c r="AO114" s="5">
        <v>43582</v>
      </c>
      <c r="AP114" s="7" t="s">
        <v>1439</v>
      </c>
      <c r="AQ114" s="12" t="s">
        <v>1437</v>
      </c>
      <c r="AR114" s="10">
        <v>1</v>
      </c>
    </row>
    <row r="115" spans="1:44" x14ac:dyDescent="0.25">
      <c r="A115" s="5">
        <v>43584</v>
      </c>
      <c r="B115" s="6" t="s">
        <v>23</v>
      </c>
      <c r="C115" s="7" t="s">
        <v>124</v>
      </c>
      <c r="D115" s="7" t="s">
        <v>1438</v>
      </c>
      <c r="E115" s="8">
        <v>0.70833333333333337</v>
      </c>
      <c r="F115" s="8">
        <v>0.75</v>
      </c>
      <c r="G115" s="9">
        <v>4.1666666666667851E-2</v>
      </c>
      <c r="H115" s="10">
        <v>1</v>
      </c>
      <c r="I115" s="7"/>
      <c r="J115" s="7">
        <v>1</v>
      </c>
      <c r="K115" s="7"/>
      <c r="L115" s="7"/>
      <c r="AO115" s="5">
        <v>43584</v>
      </c>
      <c r="AP115" s="7" t="s">
        <v>124</v>
      </c>
      <c r="AQ115" s="7" t="s">
        <v>1438</v>
      </c>
      <c r="AR115" s="10">
        <v>1</v>
      </c>
    </row>
    <row r="116" spans="1:44" x14ac:dyDescent="0.25">
      <c r="A116" s="5">
        <v>43584</v>
      </c>
      <c r="B116" s="6" t="s">
        <v>23</v>
      </c>
      <c r="C116" s="7" t="s">
        <v>729</v>
      </c>
      <c r="D116" s="7" t="s">
        <v>1440</v>
      </c>
      <c r="E116" s="8">
        <v>0.83333333333333337</v>
      </c>
      <c r="F116" s="8">
        <v>0.875</v>
      </c>
      <c r="G116" s="9">
        <v>4.1666666666667851E-2</v>
      </c>
      <c r="H116" s="10">
        <v>1</v>
      </c>
      <c r="I116" s="7"/>
      <c r="J116" s="7">
        <v>1</v>
      </c>
      <c r="K116" s="7"/>
      <c r="L116" s="7"/>
      <c r="AO116" s="5">
        <v>43584</v>
      </c>
      <c r="AP116" s="7" t="s">
        <v>729</v>
      </c>
      <c r="AQ116" s="7" t="s">
        <v>1440</v>
      </c>
      <c r="AR116" s="10">
        <v>1</v>
      </c>
    </row>
    <row r="117" spans="1:44" x14ac:dyDescent="0.25">
      <c r="A117" s="5">
        <v>43592</v>
      </c>
      <c r="B117" s="6" t="s">
        <v>23</v>
      </c>
      <c r="C117" s="7" t="s">
        <v>729</v>
      </c>
      <c r="D117" s="7" t="s">
        <v>1441</v>
      </c>
      <c r="E117" s="8">
        <v>0.70833333333333337</v>
      </c>
      <c r="F117" s="8">
        <v>0.83333333333333337</v>
      </c>
      <c r="G117" s="9">
        <f>IF(F117&lt;E117,F117+1,F117)-E117</f>
        <v>0.125</v>
      </c>
      <c r="H117" s="10">
        <f>G117*24</f>
        <v>3</v>
      </c>
      <c r="I117" s="7">
        <v>1</v>
      </c>
      <c r="J117" s="7"/>
      <c r="K117" s="7"/>
      <c r="L117" s="7"/>
      <c r="AO117" s="5">
        <v>43592</v>
      </c>
      <c r="AP117" s="7" t="s">
        <v>729</v>
      </c>
      <c r="AQ117" s="7" t="s">
        <v>1441</v>
      </c>
      <c r="AR117" s="10">
        <v>3</v>
      </c>
    </row>
    <row r="118" spans="1:44" x14ac:dyDescent="0.25">
      <c r="A118" s="105">
        <v>43603</v>
      </c>
      <c r="B118" s="6" t="s">
        <v>23</v>
      </c>
      <c r="C118" s="106" t="s">
        <v>128</v>
      </c>
      <c r="D118" s="106" t="s">
        <v>1442</v>
      </c>
      <c r="E118" s="8">
        <v>0.70833333333333337</v>
      </c>
      <c r="F118" s="8">
        <v>0.79166666666666663</v>
      </c>
      <c r="G118" s="9">
        <f>IF(F118&lt;E118,F118+1,F118)-E118</f>
        <v>8.3333333333333259E-2</v>
      </c>
      <c r="H118" s="10">
        <f>G118*24</f>
        <v>1.9999999999999982</v>
      </c>
      <c r="I118" s="7">
        <v>1</v>
      </c>
      <c r="J118" s="7"/>
      <c r="K118" s="7"/>
      <c r="L118" s="7"/>
      <c r="AO118" s="5">
        <v>43603</v>
      </c>
      <c r="AP118" s="7" t="s">
        <v>128</v>
      </c>
      <c r="AQ118" s="7" t="s">
        <v>1443</v>
      </c>
      <c r="AR118" s="10">
        <v>2</v>
      </c>
    </row>
    <row r="119" spans="1:44" x14ac:dyDescent="0.25">
      <c r="A119" s="112" t="s">
        <v>11</v>
      </c>
      <c r="B119" s="113"/>
      <c r="C119" s="113"/>
      <c r="D119" s="113"/>
      <c r="E119" s="113"/>
      <c r="F119" s="113"/>
      <c r="G119" s="114"/>
      <c r="H119" s="13">
        <f>SUM(H66:H118)</f>
        <v>122.50000000000003</v>
      </c>
      <c r="I119" s="14">
        <f>SUM(I66:I118)</f>
        <v>34</v>
      </c>
      <c r="J119" s="14">
        <f>SUM(J66:J118)</f>
        <v>13</v>
      </c>
      <c r="K119" s="14">
        <f>SUM(K66:K118)</f>
        <v>6</v>
      </c>
      <c r="L119" s="14">
        <f>SUM(L66:L118)</f>
        <v>0</v>
      </c>
      <c r="AO119" s="112" t="s">
        <v>11</v>
      </c>
      <c r="AP119" s="113"/>
      <c r="AQ119" s="113"/>
      <c r="AR119" s="13">
        <f>SUM(AR66:AR118)</f>
        <v>122.50000000000003</v>
      </c>
    </row>
    <row r="125" spans="1:44" ht="19.5" customHeight="1" x14ac:dyDescent="0.25"/>
  </sheetData>
  <mergeCells count="9">
    <mergeCell ref="AJ64:AM64"/>
    <mergeCell ref="A119:G119"/>
    <mergeCell ref="AO119:AQ119"/>
    <mergeCell ref="I5:L5"/>
    <mergeCell ref="R5:U5"/>
    <mergeCell ref="A60:G60"/>
    <mergeCell ref="I64:L64"/>
    <mergeCell ref="R64:U64"/>
    <mergeCell ref="AA64:AD6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C91BF6D-5F13-44E4-803D-F6AFEF6F827E}">
          <x14:formula1>
            <xm:f>Sheet4!$A$7:$A$8</xm:f>
          </x14:formula1>
          <xm:sqref>B66:B118 B7:B59</xm:sqref>
        </x14:dataValidation>
        <x14:dataValidation type="list" allowBlank="1" showInputMessage="1" showErrorMessage="1" xr:uid="{D9D92BAC-CA17-4AB7-BA37-C18653D90FA8}">
          <x14:formula1>
            <xm:f>Sheet4!$A$1:$A$4</xm:f>
          </x14:formula1>
          <xm:sqref>AJ7:AM15 AA7:AD15 J58:L59 J118:L118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26A1-9673-4DD2-8C04-72DB6B8FDEFF}">
  <dimension ref="A1:D8"/>
  <sheetViews>
    <sheetView workbookViewId="0">
      <selection activeCell="G14" sqref="G14"/>
    </sheetView>
  </sheetViews>
  <sheetFormatPr defaultRowHeight="15" x14ac:dyDescent="0.25"/>
  <cols>
    <col min="1" max="1" width="36.85546875" bestFit="1" customWidth="1"/>
    <col min="2" max="2" width="16.5703125" bestFit="1" customWidth="1"/>
    <col min="3" max="3" width="15.140625" bestFit="1" customWidth="1"/>
    <col min="4" max="4" width="15.5703125" bestFit="1" customWidth="1"/>
  </cols>
  <sheetData>
    <row r="1" spans="1:4" x14ac:dyDescent="0.25">
      <c r="A1" s="62" t="s">
        <v>150</v>
      </c>
      <c r="B1" t="s">
        <v>180</v>
      </c>
      <c r="C1" t="s">
        <v>152</v>
      </c>
      <c r="D1" t="s">
        <v>187</v>
      </c>
    </row>
    <row r="2" spans="1:4" x14ac:dyDescent="0.25">
      <c r="A2" s="63" t="s">
        <v>145</v>
      </c>
      <c r="B2" s="64">
        <v>8.5</v>
      </c>
      <c r="C2" s="64">
        <v>1</v>
      </c>
      <c r="D2" s="83">
        <v>0.56666666666666665</v>
      </c>
    </row>
    <row r="3" spans="1:4" x14ac:dyDescent="0.25">
      <c r="A3" s="63" t="s">
        <v>143</v>
      </c>
      <c r="B3" s="64">
        <v>2.4999999999999991</v>
      </c>
      <c r="C3" s="64">
        <v>1</v>
      </c>
      <c r="D3" s="83">
        <v>0.73333333333333328</v>
      </c>
    </row>
    <row r="4" spans="1:4" x14ac:dyDescent="0.25">
      <c r="A4" s="63" t="s">
        <v>139</v>
      </c>
      <c r="B4" s="64">
        <v>0.99999999999999911</v>
      </c>
      <c r="C4" s="64">
        <v>1</v>
      </c>
      <c r="D4" s="83">
        <v>0.8</v>
      </c>
    </row>
    <row r="5" spans="1:4" x14ac:dyDescent="0.25">
      <c r="A5" s="63" t="s">
        <v>141</v>
      </c>
      <c r="B5" s="64">
        <v>0.99999999999999911</v>
      </c>
      <c r="C5" s="64">
        <v>1</v>
      </c>
      <c r="D5" s="83">
        <v>0.8666666666666667</v>
      </c>
    </row>
    <row r="6" spans="1:4" x14ac:dyDescent="0.25">
      <c r="A6" s="63" t="s">
        <v>98</v>
      </c>
      <c r="B6" s="64">
        <v>0.99999999999999911</v>
      </c>
      <c r="C6" s="64">
        <v>1</v>
      </c>
      <c r="D6" s="83">
        <v>0.93333333333333335</v>
      </c>
    </row>
    <row r="7" spans="1:4" x14ac:dyDescent="0.25">
      <c r="A7" s="63" t="s">
        <v>148</v>
      </c>
      <c r="B7" s="64">
        <v>0.99999999999999911</v>
      </c>
      <c r="C7" s="64">
        <v>1</v>
      </c>
      <c r="D7" s="83">
        <v>1</v>
      </c>
    </row>
    <row r="8" spans="1:4" x14ac:dyDescent="0.25">
      <c r="A8" s="63" t="s">
        <v>151</v>
      </c>
      <c r="B8" s="64">
        <v>15</v>
      </c>
      <c r="C8" s="64">
        <v>6</v>
      </c>
      <c r="D8" s="64">
        <v>4.9000000000000004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33D3-2447-4CFC-A7D9-6E718305C4EF}">
  <dimension ref="A1:H7"/>
  <sheetViews>
    <sheetView workbookViewId="0">
      <selection activeCell="H7" sqref="H7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23.42578125" customWidth="1"/>
    <col min="4" max="4" width="11.5703125" customWidth="1"/>
    <col min="5" max="5" width="9.7109375" customWidth="1"/>
    <col min="6" max="6" width="14.7109375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E1" t="s">
        <v>149</v>
      </c>
      <c r="F1" t="s">
        <v>178</v>
      </c>
      <c r="G1" t="s">
        <v>185</v>
      </c>
      <c r="H1" t="s">
        <v>186</v>
      </c>
    </row>
    <row r="2" spans="1:8" x14ac:dyDescent="0.25">
      <c r="A2" s="81">
        <v>43397</v>
      </c>
      <c r="B2" t="s">
        <v>145</v>
      </c>
      <c r="C2" t="s">
        <v>146</v>
      </c>
      <c r="D2">
        <v>8.5</v>
      </c>
      <c r="E2">
        <v>1</v>
      </c>
      <c r="F2" s="75">
        <v>2.028639618138425E-2</v>
      </c>
      <c r="G2">
        <v>8.5</v>
      </c>
      <c r="H2" s="82">
        <f>Table4[[#This Row],[Sum Hari]]/$G$7</f>
        <v>0.56666666666666665</v>
      </c>
    </row>
    <row r="3" spans="1:8" x14ac:dyDescent="0.25">
      <c r="A3" s="81">
        <v>43390</v>
      </c>
      <c r="B3" t="s">
        <v>143</v>
      </c>
      <c r="C3" t="s">
        <v>142</v>
      </c>
      <c r="D3">
        <v>2.4999999999999991</v>
      </c>
      <c r="E3">
        <v>1</v>
      </c>
      <c r="F3" s="75">
        <v>5.9665871121718358E-3</v>
      </c>
      <c r="G3">
        <f>G2+Table4[[#This Row],[EDT Hours]]</f>
        <v>11</v>
      </c>
      <c r="H3" s="83">
        <f>Table4[[#This Row],[Sum Hari]]/$G$7</f>
        <v>0.73333333333333328</v>
      </c>
    </row>
    <row r="4" spans="1:8" x14ac:dyDescent="0.25">
      <c r="A4" s="81">
        <v>43375</v>
      </c>
      <c r="B4" t="s">
        <v>139</v>
      </c>
      <c r="C4" t="s">
        <v>138</v>
      </c>
      <c r="D4">
        <v>0.99999999999999911</v>
      </c>
      <c r="E4">
        <v>1</v>
      </c>
      <c r="F4" s="75">
        <v>2.386634844868733E-3</v>
      </c>
      <c r="G4">
        <f>G3+Table4[[#This Row],[EDT Hours]]</f>
        <v>12</v>
      </c>
      <c r="H4" s="83">
        <f>Table4[[#This Row],[Sum Hari]]/$G$7</f>
        <v>0.8</v>
      </c>
    </row>
    <row r="5" spans="1:8" x14ac:dyDescent="0.25">
      <c r="A5" s="81">
        <v>43389</v>
      </c>
      <c r="B5" t="s">
        <v>141</v>
      </c>
      <c r="C5" t="s">
        <v>140</v>
      </c>
      <c r="D5">
        <v>0.99999999999999911</v>
      </c>
      <c r="E5">
        <v>1</v>
      </c>
      <c r="F5" s="75">
        <v>2.386634844868733E-3</v>
      </c>
      <c r="G5">
        <f>G4+Table4[[#This Row],[EDT Hours]]</f>
        <v>13</v>
      </c>
      <c r="H5" s="83">
        <f>Table4[[#This Row],[Sum Hari]]/$G$7</f>
        <v>0.8666666666666667</v>
      </c>
    </row>
    <row r="6" spans="1:8" x14ac:dyDescent="0.25">
      <c r="A6" s="81">
        <v>43391</v>
      </c>
      <c r="B6" t="s">
        <v>98</v>
      </c>
      <c r="C6" t="s">
        <v>144</v>
      </c>
      <c r="D6">
        <v>0.99999999999999911</v>
      </c>
      <c r="E6">
        <v>1</v>
      </c>
      <c r="F6" s="75">
        <v>2.386634844868733E-3</v>
      </c>
      <c r="G6">
        <f>G5+Table4[[#This Row],[EDT Hours]]</f>
        <v>14</v>
      </c>
      <c r="H6" s="83">
        <f>Table4[[#This Row],[Sum Hari]]/$G$7</f>
        <v>0.93333333333333335</v>
      </c>
    </row>
    <row r="7" spans="1:8" x14ac:dyDescent="0.25">
      <c r="A7" s="81">
        <v>43398</v>
      </c>
      <c r="B7" t="s">
        <v>148</v>
      </c>
      <c r="C7" t="s">
        <v>147</v>
      </c>
      <c r="D7">
        <v>0.99999999999999911</v>
      </c>
      <c r="E7">
        <v>1</v>
      </c>
      <c r="F7" s="75">
        <v>2.386634844868733E-3</v>
      </c>
      <c r="G7">
        <f>G6+Table4[[#This Row],[EDT Hours]]</f>
        <v>15</v>
      </c>
      <c r="H7" s="83">
        <f>Table4[[#This Row],[Sum Hari]]/$G$7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2422-DE61-4320-ADE7-726E030F8D30}">
  <dimension ref="A3:D6"/>
  <sheetViews>
    <sheetView zoomScaleNormal="100" workbookViewId="0">
      <selection activeCell="A15" sqref="A15"/>
    </sheetView>
  </sheetViews>
  <sheetFormatPr defaultRowHeight="15" x14ac:dyDescent="0.25"/>
  <cols>
    <col min="1" max="1" width="33.5703125" bestFit="1" customWidth="1"/>
    <col min="2" max="2" width="15.85546875" bestFit="1" customWidth="1"/>
    <col min="3" max="3" width="14.140625" bestFit="1" customWidth="1"/>
    <col min="4" max="4" width="14.28515625" bestFit="1" customWidth="1"/>
  </cols>
  <sheetData>
    <row r="3" spans="1:4" x14ac:dyDescent="0.25">
      <c r="A3" s="62" t="s">
        <v>150</v>
      </c>
      <c r="B3" t="s">
        <v>180</v>
      </c>
      <c r="C3" t="s">
        <v>152</v>
      </c>
      <c r="D3" t="s">
        <v>214</v>
      </c>
    </row>
    <row r="4" spans="1:4" x14ac:dyDescent="0.25">
      <c r="A4" s="63" t="s">
        <v>126</v>
      </c>
      <c r="B4" s="64">
        <v>1.9999999999999982</v>
      </c>
      <c r="C4" s="64">
        <v>1</v>
      </c>
      <c r="D4" s="83">
        <v>0.5714285714285714</v>
      </c>
    </row>
    <row r="5" spans="1:4" x14ac:dyDescent="0.25">
      <c r="A5" s="63" t="s">
        <v>115</v>
      </c>
      <c r="B5" s="64">
        <v>1.5</v>
      </c>
      <c r="C5" s="64">
        <v>1</v>
      </c>
      <c r="D5" s="83">
        <v>1</v>
      </c>
    </row>
    <row r="6" spans="1:4" x14ac:dyDescent="0.25">
      <c r="A6" s="63" t="s">
        <v>151</v>
      </c>
      <c r="B6" s="64">
        <v>3.4999999999999982</v>
      </c>
      <c r="C6" s="64">
        <v>2</v>
      </c>
      <c r="D6" s="64">
        <v>1.5714285714285714</v>
      </c>
    </row>
  </sheetData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93F7-0618-4D98-AE5C-484A9BE57A93}">
  <dimension ref="A1:G3"/>
  <sheetViews>
    <sheetView workbookViewId="0">
      <selection activeCell="G3" sqref="G3"/>
    </sheetView>
  </sheetViews>
  <sheetFormatPr defaultRowHeight="15" x14ac:dyDescent="0.25"/>
  <cols>
    <col min="1" max="1" width="33.5703125" bestFit="1" customWidth="1"/>
    <col min="2" max="2" width="11.5703125" customWidth="1"/>
    <col min="3" max="3" width="9.7109375" customWidth="1"/>
    <col min="5" max="5" width="14.7109375" customWidth="1"/>
  </cols>
  <sheetData>
    <row r="1" spans="1:7" x14ac:dyDescent="0.25">
      <c r="A1" t="s">
        <v>0</v>
      </c>
      <c r="B1" t="s">
        <v>3</v>
      </c>
      <c r="C1" t="s">
        <v>149</v>
      </c>
      <c r="D1" t="s">
        <v>177</v>
      </c>
      <c r="E1" t="s">
        <v>178</v>
      </c>
      <c r="F1" t="s">
        <v>191</v>
      </c>
      <c r="G1" t="s">
        <v>213</v>
      </c>
    </row>
    <row r="2" spans="1:7" x14ac:dyDescent="0.25">
      <c r="A2" t="s">
        <v>126</v>
      </c>
      <c r="B2">
        <v>1.9999999999999982</v>
      </c>
      <c r="C2">
        <v>1</v>
      </c>
      <c r="D2">
        <v>316.5</v>
      </c>
      <c r="E2" s="75">
        <v>6.319115323854655E-3</v>
      </c>
      <c r="F2">
        <v>2</v>
      </c>
      <c r="G2" s="82">
        <f>Table5[[#This Row],[Sum Hour]]/F3</f>
        <v>0.5714285714285714</v>
      </c>
    </row>
    <row r="3" spans="1:7" x14ac:dyDescent="0.25">
      <c r="A3" t="s">
        <v>115</v>
      </c>
      <c r="B3">
        <v>1.5</v>
      </c>
      <c r="C3">
        <v>1</v>
      </c>
      <c r="D3">
        <v>316.5</v>
      </c>
      <c r="E3" s="75">
        <v>4.7393364928909956E-3</v>
      </c>
      <c r="F3">
        <v>3.5</v>
      </c>
      <c r="G3" s="82">
        <f>Table5[[#This Row],[Sum Hour]]/Table5[[#This Row],[Sum Hour]]</f>
        <v>1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FFE8-A7F5-42C5-9CEC-12E91E2580C2}">
  <dimension ref="A1:A8"/>
  <sheetViews>
    <sheetView workbookViewId="0">
      <selection activeCell="C12" sqref="C12"/>
    </sheetView>
  </sheetViews>
  <sheetFormatPr defaultRowHeight="15" x14ac:dyDescent="0.25"/>
  <cols>
    <col min="1" max="1" width="19.5703125" customWidth="1"/>
  </cols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7" spans="1:1" x14ac:dyDescent="0.25">
      <c r="A7" t="s">
        <v>23</v>
      </c>
    </row>
    <row r="8" spans="1:1" x14ac:dyDescent="0.25">
      <c r="A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8925-2076-4916-9CDE-361B141F21AB}">
  <dimension ref="A1:AM79"/>
  <sheetViews>
    <sheetView zoomScale="40" zoomScaleNormal="40" workbookViewId="0">
      <pane ySplit="6" topLeftCell="A16" activePane="bottomLeft" state="frozen"/>
      <selection pane="bottomLeft" activeCell="R36" sqref="R36"/>
    </sheetView>
  </sheetViews>
  <sheetFormatPr defaultRowHeight="15" x14ac:dyDescent="0.25"/>
  <cols>
    <col min="1" max="1" width="17.85546875" style="11" bestFit="1" customWidth="1"/>
    <col min="3" max="3" width="33.5703125" bestFit="1" customWidth="1"/>
    <col min="4" max="4" width="53.5703125" customWidth="1"/>
    <col min="5" max="7" width="15.5703125" customWidth="1"/>
    <col min="8" max="8" width="14.85546875" customWidth="1"/>
    <col min="9" max="12" width="10.85546875" customWidth="1"/>
    <col min="14" max="14" width="6.42578125" customWidth="1"/>
    <col min="15" max="15" width="36.140625" customWidth="1"/>
    <col min="16" max="16" width="18.85546875" customWidth="1"/>
    <col min="17" max="17" width="12.42578125" customWidth="1"/>
    <col min="18" max="18" width="8.5703125" customWidth="1"/>
    <col min="23" max="23" width="5.85546875" customWidth="1"/>
    <col min="24" max="24" width="26.5703125" customWidth="1"/>
    <col min="25" max="25" width="18.140625" customWidth="1"/>
    <col min="26" max="26" width="12.140625" customWidth="1"/>
    <col min="32" max="32" width="5.140625" customWidth="1"/>
    <col min="33" max="33" width="26.5703125" customWidth="1"/>
    <col min="34" max="34" width="19.140625" customWidth="1"/>
    <col min="35" max="35" width="12.140625" customWidth="1"/>
  </cols>
  <sheetData>
    <row r="1" spans="1:21" ht="15.75" x14ac:dyDescent="0.25">
      <c r="A1" s="47" t="s">
        <v>113</v>
      </c>
      <c r="B1" s="4"/>
    </row>
    <row r="2" spans="1:21" ht="15.75" x14ac:dyDescent="0.25">
      <c r="A2" s="47" t="s">
        <v>69</v>
      </c>
      <c r="B2" s="4"/>
    </row>
    <row r="3" spans="1:21" ht="18.75" x14ac:dyDescent="0.3">
      <c r="A3" s="47" t="s">
        <v>10</v>
      </c>
      <c r="B3" s="3"/>
      <c r="N3" s="3" t="s">
        <v>30</v>
      </c>
    </row>
    <row r="5" spans="1:21" ht="78.75" x14ac:dyDescent="0.25">
      <c r="A5" s="48" t="s">
        <v>8</v>
      </c>
      <c r="B5" s="2" t="s">
        <v>25</v>
      </c>
      <c r="C5" s="2" t="s">
        <v>7</v>
      </c>
      <c r="D5" s="2" t="s">
        <v>9</v>
      </c>
      <c r="E5" s="2" t="s">
        <v>26</v>
      </c>
      <c r="F5" s="2" t="s">
        <v>27</v>
      </c>
      <c r="G5" s="2" t="s">
        <v>21</v>
      </c>
      <c r="H5" s="2" t="s">
        <v>19</v>
      </c>
      <c r="I5" s="115" t="s">
        <v>20</v>
      </c>
      <c r="J5" s="116"/>
      <c r="K5" s="116"/>
      <c r="L5" s="116"/>
      <c r="M5" s="1"/>
      <c r="N5" s="26"/>
      <c r="O5" s="26" t="s">
        <v>13</v>
      </c>
      <c r="P5" s="26" t="s">
        <v>29</v>
      </c>
      <c r="Q5" s="26" t="s">
        <v>60</v>
      </c>
      <c r="R5" s="115" t="s">
        <v>20</v>
      </c>
      <c r="S5" s="116"/>
      <c r="T5" s="116"/>
      <c r="U5" s="116"/>
    </row>
    <row r="6" spans="1:21" x14ac:dyDescent="0.25">
      <c r="A6" s="49" t="s">
        <v>1</v>
      </c>
      <c r="B6" s="20" t="s">
        <v>22</v>
      </c>
      <c r="C6" s="20" t="s">
        <v>0</v>
      </c>
      <c r="D6" s="20" t="s">
        <v>2</v>
      </c>
      <c r="E6" s="20" t="s">
        <v>5</v>
      </c>
      <c r="F6" s="20" t="s">
        <v>6</v>
      </c>
      <c r="G6" s="20" t="s">
        <v>18</v>
      </c>
      <c r="H6" s="20" t="s">
        <v>3</v>
      </c>
      <c r="I6" s="20" t="s">
        <v>62</v>
      </c>
      <c r="J6" s="20" t="s">
        <v>63</v>
      </c>
      <c r="K6" s="20" t="s">
        <v>64</v>
      </c>
      <c r="L6" s="20" t="s">
        <v>65</v>
      </c>
      <c r="N6" s="19" t="s">
        <v>4</v>
      </c>
      <c r="O6" s="19" t="s">
        <v>0</v>
      </c>
      <c r="P6" s="19" t="s">
        <v>12</v>
      </c>
      <c r="Q6" s="19" t="s">
        <v>3</v>
      </c>
      <c r="R6" s="20" t="s">
        <v>62</v>
      </c>
      <c r="S6" s="20" t="s">
        <v>63</v>
      </c>
      <c r="T6" s="20" t="s">
        <v>64</v>
      </c>
      <c r="U6" s="20" t="s">
        <v>65</v>
      </c>
    </row>
    <row r="7" spans="1:21" s="11" customFormat="1" ht="12.75" x14ac:dyDescent="0.2">
      <c r="A7" s="57">
        <v>43273</v>
      </c>
      <c r="B7" s="51" t="s">
        <v>23</v>
      </c>
      <c r="C7" s="52" t="s">
        <v>115</v>
      </c>
      <c r="D7" s="52" t="s">
        <v>114</v>
      </c>
      <c r="E7" s="15">
        <v>0.29166666666666669</v>
      </c>
      <c r="F7" s="15">
        <v>0.375</v>
      </c>
      <c r="G7" s="9">
        <f>IF(F7&lt;E7,F7+1,F7)-E7</f>
        <v>8.3333333333333315E-2</v>
      </c>
      <c r="H7" s="10">
        <f>G7*24</f>
        <v>1.9999999999999996</v>
      </c>
      <c r="I7" s="7">
        <v>1</v>
      </c>
      <c r="J7" s="7"/>
      <c r="K7" s="7"/>
      <c r="L7" s="7"/>
      <c r="N7" s="16">
        <v>1</v>
      </c>
      <c r="O7" s="46" t="s">
        <v>94</v>
      </c>
      <c r="P7" s="7">
        <v>9</v>
      </c>
      <c r="Q7" s="39">
        <f>H7</f>
        <v>1.9999999999999996</v>
      </c>
      <c r="R7" s="7">
        <v>4</v>
      </c>
      <c r="S7" s="7">
        <v>5</v>
      </c>
      <c r="T7" s="7"/>
      <c r="U7" s="7"/>
    </row>
    <row r="8" spans="1:21" s="11" customFormat="1" ht="12.75" x14ac:dyDescent="0.2">
      <c r="A8" s="57">
        <v>43276</v>
      </c>
      <c r="B8" s="51" t="s">
        <v>23</v>
      </c>
      <c r="C8" s="52" t="s">
        <v>123</v>
      </c>
      <c r="D8" s="51" t="s">
        <v>116</v>
      </c>
      <c r="E8" s="15">
        <v>0.29166666666666669</v>
      </c>
      <c r="F8" s="15">
        <v>0.33333333333333331</v>
      </c>
      <c r="G8" s="9">
        <f t="shared" ref="G8:G27" si="0">IF(F8&lt;E8,F8+1,F8)-E8</f>
        <v>4.166666666666663E-2</v>
      </c>
      <c r="H8" s="10">
        <f t="shared" ref="H8:H27" si="1">G8*24</f>
        <v>0.99999999999999911</v>
      </c>
      <c r="I8" s="7"/>
      <c r="J8" s="7">
        <v>1</v>
      </c>
      <c r="K8" s="7"/>
      <c r="L8" s="7"/>
      <c r="N8" s="16">
        <v>2</v>
      </c>
      <c r="O8" s="46" t="s">
        <v>123</v>
      </c>
      <c r="P8" s="7">
        <v>2</v>
      </c>
      <c r="Q8" s="39">
        <f>H15+H16+H18</f>
        <v>4.9999999999999982</v>
      </c>
      <c r="R8" s="7">
        <v>1</v>
      </c>
      <c r="S8" s="7">
        <v>1</v>
      </c>
      <c r="T8" s="7"/>
      <c r="U8" s="7"/>
    </row>
    <row r="9" spans="1:21" s="11" customFormat="1" ht="12.75" x14ac:dyDescent="0.2">
      <c r="A9" s="58">
        <v>43285</v>
      </c>
      <c r="B9" s="51" t="s">
        <v>23</v>
      </c>
      <c r="C9" s="52" t="s">
        <v>94</v>
      </c>
      <c r="D9" s="51" t="s">
        <v>117</v>
      </c>
      <c r="E9" s="15">
        <v>0.29166666666666669</v>
      </c>
      <c r="F9" s="15">
        <v>0.375</v>
      </c>
      <c r="G9" s="9">
        <f t="shared" si="0"/>
        <v>8.3333333333333315E-2</v>
      </c>
      <c r="H9" s="10">
        <f t="shared" si="1"/>
        <v>1.9999999999999996</v>
      </c>
      <c r="I9" s="7">
        <v>1</v>
      </c>
      <c r="J9" s="7"/>
      <c r="K9" s="7"/>
      <c r="L9" s="7"/>
      <c r="N9" s="16">
        <v>3</v>
      </c>
      <c r="O9" s="46" t="s">
        <v>115</v>
      </c>
      <c r="P9" s="7">
        <v>2</v>
      </c>
      <c r="Q9" s="39">
        <f>H13</f>
        <v>3.9999999999999991</v>
      </c>
      <c r="R9" s="7">
        <v>2</v>
      </c>
      <c r="S9" s="7"/>
      <c r="T9" s="7"/>
      <c r="U9" s="7"/>
    </row>
    <row r="10" spans="1:21" s="11" customFormat="1" ht="12" customHeight="1" x14ac:dyDescent="0.2">
      <c r="A10" s="58">
        <v>43288</v>
      </c>
      <c r="B10" s="51" t="s">
        <v>23</v>
      </c>
      <c r="C10" s="52" t="s">
        <v>94</v>
      </c>
      <c r="D10" s="51" t="s">
        <v>118</v>
      </c>
      <c r="E10" s="15">
        <v>0.29166666666666669</v>
      </c>
      <c r="F10" s="15">
        <v>0.375</v>
      </c>
      <c r="G10" s="9">
        <f t="shared" si="0"/>
        <v>8.3333333333333315E-2</v>
      </c>
      <c r="H10" s="10">
        <f t="shared" si="1"/>
        <v>1.9999999999999996</v>
      </c>
      <c r="I10" s="7">
        <v>1</v>
      </c>
      <c r="J10" s="7"/>
      <c r="K10" s="7"/>
      <c r="L10" s="7"/>
      <c r="N10" s="16">
        <v>4</v>
      </c>
      <c r="O10" s="46" t="s">
        <v>143</v>
      </c>
      <c r="P10" s="7">
        <v>1</v>
      </c>
      <c r="Q10" s="39">
        <f>H14</f>
        <v>0.99999999999999911</v>
      </c>
      <c r="R10" s="7">
        <v>1</v>
      </c>
      <c r="S10" s="7"/>
      <c r="T10" s="7"/>
      <c r="U10" s="7"/>
    </row>
    <row r="11" spans="1:21" s="11" customFormat="1" ht="12.75" x14ac:dyDescent="0.2">
      <c r="A11" s="58">
        <v>43294</v>
      </c>
      <c r="B11" s="51" t="s">
        <v>23</v>
      </c>
      <c r="C11" s="52" t="s">
        <v>94</v>
      </c>
      <c r="D11" s="51" t="s">
        <v>119</v>
      </c>
      <c r="E11" s="15">
        <v>0.29166666666666669</v>
      </c>
      <c r="F11" s="15">
        <v>0.375</v>
      </c>
      <c r="G11" s="9">
        <f t="shared" si="0"/>
        <v>8.3333333333333315E-2</v>
      </c>
      <c r="H11" s="10">
        <f t="shared" si="1"/>
        <v>1.9999999999999996</v>
      </c>
      <c r="I11" s="7"/>
      <c r="J11" s="7">
        <v>1</v>
      </c>
      <c r="K11" s="7"/>
      <c r="L11" s="7"/>
      <c r="N11" s="16">
        <v>5</v>
      </c>
      <c r="O11" s="46" t="s">
        <v>126</v>
      </c>
      <c r="P11" s="7">
        <v>1</v>
      </c>
      <c r="Q11" s="39">
        <f>H11+H26</f>
        <v>2.9999999999999987</v>
      </c>
      <c r="R11" s="7">
        <v>1</v>
      </c>
      <c r="S11" s="7"/>
      <c r="T11" s="7"/>
      <c r="U11" s="7"/>
    </row>
    <row r="12" spans="1:21" s="11" customFormat="1" ht="12.75" x14ac:dyDescent="0.2">
      <c r="A12" s="58">
        <v>43298</v>
      </c>
      <c r="B12" s="51" t="s">
        <v>23</v>
      </c>
      <c r="C12" s="52" t="s">
        <v>94</v>
      </c>
      <c r="D12" s="51" t="s">
        <v>120</v>
      </c>
      <c r="E12" s="15">
        <v>0.29166666666666669</v>
      </c>
      <c r="F12" s="15">
        <v>0.35416666666666669</v>
      </c>
      <c r="G12" s="9">
        <f t="shared" si="0"/>
        <v>6.25E-2</v>
      </c>
      <c r="H12" s="10">
        <f t="shared" si="1"/>
        <v>1.5</v>
      </c>
      <c r="I12" s="7">
        <v>1</v>
      </c>
      <c r="J12" s="7"/>
      <c r="K12" s="7"/>
      <c r="L12" s="7"/>
      <c r="N12" s="16">
        <v>6</v>
      </c>
      <c r="O12" s="46" t="s">
        <v>133</v>
      </c>
      <c r="P12" s="7">
        <v>1</v>
      </c>
      <c r="Q12" s="39">
        <f>H12</f>
        <v>1.5</v>
      </c>
      <c r="R12" s="7">
        <v>1</v>
      </c>
      <c r="S12" s="7"/>
      <c r="T12" s="7"/>
      <c r="U12" s="7"/>
    </row>
    <row r="13" spans="1:21" s="11" customFormat="1" ht="12.75" x14ac:dyDescent="0.2">
      <c r="A13" s="58">
        <v>43305</v>
      </c>
      <c r="B13" s="51" t="s">
        <v>23</v>
      </c>
      <c r="C13" s="52" t="s">
        <v>115</v>
      </c>
      <c r="D13" s="51" t="s">
        <v>121</v>
      </c>
      <c r="E13" s="15">
        <v>0.29166666666666669</v>
      </c>
      <c r="F13" s="15">
        <v>0.45833333333333331</v>
      </c>
      <c r="G13" s="9">
        <f t="shared" si="0"/>
        <v>0.16666666666666663</v>
      </c>
      <c r="H13" s="10">
        <f t="shared" si="1"/>
        <v>3.9999999999999991</v>
      </c>
      <c r="I13" s="7">
        <v>1</v>
      </c>
      <c r="J13" s="7"/>
      <c r="K13" s="7"/>
      <c r="L13" s="7"/>
      <c r="N13" s="16">
        <v>7</v>
      </c>
      <c r="O13" s="46" t="s">
        <v>130</v>
      </c>
      <c r="P13" s="7">
        <v>1</v>
      </c>
      <c r="Q13" s="39">
        <f>H13</f>
        <v>3.9999999999999991</v>
      </c>
      <c r="R13" s="7"/>
      <c r="S13" s="7">
        <v>1</v>
      </c>
      <c r="T13" s="7"/>
      <c r="U13" s="7"/>
    </row>
    <row r="14" spans="1:21" s="11" customFormat="1" ht="12.75" x14ac:dyDescent="0.2">
      <c r="A14" s="58">
        <v>43306</v>
      </c>
      <c r="B14" s="51" t="s">
        <v>23</v>
      </c>
      <c r="C14" s="52" t="s">
        <v>94</v>
      </c>
      <c r="D14" s="51" t="s">
        <v>122</v>
      </c>
      <c r="E14" s="15">
        <v>0.29166666666666669</v>
      </c>
      <c r="F14" s="15">
        <v>0.33333333333333331</v>
      </c>
      <c r="G14" s="9">
        <f t="shared" si="0"/>
        <v>4.166666666666663E-2</v>
      </c>
      <c r="H14" s="10">
        <f t="shared" si="1"/>
        <v>0.99999999999999911</v>
      </c>
      <c r="I14" s="7"/>
      <c r="J14" s="7">
        <v>1</v>
      </c>
      <c r="K14" s="7"/>
      <c r="L14" s="7"/>
      <c r="N14" s="16">
        <v>8</v>
      </c>
      <c r="O14" s="46" t="s">
        <v>148</v>
      </c>
      <c r="P14" s="7">
        <v>1</v>
      </c>
      <c r="Q14" s="39">
        <f>H14</f>
        <v>0.99999999999999911</v>
      </c>
      <c r="R14" s="7">
        <v>1</v>
      </c>
      <c r="S14" s="7"/>
      <c r="T14" s="7"/>
      <c r="U14" s="7"/>
    </row>
    <row r="15" spans="1:21" s="11" customFormat="1" ht="12.75" x14ac:dyDescent="0.2">
      <c r="A15" s="58">
        <v>43307</v>
      </c>
      <c r="B15" s="51" t="s">
        <v>23</v>
      </c>
      <c r="C15" s="52" t="s">
        <v>94</v>
      </c>
      <c r="D15" s="51" t="s">
        <v>122</v>
      </c>
      <c r="E15" s="15">
        <v>0.29166666666666669</v>
      </c>
      <c r="F15" s="15">
        <v>0.33333333333333331</v>
      </c>
      <c r="G15" s="9">
        <f t="shared" si="0"/>
        <v>4.166666666666663E-2</v>
      </c>
      <c r="H15" s="10">
        <f t="shared" si="1"/>
        <v>0.99999999999999911</v>
      </c>
      <c r="I15" s="7"/>
      <c r="J15" s="7">
        <v>1</v>
      </c>
      <c r="K15" s="7"/>
      <c r="L15" s="7"/>
      <c r="N15" s="16">
        <v>9</v>
      </c>
      <c r="O15" s="46" t="s">
        <v>136</v>
      </c>
      <c r="P15" s="7">
        <v>1</v>
      </c>
      <c r="Q15" s="39">
        <f>H19</f>
        <v>1.9999999999999996</v>
      </c>
      <c r="R15" s="7">
        <v>1</v>
      </c>
      <c r="S15" s="7"/>
      <c r="T15" s="7"/>
      <c r="U15" s="7"/>
    </row>
    <row r="16" spans="1:21" s="11" customFormat="1" ht="12.75" x14ac:dyDescent="0.2">
      <c r="A16" s="58">
        <v>43312</v>
      </c>
      <c r="B16" s="51" t="s">
        <v>23</v>
      </c>
      <c r="C16" s="52" t="s">
        <v>94</v>
      </c>
      <c r="D16" s="51" t="s">
        <v>122</v>
      </c>
      <c r="E16" s="15">
        <v>0.29166666666666669</v>
      </c>
      <c r="F16" s="15">
        <v>0.41666666666666669</v>
      </c>
      <c r="G16" s="9">
        <f t="shared" si="0"/>
        <v>0.125</v>
      </c>
      <c r="H16" s="10">
        <f t="shared" si="1"/>
        <v>3</v>
      </c>
      <c r="I16" s="7"/>
      <c r="J16" s="7">
        <v>1</v>
      </c>
      <c r="K16" s="7"/>
      <c r="L16" s="7"/>
      <c r="N16" s="16">
        <v>10</v>
      </c>
      <c r="O16" s="46" t="s">
        <v>141</v>
      </c>
      <c r="P16" s="7">
        <v>1</v>
      </c>
      <c r="Q16" s="39">
        <f>H22</f>
        <v>1.5</v>
      </c>
      <c r="R16" s="7">
        <v>1</v>
      </c>
      <c r="S16" s="7"/>
      <c r="T16" s="7"/>
      <c r="U16" s="7"/>
    </row>
    <row r="17" spans="1:21" s="11" customFormat="1" ht="12.75" x14ac:dyDescent="0.2">
      <c r="A17" s="58">
        <v>43313</v>
      </c>
      <c r="B17" s="51" t="s">
        <v>23</v>
      </c>
      <c r="C17" s="52" t="s">
        <v>124</v>
      </c>
      <c r="D17" s="51" t="s">
        <v>129</v>
      </c>
      <c r="E17" s="15">
        <v>0.29166666666666669</v>
      </c>
      <c r="F17" s="15">
        <v>0.33333333333333331</v>
      </c>
      <c r="G17" s="9">
        <f t="shared" si="0"/>
        <v>4.166666666666663E-2</v>
      </c>
      <c r="H17" s="10">
        <f t="shared" si="1"/>
        <v>0.99999999999999911</v>
      </c>
      <c r="I17" s="7"/>
      <c r="J17" s="7">
        <v>1</v>
      </c>
      <c r="K17" s="7"/>
      <c r="L17" s="7"/>
      <c r="N17" s="16">
        <v>11</v>
      </c>
      <c r="O17" s="46" t="s">
        <v>145</v>
      </c>
      <c r="P17" s="7">
        <v>1</v>
      </c>
      <c r="Q17" s="39">
        <f>H23</f>
        <v>0.99999999999999911</v>
      </c>
      <c r="R17" s="7">
        <v>1</v>
      </c>
      <c r="S17" s="7"/>
      <c r="T17" s="7"/>
      <c r="U17" s="7"/>
    </row>
    <row r="18" spans="1:21" s="11" customFormat="1" ht="12.75" x14ac:dyDescent="0.2">
      <c r="A18" s="58">
        <v>43321</v>
      </c>
      <c r="B18" s="51" t="s">
        <v>23</v>
      </c>
      <c r="C18" s="52" t="s">
        <v>126</v>
      </c>
      <c r="D18" s="51" t="s">
        <v>125</v>
      </c>
      <c r="E18" s="15">
        <v>0.29166666666666669</v>
      </c>
      <c r="F18" s="15">
        <v>0.33333333333333331</v>
      </c>
      <c r="G18" s="9">
        <f t="shared" si="0"/>
        <v>4.166666666666663E-2</v>
      </c>
      <c r="H18" s="10">
        <f t="shared" si="1"/>
        <v>0.99999999999999911</v>
      </c>
      <c r="I18" s="7">
        <v>1</v>
      </c>
      <c r="J18" s="7"/>
      <c r="K18" s="7"/>
      <c r="L18" s="7"/>
      <c r="N18" s="16">
        <v>12</v>
      </c>
      <c r="O18" s="46" t="s">
        <v>128</v>
      </c>
      <c r="P18" s="7">
        <v>1</v>
      </c>
      <c r="Q18" s="39">
        <f>H24</f>
        <v>1.5</v>
      </c>
      <c r="R18" s="7">
        <v>1</v>
      </c>
      <c r="S18" s="7"/>
      <c r="T18" s="7"/>
      <c r="U18" s="7"/>
    </row>
    <row r="19" spans="1:21" s="11" customFormat="1" ht="12.75" x14ac:dyDescent="0.2">
      <c r="A19" s="58">
        <v>43327</v>
      </c>
      <c r="B19" s="51" t="s">
        <v>23</v>
      </c>
      <c r="C19" s="52" t="s">
        <v>94</v>
      </c>
      <c r="D19" s="51" t="s">
        <v>122</v>
      </c>
      <c r="E19" s="15">
        <v>0.29166666666666669</v>
      </c>
      <c r="F19" s="15">
        <v>0.375</v>
      </c>
      <c r="G19" s="9">
        <f t="shared" si="0"/>
        <v>8.3333333333333315E-2</v>
      </c>
      <c r="H19" s="10">
        <f t="shared" si="1"/>
        <v>1.9999999999999996</v>
      </c>
      <c r="I19" s="7"/>
      <c r="J19" s="7">
        <v>1</v>
      </c>
      <c r="K19" s="7"/>
      <c r="L19" s="7"/>
      <c r="N19" s="16">
        <v>13</v>
      </c>
      <c r="O19" s="46" t="s">
        <v>139</v>
      </c>
      <c r="P19" s="7">
        <v>1</v>
      </c>
      <c r="Q19" s="39">
        <f>H25</f>
        <v>8</v>
      </c>
      <c r="R19" s="7">
        <v>1</v>
      </c>
      <c r="S19" s="7"/>
      <c r="T19" s="7"/>
      <c r="U19" s="7"/>
    </row>
    <row r="20" spans="1:21" s="11" customFormat="1" ht="25.5" x14ac:dyDescent="0.2">
      <c r="A20" s="58">
        <v>43339</v>
      </c>
      <c r="B20" s="51" t="s">
        <v>23</v>
      </c>
      <c r="C20" s="52" t="s">
        <v>128</v>
      </c>
      <c r="D20" s="51" t="s">
        <v>127</v>
      </c>
      <c r="E20" s="15">
        <v>0.29166666666666669</v>
      </c>
      <c r="F20" s="15">
        <v>0.375</v>
      </c>
      <c r="G20" s="9">
        <f t="shared" si="0"/>
        <v>8.3333333333333315E-2</v>
      </c>
      <c r="H20" s="10">
        <f t="shared" si="1"/>
        <v>1.9999999999999996</v>
      </c>
      <c r="I20" s="7">
        <v>1</v>
      </c>
      <c r="J20" s="7"/>
      <c r="K20" s="7"/>
      <c r="L20" s="7"/>
      <c r="N20" s="16">
        <v>14</v>
      </c>
      <c r="O20" s="46" t="s">
        <v>98</v>
      </c>
      <c r="P20" s="7">
        <v>1</v>
      </c>
      <c r="Q20" s="39">
        <f>H26</f>
        <v>0.99999999999999911</v>
      </c>
      <c r="R20" s="7">
        <v>1</v>
      </c>
      <c r="S20" s="7"/>
      <c r="T20" s="7"/>
      <c r="U20" s="7"/>
    </row>
    <row r="21" spans="1:21" s="11" customFormat="1" ht="12.75" x14ac:dyDescent="0.2">
      <c r="A21" s="58">
        <v>43347</v>
      </c>
      <c r="B21" s="51" t="s">
        <v>23</v>
      </c>
      <c r="C21" s="52" t="s">
        <v>130</v>
      </c>
      <c r="D21" s="51" t="s">
        <v>131</v>
      </c>
      <c r="E21" s="15">
        <v>0.5</v>
      </c>
      <c r="F21" s="15">
        <v>0.58333333333333337</v>
      </c>
      <c r="G21" s="9">
        <f t="shared" si="0"/>
        <v>8.333333333333337E-2</v>
      </c>
      <c r="H21" s="10">
        <f t="shared" si="1"/>
        <v>2.0000000000000009</v>
      </c>
      <c r="I21" s="7"/>
      <c r="J21" s="7">
        <v>1</v>
      </c>
      <c r="K21" s="7"/>
      <c r="L21" s="7"/>
      <c r="N21" s="16">
        <v>15</v>
      </c>
      <c r="O21" s="7" t="s">
        <v>124</v>
      </c>
      <c r="P21" s="7">
        <v>1</v>
      </c>
      <c r="Q21" s="39">
        <f>SUM(H27:H30)</f>
        <v>12.999999999999996</v>
      </c>
      <c r="R21" s="7"/>
      <c r="S21" s="7">
        <v>1</v>
      </c>
      <c r="T21" s="7"/>
      <c r="U21" s="7"/>
    </row>
    <row r="22" spans="1:21" s="11" customFormat="1" ht="12.75" x14ac:dyDescent="0.2">
      <c r="A22" s="58">
        <v>43358</v>
      </c>
      <c r="B22" s="51" t="s">
        <v>23</v>
      </c>
      <c r="C22" s="52" t="s">
        <v>133</v>
      </c>
      <c r="D22" s="51" t="s">
        <v>132</v>
      </c>
      <c r="E22" s="15">
        <v>0.29166666666666669</v>
      </c>
      <c r="F22" s="15">
        <v>0.35416666666666669</v>
      </c>
      <c r="G22" s="9">
        <f t="shared" si="0"/>
        <v>6.25E-2</v>
      </c>
      <c r="H22" s="10">
        <f t="shared" si="1"/>
        <v>1.5</v>
      </c>
      <c r="I22" s="7">
        <v>1</v>
      </c>
      <c r="J22" s="7"/>
      <c r="K22" s="7"/>
      <c r="L22" s="7"/>
      <c r="N22" s="16">
        <v>16</v>
      </c>
      <c r="O22" s="7"/>
      <c r="P22" s="7"/>
      <c r="Q22" s="39"/>
      <c r="R22" s="7"/>
      <c r="S22" s="7"/>
      <c r="T22" s="7"/>
      <c r="U22" s="7"/>
    </row>
    <row r="23" spans="1:21" s="11" customFormat="1" ht="12.75" x14ac:dyDescent="0.2">
      <c r="A23" s="58">
        <v>43364</v>
      </c>
      <c r="B23" s="51" t="s">
        <v>23</v>
      </c>
      <c r="C23" s="52" t="s">
        <v>94</v>
      </c>
      <c r="D23" s="51" t="s">
        <v>134</v>
      </c>
      <c r="E23" s="15">
        <v>0.29166666666666669</v>
      </c>
      <c r="F23" s="15">
        <v>0.33333333333333331</v>
      </c>
      <c r="G23" s="9">
        <f t="shared" si="0"/>
        <v>4.166666666666663E-2</v>
      </c>
      <c r="H23" s="10">
        <f t="shared" si="1"/>
        <v>0.99999999999999911</v>
      </c>
      <c r="I23" s="7">
        <v>1</v>
      </c>
      <c r="J23" s="7"/>
      <c r="K23" s="7"/>
      <c r="L23" s="7"/>
      <c r="N23" s="16">
        <v>17</v>
      </c>
      <c r="O23" s="7"/>
      <c r="P23" s="7"/>
      <c r="Q23" s="39"/>
      <c r="R23" s="7"/>
      <c r="S23" s="7"/>
      <c r="T23" s="7"/>
      <c r="U23" s="7"/>
    </row>
    <row r="24" spans="1:21" s="11" customFormat="1" ht="12.75" x14ac:dyDescent="0.2">
      <c r="A24" s="58">
        <v>43367</v>
      </c>
      <c r="B24" s="51" t="s">
        <v>23</v>
      </c>
      <c r="C24" s="52" t="s">
        <v>136</v>
      </c>
      <c r="D24" s="51" t="s">
        <v>135</v>
      </c>
      <c r="E24" s="15">
        <v>0.29166666666666669</v>
      </c>
      <c r="F24" s="15">
        <v>0.35416666666666669</v>
      </c>
      <c r="G24" s="9">
        <f t="shared" si="0"/>
        <v>6.25E-2</v>
      </c>
      <c r="H24" s="10">
        <f t="shared" si="1"/>
        <v>1.5</v>
      </c>
      <c r="I24" s="7">
        <v>1</v>
      </c>
      <c r="J24" s="7"/>
      <c r="K24" s="7"/>
      <c r="L24" s="7"/>
      <c r="N24" s="16">
        <v>18</v>
      </c>
      <c r="O24" s="7"/>
      <c r="P24" s="7"/>
      <c r="Q24" s="39"/>
      <c r="R24" s="7"/>
      <c r="S24" s="7"/>
      <c r="T24" s="7"/>
      <c r="U24" s="7"/>
    </row>
    <row r="25" spans="1:21" s="11" customFormat="1" ht="12.75" x14ac:dyDescent="0.2">
      <c r="A25" s="58">
        <v>43370</v>
      </c>
      <c r="B25" s="51" t="s">
        <v>23</v>
      </c>
      <c r="C25" s="52" t="s">
        <v>123</v>
      </c>
      <c r="D25" s="51" t="s">
        <v>195</v>
      </c>
      <c r="E25" s="15">
        <v>0.29166666666666669</v>
      </c>
      <c r="F25" s="15">
        <v>0.625</v>
      </c>
      <c r="G25" s="9">
        <f t="shared" si="0"/>
        <v>0.33333333333333331</v>
      </c>
      <c r="H25" s="10">
        <f t="shared" si="1"/>
        <v>8</v>
      </c>
      <c r="I25" s="7">
        <v>1</v>
      </c>
      <c r="J25" s="7"/>
      <c r="K25" s="7"/>
      <c r="L25" s="7"/>
      <c r="N25" s="16">
        <v>19</v>
      </c>
      <c r="O25" s="7"/>
      <c r="P25" s="7"/>
      <c r="Q25" s="39"/>
      <c r="R25" s="7"/>
      <c r="S25" s="7"/>
      <c r="T25" s="7"/>
      <c r="U25" s="7"/>
    </row>
    <row r="26" spans="1:21" s="11" customFormat="1" ht="12.75" x14ac:dyDescent="0.2">
      <c r="A26" s="58">
        <v>43375</v>
      </c>
      <c r="B26" s="51" t="s">
        <v>23</v>
      </c>
      <c r="C26" s="52" t="s">
        <v>139</v>
      </c>
      <c r="D26" s="51" t="s">
        <v>138</v>
      </c>
      <c r="E26" s="15">
        <v>0.29166666666666669</v>
      </c>
      <c r="F26" s="15">
        <v>0.33333333333333331</v>
      </c>
      <c r="G26" s="9">
        <f t="shared" si="0"/>
        <v>4.166666666666663E-2</v>
      </c>
      <c r="H26" s="10">
        <f t="shared" si="1"/>
        <v>0.99999999999999911</v>
      </c>
      <c r="I26" s="7">
        <v>1</v>
      </c>
      <c r="J26" s="7"/>
      <c r="K26" s="7"/>
      <c r="L26" s="7"/>
      <c r="N26" s="16">
        <v>20</v>
      </c>
      <c r="O26" s="7"/>
      <c r="P26" s="7"/>
      <c r="Q26" s="7"/>
      <c r="R26" s="7"/>
      <c r="S26" s="7"/>
      <c r="T26" s="7"/>
      <c r="U26" s="7"/>
    </row>
    <row r="27" spans="1:21" s="11" customFormat="1" ht="15.6" customHeight="1" x14ac:dyDescent="0.2">
      <c r="A27" s="58">
        <v>43389</v>
      </c>
      <c r="B27" s="51" t="s">
        <v>23</v>
      </c>
      <c r="C27" s="52" t="s">
        <v>141</v>
      </c>
      <c r="D27" s="51" t="s">
        <v>140</v>
      </c>
      <c r="E27" s="15">
        <v>0.29166666666666669</v>
      </c>
      <c r="F27" s="15">
        <v>0.33333333333333331</v>
      </c>
      <c r="G27" s="9">
        <f t="shared" si="0"/>
        <v>4.166666666666663E-2</v>
      </c>
      <c r="H27" s="10">
        <f t="shared" si="1"/>
        <v>0.99999999999999911</v>
      </c>
      <c r="I27" s="7">
        <v>1</v>
      </c>
      <c r="J27" s="7"/>
      <c r="K27" s="7"/>
      <c r="L27" s="7"/>
      <c r="N27" s="16">
        <v>21</v>
      </c>
      <c r="O27" s="7"/>
      <c r="P27" s="7"/>
      <c r="Q27" s="7"/>
      <c r="R27" s="7"/>
      <c r="S27" s="7"/>
      <c r="T27" s="7"/>
      <c r="U27" s="7"/>
    </row>
    <row r="28" spans="1:21" s="11" customFormat="1" ht="12.75" x14ac:dyDescent="0.2">
      <c r="A28" s="57">
        <v>43390</v>
      </c>
      <c r="B28" s="51" t="s">
        <v>23</v>
      </c>
      <c r="C28" s="7" t="s">
        <v>143</v>
      </c>
      <c r="D28" s="7" t="s">
        <v>142</v>
      </c>
      <c r="E28" s="15">
        <v>0.29166666666666669</v>
      </c>
      <c r="F28" s="15">
        <v>0.39583333333333331</v>
      </c>
      <c r="G28" s="9">
        <f t="shared" ref="G28:G35" si="2">IF(F28&lt;E28,F28+1,F28)-E28</f>
        <v>0.10416666666666663</v>
      </c>
      <c r="H28" s="10">
        <f t="shared" ref="H28:H35" si="3">G28*24</f>
        <v>2.4999999999999991</v>
      </c>
      <c r="I28" s="7">
        <v>1</v>
      </c>
      <c r="J28" s="7"/>
      <c r="K28" s="7"/>
      <c r="L28" s="7"/>
      <c r="N28" s="16">
        <v>22</v>
      </c>
      <c r="O28" s="7"/>
      <c r="P28" s="7"/>
      <c r="Q28" s="7"/>
      <c r="R28" s="7"/>
      <c r="S28" s="7"/>
      <c r="T28" s="7"/>
      <c r="U28" s="7"/>
    </row>
    <row r="29" spans="1:21" s="11" customFormat="1" ht="12.75" x14ac:dyDescent="0.2">
      <c r="A29" s="57">
        <v>43391</v>
      </c>
      <c r="B29" s="51" t="s">
        <v>23</v>
      </c>
      <c r="C29" s="7" t="s">
        <v>98</v>
      </c>
      <c r="D29" s="7" t="s">
        <v>144</v>
      </c>
      <c r="E29" s="15">
        <v>0.29166666666666669</v>
      </c>
      <c r="F29" s="15">
        <v>0.33333333333333331</v>
      </c>
      <c r="G29" s="9">
        <f t="shared" si="2"/>
        <v>4.166666666666663E-2</v>
      </c>
      <c r="H29" s="10">
        <f t="shared" si="3"/>
        <v>0.99999999999999911</v>
      </c>
      <c r="I29" s="7">
        <v>1</v>
      </c>
      <c r="J29" s="7"/>
      <c r="K29" s="7"/>
      <c r="L29" s="7"/>
      <c r="N29" s="16">
        <v>23</v>
      </c>
      <c r="O29" s="7"/>
      <c r="P29" s="7"/>
      <c r="Q29" s="7"/>
      <c r="R29" s="7"/>
      <c r="S29" s="7"/>
      <c r="T29" s="7"/>
      <c r="U29" s="7"/>
    </row>
    <row r="30" spans="1:21" s="11" customFormat="1" ht="12.75" x14ac:dyDescent="0.2">
      <c r="A30" s="57">
        <v>43397</v>
      </c>
      <c r="B30" s="51" t="s">
        <v>23</v>
      </c>
      <c r="C30" s="7" t="s">
        <v>145</v>
      </c>
      <c r="D30" s="7" t="s">
        <v>146</v>
      </c>
      <c r="E30" s="15">
        <v>0.29166666666666669</v>
      </c>
      <c r="F30" s="15">
        <v>0.64583333333333337</v>
      </c>
      <c r="G30" s="9">
        <f t="shared" si="2"/>
        <v>0.35416666666666669</v>
      </c>
      <c r="H30" s="10">
        <f t="shared" si="3"/>
        <v>8.5</v>
      </c>
      <c r="I30" s="7">
        <v>1</v>
      </c>
      <c r="J30" s="7"/>
      <c r="K30" s="7"/>
      <c r="L30" s="7"/>
      <c r="N30" s="16">
        <v>24</v>
      </c>
      <c r="O30" s="7"/>
      <c r="P30" s="7"/>
      <c r="Q30" s="7"/>
      <c r="R30" s="7"/>
      <c r="S30" s="7"/>
      <c r="T30" s="7"/>
      <c r="U30" s="7"/>
    </row>
    <row r="31" spans="1:21" s="11" customFormat="1" ht="12.75" x14ac:dyDescent="0.2">
      <c r="A31" s="57">
        <v>43398</v>
      </c>
      <c r="B31" s="51" t="s">
        <v>23</v>
      </c>
      <c r="C31" s="7" t="s">
        <v>148</v>
      </c>
      <c r="D31" s="7" t="s">
        <v>147</v>
      </c>
      <c r="E31" s="15">
        <v>0.29166666666666669</v>
      </c>
      <c r="F31" s="15">
        <v>0.33333333333333331</v>
      </c>
      <c r="G31" s="9">
        <f t="shared" si="2"/>
        <v>4.166666666666663E-2</v>
      </c>
      <c r="H31" s="10">
        <f t="shared" si="3"/>
        <v>0.99999999999999911</v>
      </c>
      <c r="I31" s="7">
        <v>1</v>
      </c>
      <c r="J31" s="7"/>
      <c r="K31" s="7"/>
      <c r="L31" s="7"/>
      <c r="N31" s="16">
        <v>25</v>
      </c>
      <c r="O31" s="7"/>
      <c r="P31" s="7"/>
      <c r="Q31" s="7"/>
      <c r="R31" s="7"/>
      <c r="S31" s="7"/>
      <c r="T31" s="7"/>
      <c r="U31" s="7"/>
    </row>
    <row r="32" spans="1:21" s="11" customFormat="1" ht="12.75" x14ac:dyDescent="0.2">
      <c r="A32" s="57">
        <v>43412</v>
      </c>
      <c r="B32" s="51" t="s">
        <v>23</v>
      </c>
      <c r="C32" s="7" t="s">
        <v>123</v>
      </c>
      <c r="D32" s="7" t="s">
        <v>196</v>
      </c>
      <c r="E32" s="8">
        <v>0.58333333333333337</v>
      </c>
      <c r="F32" s="8">
        <v>0.8125</v>
      </c>
      <c r="G32" s="9">
        <f t="shared" si="2"/>
        <v>0.22916666666666663</v>
      </c>
      <c r="H32" s="10">
        <f t="shared" si="3"/>
        <v>5.4999999999999991</v>
      </c>
      <c r="I32" s="7"/>
      <c r="J32" s="7"/>
      <c r="K32" s="7">
        <v>1</v>
      </c>
      <c r="L32" s="7"/>
      <c r="N32" s="16">
        <v>26</v>
      </c>
      <c r="O32" s="7"/>
      <c r="P32" s="7"/>
      <c r="Q32" s="7"/>
      <c r="R32" s="7"/>
      <c r="S32" s="7"/>
      <c r="T32" s="7"/>
      <c r="U32" s="7"/>
    </row>
    <row r="33" spans="1:21" s="11" customFormat="1" ht="12.75" x14ac:dyDescent="0.2">
      <c r="A33" s="57">
        <v>43412</v>
      </c>
      <c r="B33" s="51" t="s">
        <v>23</v>
      </c>
      <c r="C33" s="7" t="s">
        <v>94</v>
      </c>
      <c r="D33" s="50" t="s">
        <v>197</v>
      </c>
      <c r="E33" s="8">
        <v>0.95833333333333337</v>
      </c>
      <c r="F33" s="8">
        <v>0.16666666666666666</v>
      </c>
      <c r="G33" s="9">
        <f t="shared" si="2"/>
        <v>0.20833333333333337</v>
      </c>
      <c r="H33" s="10">
        <f t="shared" si="3"/>
        <v>5.0000000000000009</v>
      </c>
      <c r="I33" s="7">
        <v>1</v>
      </c>
      <c r="J33" s="7"/>
      <c r="K33" s="7"/>
      <c r="L33" s="7"/>
      <c r="N33" s="16">
        <v>27</v>
      </c>
      <c r="O33" s="7"/>
      <c r="P33" s="7"/>
      <c r="Q33" s="7"/>
      <c r="R33" s="7"/>
      <c r="S33" s="7"/>
      <c r="T33" s="7"/>
      <c r="U33" s="7"/>
    </row>
    <row r="34" spans="1:21" s="11" customFormat="1" ht="12.75" x14ac:dyDescent="0.2">
      <c r="A34" s="57">
        <v>43413</v>
      </c>
      <c r="B34" s="51" t="s">
        <v>23</v>
      </c>
      <c r="C34" s="7" t="s">
        <v>145</v>
      </c>
      <c r="D34" s="50" t="s">
        <v>198</v>
      </c>
      <c r="E34" s="8">
        <v>0.5</v>
      </c>
      <c r="F34" s="8">
        <v>0.58333333333333337</v>
      </c>
      <c r="G34" s="9">
        <f t="shared" si="2"/>
        <v>8.333333333333337E-2</v>
      </c>
      <c r="H34" s="10">
        <f t="shared" si="3"/>
        <v>2.0000000000000009</v>
      </c>
      <c r="I34" s="7">
        <v>1</v>
      </c>
      <c r="J34" s="7"/>
      <c r="K34" s="7"/>
      <c r="L34" s="7"/>
      <c r="N34" s="16">
        <v>28</v>
      </c>
      <c r="O34" s="7"/>
      <c r="P34" s="7"/>
      <c r="Q34" s="7"/>
      <c r="R34" s="7"/>
      <c r="S34" s="7"/>
      <c r="T34" s="7"/>
      <c r="U34" s="7"/>
    </row>
    <row r="35" spans="1:21" s="11" customFormat="1" ht="12.75" x14ac:dyDescent="0.2">
      <c r="A35" s="57">
        <v>43413</v>
      </c>
      <c r="B35" s="51" t="s">
        <v>23</v>
      </c>
      <c r="C35" s="52" t="s">
        <v>130</v>
      </c>
      <c r="D35" s="51" t="s">
        <v>131</v>
      </c>
      <c r="E35" s="8">
        <v>0.95833333333333337</v>
      </c>
      <c r="F35" s="8">
        <v>1</v>
      </c>
      <c r="G35" s="9">
        <f t="shared" si="2"/>
        <v>4.166666666666663E-2</v>
      </c>
      <c r="H35" s="10">
        <f t="shared" si="3"/>
        <v>0.99999999999999911</v>
      </c>
      <c r="I35" s="7"/>
      <c r="J35" s="7">
        <v>1</v>
      </c>
      <c r="K35" s="7"/>
      <c r="L35" s="7"/>
      <c r="N35" s="16"/>
      <c r="O35" s="7"/>
      <c r="P35" s="7"/>
      <c r="Q35" s="7"/>
      <c r="R35" s="7"/>
      <c r="S35" s="7"/>
      <c r="T35" s="7"/>
      <c r="U35" s="7"/>
    </row>
    <row r="36" spans="1:21" s="11" customFormat="1" ht="12.75" x14ac:dyDescent="0.2">
      <c r="A36" s="57">
        <v>43416</v>
      </c>
      <c r="B36" s="51" t="s">
        <v>23</v>
      </c>
      <c r="C36" s="7" t="s">
        <v>193</v>
      </c>
      <c r="D36" s="50" t="s">
        <v>194</v>
      </c>
      <c r="E36" s="8">
        <v>0.41666666666666669</v>
      </c>
      <c r="F36" s="8">
        <v>0.58333333333333337</v>
      </c>
      <c r="G36" s="9">
        <f t="shared" ref="G36:G48" si="4">IF(F36&lt;E36,F36+1,F36)-E36</f>
        <v>0.16666666666666669</v>
      </c>
      <c r="H36" s="10">
        <f t="shared" ref="H36:H48" si="5">G36*24</f>
        <v>4</v>
      </c>
      <c r="I36" s="7"/>
      <c r="J36" s="7"/>
      <c r="K36" s="7">
        <v>1</v>
      </c>
      <c r="L36" s="7"/>
      <c r="N36" s="16">
        <v>29</v>
      </c>
      <c r="O36" s="7"/>
      <c r="P36" s="7"/>
      <c r="Q36" s="7"/>
      <c r="R36" s="7"/>
      <c r="S36" s="7"/>
      <c r="T36" s="7"/>
      <c r="U36" s="7"/>
    </row>
    <row r="37" spans="1:21" s="11" customFormat="1" ht="12.75" x14ac:dyDescent="0.2">
      <c r="A37" s="57">
        <v>43418</v>
      </c>
      <c r="B37" s="51" t="s">
        <v>23</v>
      </c>
      <c r="C37" s="7" t="s">
        <v>123</v>
      </c>
      <c r="D37" s="7" t="s">
        <v>196</v>
      </c>
      <c r="E37" s="8">
        <v>0.625</v>
      </c>
      <c r="F37" s="8">
        <v>0.91666666666666663</v>
      </c>
      <c r="G37" s="9">
        <f t="shared" si="4"/>
        <v>0.29166666666666663</v>
      </c>
      <c r="H37" s="10">
        <f t="shared" si="5"/>
        <v>6.9999999999999991</v>
      </c>
      <c r="I37" s="7"/>
      <c r="J37" s="7"/>
      <c r="K37" s="7">
        <v>1</v>
      </c>
      <c r="L37" s="7"/>
      <c r="N37" s="16">
        <v>30</v>
      </c>
      <c r="O37" s="7"/>
      <c r="P37" s="7"/>
      <c r="Q37" s="7"/>
      <c r="R37" s="7"/>
      <c r="S37" s="7"/>
      <c r="T37" s="7"/>
      <c r="U37" s="7"/>
    </row>
    <row r="38" spans="1:21" s="11" customFormat="1" ht="12.75" x14ac:dyDescent="0.2">
      <c r="A38" s="57">
        <v>43439</v>
      </c>
      <c r="B38" s="51" t="s">
        <v>23</v>
      </c>
      <c r="C38" s="7" t="s">
        <v>126</v>
      </c>
      <c r="D38" s="7" t="s">
        <v>211</v>
      </c>
      <c r="E38" s="8">
        <v>0.83333333333333337</v>
      </c>
      <c r="F38" s="8">
        <v>0.91666666666666663</v>
      </c>
      <c r="G38" s="9">
        <f t="shared" si="4"/>
        <v>8.3333333333333259E-2</v>
      </c>
      <c r="H38" s="10">
        <f t="shared" si="5"/>
        <v>1.9999999999999982</v>
      </c>
      <c r="I38" s="7">
        <v>1</v>
      </c>
      <c r="J38" s="7"/>
      <c r="K38" s="7"/>
      <c r="L38" s="7"/>
      <c r="N38" s="16">
        <v>31</v>
      </c>
      <c r="O38" s="7"/>
      <c r="P38" s="7"/>
      <c r="Q38" s="7"/>
      <c r="R38" s="7"/>
      <c r="S38" s="7"/>
      <c r="T38" s="7"/>
      <c r="U38" s="7"/>
    </row>
    <row r="39" spans="1:21" s="11" customFormat="1" ht="12.75" x14ac:dyDescent="0.2">
      <c r="A39" s="57">
        <v>43442</v>
      </c>
      <c r="B39" s="51" t="s">
        <v>23</v>
      </c>
      <c r="C39" s="7" t="s">
        <v>115</v>
      </c>
      <c r="D39" s="7" t="s">
        <v>212</v>
      </c>
      <c r="E39" s="8">
        <v>0.58333333333333337</v>
      </c>
      <c r="F39" s="8">
        <v>0.64583333333333337</v>
      </c>
      <c r="G39" s="9">
        <f t="shared" si="4"/>
        <v>6.25E-2</v>
      </c>
      <c r="H39" s="10">
        <f t="shared" si="5"/>
        <v>1.5</v>
      </c>
      <c r="I39" s="7"/>
      <c r="J39" s="7">
        <v>1</v>
      </c>
      <c r="K39" s="7"/>
      <c r="L39" s="7"/>
      <c r="N39" s="16">
        <v>32</v>
      </c>
      <c r="O39" s="7"/>
      <c r="P39" s="7"/>
      <c r="Q39" s="7"/>
      <c r="R39" s="7"/>
      <c r="S39" s="7"/>
      <c r="T39" s="7"/>
      <c r="U39" s="7"/>
    </row>
    <row r="40" spans="1:21" s="11" customFormat="1" ht="12.75" x14ac:dyDescent="0.2">
      <c r="A40" s="57">
        <v>43472</v>
      </c>
      <c r="B40" s="51" t="s">
        <v>23</v>
      </c>
      <c r="C40" s="7" t="s">
        <v>123</v>
      </c>
      <c r="D40" s="7" t="s">
        <v>216</v>
      </c>
      <c r="E40" s="8">
        <v>0.95833333333333337</v>
      </c>
      <c r="F40" s="8">
        <v>6.25E-2</v>
      </c>
      <c r="G40" s="9">
        <f t="shared" si="4"/>
        <v>0.10416666666666663</v>
      </c>
      <c r="H40" s="10">
        <f t="shared" si="5"/>
        <v>2.4999999999999991</v>
      </c>
      <c r="I40" s="7"/>
      <c r="J40" s="7"/>
      <c r="K40" s="7">
        <v>1</v>
      </c>
      <c r="L40" s="7"/>
      <c r="N40" s="16">
        <v>33</v>
      </c>
      <c r="O40" s="7"/>
      <c r="P40" s="7"/>
      <c r="Q40" s="7"/>
      <c r="R40" s="7"/>
      <c r="S40" s="7"/>
      <c r="T40" s="7"/>
      <c r="U40" s="7"/>
    </row>
    <row r="41" spans="1:21" s="11" customFormat="1" ht="12.75" x14ac:dyDescent="0.2">
      <c r="A41" s="57">
        <v>43474</v>
      </c>
      <c r="B41" s="51" t="s">
        <v>23</v>
      </c>
      <c r="C41" s="7" t="s">
        <v>218</v>
      </c>
      <c r="D41" s="7" t="s">
        <v>217</v>
      </c>
      <c r="E41" s="8">
        <v>8.3333333333333329E-2</v>
      </c>
      <c r="F41" s="8">
        <v>0.16666666666666666</v>
      </c>
      <c r="G41" s="9">
        <f t="shared" si="4"/>
        <v>8.3333333333333329E-2</v>
      </c>
      <c r="H41" s="10">
        <f t="shared" si="5"/>
        <v>2</v>
      </c>
      <c r="I41" s="7">
        <v>1</v>
      </c>
      <c r="J41" s="7"/>
      <c r="K41" s="7"/>
      <c r="L41" s="7"/>
      <c r="N41" s="16">
        <v>34</v>
      </c>
      <c r="O41" s="7"/>
      <c r="P41" s="7"/>
      <c r="Q41" s="7"/>
      <c r="R41" s="7"/>
      <c r="S41" s="7"/>
      <c r="T41" s="7"/>
      <c r="U41" s="7"/>
    </row>
    <row r="42" spans="1:21" s="11" customFormat="1" ht="12.75" x14ac:dyDescent="0.2">
      <c r="A42" s="57">
        <v>43476</v>
      </c>
      <c r="B42" s="5" t="s">
        <v>23</v>
      </c>
      <c r="C42" s="7" t="s">
        <v>123</v>
      </c>
      <c r="D42" s="7" t="s">
        <v>219</v>
      </c>
      <c r="E42" s="8">
        <v>0.58333333333333337</v>
      </c>
      <c r="F42" s="8">
        <v>0.91666666666666663</v>
      </c>
      <c r="G42" s="9">
        <f t="shared" si="4"/>
        <v>0.33333333333333326</v>
      </c>
      <c r="H42" s="10">
        <f t="shared" si="5"/>
        <v>7.9999999999999982</v>
      </c>
      <c r="I42" s="7"/>
      <c r="J42" s="7"/>
      <c r="K42" s="7">
        <v>1</v>
      </c>
      <c r="L42" s="7"/>
      <c r="N42" s="16">
        <v>35</v>
      </c>
      <c r="O42" s="7"/>
      <c r="P42" s="7"/>
      <c r="Q42" s="7"/>
      <c r="R42" s="7"/>
      <c r="S42" s="7"/>
      <c r="T42" s="7"/>
      <c r="U42" s="7"/>
    </row>
    <row r="43" spans="1:21" s="11" customFormat="1" ht="12.75" x14ac:dyDescent="0.2">
      <c r="A43" s="57">
        <v>43484</v>
      </c>
      <c r="B43" s="5" t="s">
        <v>23</v>
      </c>
      <c r="C43" s="7" t="s">
        <v>124</v>
      </c>
      <c r="D43" s="7" t="s">
        <v>1396</v>
      </c>
      <c r="E43" s="8">
        <v>0.625</v>
      </c>
      <c r="F43" s="8">
        <v>0.66666666666666663</v>
      </c>
      <c r="G43" s="9">
        <f t="shared" si="4"/>
        <v>4.166666666666663E-2</v>
      </c>
      <c r="H43" s="10">
        <f t="shared" si="5"/>
        <v>0.99999999999999911</v>
      </c>
      <c r="I43" s="7">
        <v>1</v>
      </c>
      <c r="J43" s="7"/>
      <c r="K43" s="7"/>
      <c r="L43" s="7"/>
      <c r="N43" s="16">
        <v>36</v>
      </c>
      <c r="O43" s="7"/>
      <c r="P43" s="7"/>
      <c r="Q43" s="7"/>
      <c r="R43" s="7"/>
      <c r="S43" s="7"/>
      <c r="T43" s="7"/>
      <c r="U43" s="7"/>
    </row>
    <row r="44" spans="1:21" s="11" customFormat="1" ht="12.75" x14ac:dyDescent="0.2">
      <c r="A44" s="57">
        <v>43484</v>
      </c>
      <c r="B44" s="5" t="s">
        <v>23</v>
      </c>
      <c r="C44" s="7" t="s">
        <v>770</v>
      </c>
      <c r="D44" s="7" t="s">
        <v>1397</v>
      </c>
      <c r="E44" s="8">
        <v>0.83333333333333337</v>
      </c>
      <c r="F44" s="8">
        <v>0.91666666666666663</v>
      </c>
      <c r="G44" s="9">
        <f t="shared" si="4"/>
        <v>8.3333333333333259E-2</v>
      </c>
      <c r="H44" s="10">
        <f t="shared" si="5"/>
        <v>1.9999999999999982</v>
      </c>
      <c r="I44" s="7"/>
      <c r="J44" s="7">
        <v>1</v>
      </c>
      <c r="K44" s="7"/>
      <c r="L44" s="7"/>
      <c r="N44" s="16">
        <v>37</v>
      </c>
      <c r="O44" s="7"/>
      <c r="P44" s="7"/>
      <c r="Q44" s="7"/>
      <c r="R44" s="7"/>
      <c r="S44" s="7"/>
      <c r="T44" s="7"/>
      <c r="U44" s="7"/>
    </row>
    <row r="45" spans="1:21" s="11" customFormat="1" ht="12.75" x14ac:dyDescent="0.2">
      <c r="A45" s="57">
        <v>43489</v>
      </c>
      <c r="B45" s="5" t="s">
        <v>23</v>
      </c>
      <c r="C45" s="7" t="s">
        <v>123</v>
      </c>
      <c r="D45" s="7" t="s">
        <v>1398</v>
      </c>
      <c r="E45" s="8">
        <v>0.75</v>
      </c>
      <c r="F45" s="8">
        <v>0.79166666666666663</v>
      </c>
      <c r="G45" s="9">
        <f t="shared" si="4"/>
        <v>4.166666666666663E-2</v>
      </c>
      <c r="H45" s="10">
        <f t="shared" si="5"/>
        <v>0.99999999999999911</v>
      </c>
      <c r="I45" s="7">
        <v>1</v>
      </c>
      <c r="J45" s="7"/>
      <c r="K45" s="7"/>
      <c r="L45" s="7"/>
      <c r="N45" s="16">
        <v>38</v>
      </c>
      <c r="O45" s="7"/>
      <c r="P45" s="7"/>
      <c r="Q45" s="7"/>
      <c r="R45" s="7"/>
      <c r="S45" s="7"/>
      <c r="T45" s="7"/>
      <c r="U45" s="7"/>
    </row>
    <row r="46" spans="1:21" s="11" customFormat="1" ht="12.75" x14ac:dyDescent="0.2">
      <c r="A46" s="57">
        <v>43491</v>
      </c>
      <c r="B46" s="5" t="s">
        <v>23</v>
      </c>
      <c r="C46" s="7" t="s">
        <v>124</v>
      </c>
      <c r="D46" s="7" t="s">
        <v>1399</v>
      </c>
      <c r="E46" s="8">
        <v>0.83333333333333337</v>
      </c>
      <c r="F46" s="8">
        <v>0.875</v>
      </c>
      <c r="G46" s="9">
        <f t="shared" si="4"/>
        <v>4.166666666666663E-2</v>
      </c>
      <c r="H46" s="10">
        <f t="shared" si="5"/>
        <v>0.99999999999999911</v>
      </c>
      <c r="I46" s="7">
        <v>1</v>
      </c>
      <c r="J46" s="7"/>
      <c r="K46" s="7"/>
      <c r="L46" s="7"/>
      <c r="N46" s="16">
        <v>39</v>
      </c>
      <c r="O46" s="7"/>
      <c r="P46" s="7"/>
      <c r="Q46" s="7"/>
      <c r="R46" s="7"/>
      <c r="S46" s="7"/>
      <c r="T46" s="7"/>
      <c r="U46" s="7"/>
    </row>
    <row r="47" spans="1:21" s="11" customFormat="1" ht="12.75" x14ac:dyDescent="0.2">
      <c r="A47" s="57">
        <v>43493</v>
      </c>
      <c r="B47" s="5" t="s">
        <v>23</v>
      </c>
      <c r="C47" s="7" t="s">
        <v>646</v>
      </c>
      <c r="D47" s="7" t="s">
        <v>1400</v>
      </c>
      <c r="E47" s="8">
        <v>0.79166666666666663</v>
      </c>
      <c r="F47" s="8">
        <v>0.91666666666666663</v>
      </c>
      <c r="G47" s="9">
        <f t="shared" si="4"/>
        <v>0.125</v>
      </c>
      <c r="H47" s="10">
        <f t="shared" si="5"/>
        <v>3</v>
      </c>
      <c r="I47" s="7">
        <v>1</v>
      </c>
      <c r="J47" s="7"/>
      <c r="K47" s="7"/>
      <c r="L47" s="7"/>
      <c r="N47" s="16">
        <v>40</v>
      </c>
      <c r="O47" s="7"/>
      <c r="P47" s="7"/>
      <c r="Q47" s="7"/>
      <c r="R47" s="7"/>
      <c r="S47" s="7"/>
      <c r="T47" s="7"/>
      <c r="U47" s="7"/>
    </row>
    <row r="48" spans="1:21" s="11" customFormat="1" ht="12.75" x14ac:dyDescent="0.2">
      <c r="A48" s="57">
        <v>43498</v>
      </c>
      <c r="B48" s="5" t="s">
        <v>23</v>
      </c>
      <c r="C48" s="7" t="s">
        <v>141</v>
      </c>
      <c r="D48" s="7" t="s">
        <v>1414</v>
      </c>
      <c r="E48" s="8">
        <v>0.91666666666666663</v>
      </c>
      <c r="F48" s="8">
        <v>0.95833333333333337</v>
      </c>
      <c r="G48" s="9">
        <f t="shared" si="4"/>
        <v>4.1666666666666741E-2</v>
      </c>
      <c r="H48" s="10">
        <f t="shared" si="5"/>
        <v>1.0000000000000018</v>
      </c>
      <c r="I48" s="7">
        <v>1</v>
      </c>
      <c r="J48" s="7"/>
      <c r="K48" s="7"/>
      <c r="L48" s="7"/>
      <c r="N48" s="16"/>
      <c r="O48" s="7"/>
      <c r="P48" s="7"/>
      <c r="Q48" s="7"/>
      <c r="R48" s="7"/>
      <c r="S48" s="7"/>
      <c r="T48" s="7"/>
      <c r="U48" s="7"/>
    </row>
    <row r="49" spans="1:32" s="11" customFormat="1" ht="12.75" x14ac:dyDescent="0.2">
      <c r="A49" s="57">
        <v>43500</v>
      </c>
      <c r="B49" s="5" t="s">
        <v>23</v>
      </c>
      <c r="C49" s="7" t="s">
        <v>731</v>
      </c>
      <c r="D49" s="7" t="s">
        <v>1412</v>
      </c>
      <c r="E49" s="8">
        <v>0.91666666666666663</v>
      </c>
      <c r="F49" s="8">
        <v>1</v>
      </c>
      <c r="G49" s="9">
        <f>IF(F49&lt;E49,F49+1,F49)-E49</f>
        <v>8.333333333333337E-2</v>
      </c>
      <c r="H49" s="10">
        <f>G49*24</f>
        <v>2.0000000000000009</v>
      </c>
      <c r="I49" s="7">
        <v>1</v>
      </c>
      <c r="J49" s="7"/>
      <c r="K49" s="7"/>
      <c r="L49" s="7"/>
      <c r="N49" s="16"/>
      <c r="O49" s="7"/>
      <c r="P49" s="7"/>
      <c r="Q49" s="7"/>
      <c r="R49" s="7"/>
      <c r="S49" s="7"/>
      <c r="T49" s="7"/>
      <c r="U49" s="7"/>
    </row>
    <row r="50" spans="1:32" s="11" customFormat="1" ht="12.75" x14ac:dyDescent="0.2">
      <c r="A50" s="57">
        <v>43500</v>
      </c>
      <c r="B50" s="5" t="s">
        <v>23</v>
      </c>
      <c r="C50" s="7" t="s">
        <v>656</v>
      </c>
      <c r="D50" s="7" t="s">
        <v>1413</v>
      </c>
      <c r="E50" s="8">
        <v>0.75</v>
      </c>
      <c r="F50" s="8">
        <v>0.875</v>
      </c>
      <c r="G50" s="9">
        <f>IF(F50&lt;E50,F50+1,F50)-E50</f>
        <v>0.125</v>
      </c>
      <c r="H50" s="10">
        <f>G50*24</f>
        <v>3</v>
      </c>
      <c r="I50" s="7">
        <v>1</v>
      </c>
      <c r="J50" s="7"/>
      <c r="K50" s="7"/>
      <c r="L50" s="7"/>
      <c r="N50" s="16"/>
      <c r="O50" s="7"/>
      <c r="P50" s="7"/>
      <c r="Q50" s="7"/>
      <c r="R50" s="7"/>
      <c r="S50" s="7"/>
      <c r="T50" s="7"/>
      <c r="U50" s="7"/>
    </row>
    <row r="51" spans="1:32" s="11" customFormat="1" ht="12.75" x14ac:dyDescent="0.2">
      <c r="A51" s="57"/>
      <c r="B51" s="5"/>
      <c r="C51" s="7"/>
      <c r="D51" s="7"/>
      <c r="E51" s="8"/>
      <c r="F51" s="8"/>
      <c r="G51" s="9"/>
      <c r="H51" s="10"/>
      <c r="I51" s="7"/>
      <c r="J51" s="7"/>
      <c r="K51" s="7"/>
      <c r="L51" s="7"/>
      <c r="N51" s="16"/>
      <c r="O51" s="7"/>
      <c r="P51" s="7"/>
      <c r="Q51" s="7"/>
      <c r="R51" s="7"/>
      <c r="S51" s="7"/>
      <c r="T51" s="7"/>
      <c r="U51" s="7"/>
    </row>
    <row r="52" spans="1:32" s="11" customFormat="1" ht="12.75" x14ac:dyDescent="0.2">
      <c r="A52" s="57"/>
      <c r="B52" s="5"/>
      <c r="C52" s="7"/>
      <c r="D52" s="7"/>
      <c r="E52" s="8"/>
      <c r="F52" s="8"/>
      <c r="G52" s="9"/>
      <c r="H52" s="10"/>
      <c r="I52" s="7"/>
      <c r="J52" s="7"/>
      <c r="K52" s="7"/>
      <c r="L52" s="7"/>
      <c r="N52" s="16"/>
      <c r="O52" s="7"/>
      <c r="P52" s="7"/>
      <c r="Q52" s="7"/>
      <c r="R52" s="7"/>
      <c r="S52" s="7"/>
      <c r="T52" s="7"/>
      <c r="U52" s="7"/>
    </row>
    <row r="53" spans="1:32" s="11" customFormat="1" ht="12.75" x14ac:dyDescent="0.2">
      <c r="A53" s="57"/>
      <c r="B53" s="5"/>
      <c r="C53" s="7"/>
      <c r="D53" s="7"/>
      <c r="E53" s="8"/>
      <c r="F53" s="8"/>
      <c r="G53" s="9"/>
      <c r="H53" s="10"/>
      <c r="I53" s="7"/>
      <c r="J53" s="7"/>
      <c r="K53" s="7"/>
      <c r="L53" s="7"/>
      <c r="N53" s="16"/>
      <c r="O53" s="7"/>
      <c r="P53" s="7"/>
      <c r="Q53" s="7"/>
      <c r="R53" s="7"/>
      <c r="S53" s="7"/>
      <c r="T53" s="7"/>
      <c r="U53" s="7"/>
    </row>
    <row r="54" spans="1:32" s="11" customFormat="1" ht="12.75" x14ac:dyDescent="0.2">
      <c r="A54" s="57"/>
      <c r="B54" s="5"/>
      <c r="C54" s="7"/>
      <c r="D54" s="7"/>
      <c r="E54" s="8"/>
      <c r="F54" s="8"/>
      <c r="G54" s="9"/>
      <c r="H54" s="10"/>
      <c r="I54" s="7"/>
      <c r="J54" s="7"/>
      <c r="K54" s="7"/>
      <c r="L54" s="7"/>
      <c r="N54" s="16"/>
      <c r="O54" s="7"/>
      <c r="P54" s="7"/>
      <c r="Q54" s="7"/>
      <c r="R54" s="7"/>
      <c r="S54" s="7"/>
      <c r="T54" s="7"/>
      <c r="U54" s="7"/>
    </row>
    <row r="55" spans="1:32" s="11" customFormat="1" ht="12.75" x14ac:dyDescent="0.2">
      <c r="A55" s="57"/>
      <c r="B55" s="5"/>
      <c r="C55" s="7"/>
      <c r="D55" s="7"/>
      <c r="E55" s="8"/>
      <c r="F55" s="8"/>
      <c r="G55" s="9"/>
      <c r="H55" s="10"/>
      <c r="I55" s="7"/>
      <c r="J55" s="7"/>
      <c r="K55" s="7"/>
      <c r="L55" s="7"/>
      <c r="N55" s="16"/>
      <c r="O55" s="7"/>
      <c r="P55" s="7"/>
      <c r="Q55" s="7"/>
      <c r="R55" s="7"/>
      <c r="S55" s="7"/>
      <c r="T55" s="7"/>
      <c r="U55" s="7"/>
    </row>
    <row r="56" spans="1:32" s="11" customFormat="1" ht="12.75" x14ac:dyDescent="0.2">
      <c r="A56" s="57"/>
      <c r="B56" s="5"/>
      <c r="C56" s="7"/>
      <c r="D56" s="7"/>
      <c r="E56" s="8"/>
      <c r="F56" s="8"/>
      <c r="G56" s="9"/>
      <c r="H56" s="10"/>
      <c r="I56" s="7"/>
      <c r="J56" s="7"/>
      <c r="K56" s="7"/>
      <c r="L56" s="7"/>
      <c r="N56" s="16"/>
      <c r="O56" s="7"/>
      <c r="P56" s="7"/>
      <c r="Q56" s="7"/>
      <c r="R56" s="7"/>
      <c r="S56" s="7"/>
      <c r="T56" s="7"/>
      <c r="U56" s="7"/>
    </row>
    <row r="57" spans="1:32" s="11" customFormat="1" ht="12.75" x14ac:dyDescent="0.2">
      <c r="A57" s="57"/>
      <c r="B57" s="5"/>
      <c r="C57" s="7"/>
      <c r="D57" s="7"/>
      <c r="E57" s="8"/>
      <c r="F57" s="8"/>
      <c r="G57" s="9"/>
      <c r="H57" s="10"/>
      <c r="I57" s="7"/>
      <c r="J57" s="7"/>
      <c r="K57" s="7"/>
      <c r="L57" s="7"/>
      <c r="N57" s="16"/>
      <c r="O57" s="7"/>
      <c r="P57" s="7"/>
      <c r="Q57" s="7"/>
      <c r="R57" s="7"/>
      <c r="S57" s="7"/>
      <c r="T57" s="7"/>
      <c r="U57" s="7"/>
    </row>
    <row r="58" spans="1:32" s="11" customFormat="1" ht="12.75" x14ac:dyDescent="0.2">
      <c r="A58" s="57"/>
      <c r="B58" s="5"/>
      <c r="C58" s="7"/>
      <c r="D58" s="7"/>
      <c r="E58" s="8"/>
      <c r="F58" s="8"/>
      <c r="G58" s="9"/>
      <c r="H58" s="10"/>
      <c r="I58" s="7"/>
      <c r="J58" s="7"/>
      <c r="K58" s="7"/>
      <c r="L58" s="7"/>
      <c r="N58" s="16">
        <v>41</v>
      </c>
      <c r="O58" s="7"/>
      <c r="P58" s="7"/>
      <c r="Q58" s="7"/>
      <c r="R58" s="7"/>
      <c r="S58" s="7"/>
      <c r="T58" s="7"/>
      <c r="U58" s="7"/>
    </row>
    <row r="59" spans="1:32" s="11" customFormat="1" ht="12.75" x14ac:dyDescent="0.2">
      <c r="A59" s="57"/>
      <c r="B59" s="5"/>
      <c r="C59" s="12"/>
      <c r="D59" s="12"/>
      <c r="E59" s="8"/>
      <c r="F59" s="8"/>
      <c r="G59" s="9"/>
      <c r="H59" s="10"/>
      <c r="I59" s="7"/>
      <c r="J59" s="7"/>
      <c r="K59" s="7"/>
      <c r="L59" s="7"/>
      <c r="N59" s="16">
        <v>42</v>
      </c>
      <c r="O59" s="7"/>
      <c r="P59" s="7"/>
      <c r="Q59" s="7"/>
      <c r="R59" s="7"/>
      <c r="S59" s="7"/>
      <c r="T59" s="7"/>
      <c r="U59" s="7"/>
    </row>
    <row r="60" spans="1:32" s="11" customFormat="1" ht="12.75" x14ac:dyDescent="0.2">
      <c r="A60" s="112" t="s">
        <v>11</v>
      </c>
      <c r="B60" s="113"/>
      <c r="C60" s="113"/>
      <c r="D60" s="113"/>
      <c r="E60" s="113"/>
      <c r="F60" s="113"/>
      <c r="G60" s="114"/>
      <c r="H60" s="13">
        <f>SUM(H7:H59)</f>
        <v>109</v>
      </c>
      <c r="I60" s="38">
        <f>SUM(I7:I59)</f>
        <v>28</v>
      </c>
      <c r="J60" s="38">
        <f>SUM(J7:J59)</f>
        <v>11</v>
      </c>
      <c r="K60" s="38">
        <f>SUM(K7:K59)</f>
        <v>5</v>
      </c>
      <c r="L60" s="38">
        <f>SUM(L7:L59)</f>
        <v>0</v>
      </c>
      <c r="N60" s="16">
        <v>43</v>
      </c>
      <c r="O60" s="7"/>
      <c r="P60" s="7"/>
      <c r="Q60" s="7"/>
      <c r="R60" s="7"/>
      <c r="S60" s="7"/>
      <c r="T60" s="7"/>
      <c r="U60" s="7"/>
    </row>
    <row r="64" spans="1:32" hidden="1" x14ac:dyDescent="0.25">
      <c r="A64" s="11" t="s">
        <v>23</v>
      </c>
      <c r="N64" t="s">
        <v>23</v>
      </c>
      <c r="W64" t="s">
        <v>23</v>
      </c>
      <c r="AF64" t="s">
        <v>23</v>
      </c>
    </row>
    <row r="65" spans="1:39" ht="81.599999999999994" hidden="1" customHeight="1" x14ac:dyDescent="0.25">
      <c r="A65" s="48" t="s">
        <v>8</v>
      </c>
      <c r="B65" s="2" t="s">
        <v>25</v>
      </c>
      <c r="C65" s="2" t="s">
        <v>7</v>
      </c>
      <c r="D65" s="2" t="s">
        <v>9</v>
      </c>
      <c r="E65" s="2" t="s">
        <v>26</v>
      </c>
      <c r="F65" s="2" t="s">
        <v>27</v>
      </c>
      <c r="G65" s="2" t="s">
        <v>21</v>
      </c>
      <c r="H65" s="2" t="s">
        <v>19</v>
      </c>
      <c r="I65" s="115" t="s">
        <v>20</v>
      </c>
      <c r="J65" s="116"/>
      <c r="K65" s="116"/>
      <c r="L65" s="116"/>
      <c r="N65" s="26"/>
      <c r="O65" s="26" t="s">
        <v>13</v>
      </c>
      <c r="P65" s="26" t="s">
        <v>29</v>
      </c>
      <c r="Q65" s="26" t="s">
        <v>60</v>
      </c>
      <c r="R65" s="115" t="s">
        <v>20</v>
      </c>
      <c r="S65" s="116"/>
      <c r="T65" s="116"/>
      <c r="U65" s="116"/>
      <c r="W65" s="26"/>
      <c r="X65" s="26" t="s">
        <v>13</v>
      </c>
      <c r="Y65" s="26" t="s">
        <v>29</v>
      </c>
      <c r="Z65" s="26" t="s">
        <v>60</v>
      </c>
      <c r="AA65" s="115" t="s">
        <v>20</v>
      </c>
      <c r="AB65" s="116"/>
      <c r="AC65" s="116"/>
      <c r="AD65" s="116"/>
      <c r="AF65" s="26"/>
      <c r="AG65" s="26" t="s">
        <v>13</v>
      </c>
      <c r="AH65" s="26" t="s">
        <v>29</v>
      </c>
      <c r="AI65" s="26" t="s">
        <v>60</v>
      </c>
      <c r="AJ65" s="117" t="s">
        <v>20</v>
      </c>
      <c r="AK65" s="118"/>
      <c r="AL65" s="118"/>
      <c r="AM65" s="119"/>
    </row>
    <row r="66" spans="1:39" ht="81.599999999999994" hidden="1" customHeight="1" x14ac:dyDescent="0.25">
      <c r="A66" s="49" t="s">
        <v>1</v>
      </c>
      <c r="B66" s="20" t="s">
        <v>22</v>
      </c>
      <c r="C66" s="20" t="s">
        <v>0</v>
      </c>
      <c r="D66" s="20" t="s">
        <v>2</v>
      </c>
      <c r="E66" s="20" t="s">
        <v>5</v>
      </c>
      <c r="F66" s="20" t="s">
        <v>6</v>
      </c>
      <c r="G66" s="20" t="s">
        <v>18</v>
      </c>
      <c r="H66" s="20" t="s">
        <v>3</v>
      </c>
      <c r="I66" s="20" t="s">
        <v>62</v>
      </c>
      <c r="J66" s="20" t="s">
        <v>63</v>
      </c>
      <c r="K66" s="20" t="s">
        <v>64</v>
      </c>
      <c r="L66" s="20" t="s">
        <v>65</v>
      </c>
      <c r="N66" s="19" t="s">
        <v>4</v>
      </c>
      <c r="O66" s="19" t="s">
        <v>0</v>
      </c>
      <c r="P66" s="19" t="s">
        <v>12</v>
      </c>
      <c r="Q66" s="19" t="s">
        <v>3</v>
      </c>
      <c r="R66" s="20" t="s">
        <v>62</v>
      </c>
      <c r="S66" s="20" t="s">
        <v>63</v>
      </c>
      <c r="T66" s="20" t="s">
        <v>64</v>
      </c>
      <c r="U66" s="20" t="s">
        <v>65</v>
      </c>
      <c r="W66" s="19" t="s">
        <v>4</v>
      </c>
      <c r="X66" s="19" t="s">
        <v>0</v>
      </c>
      <c r="Y66" s="19" t="s">
        <v>12</v>
      </c>
      <c r="Z66" s="19" t="s">
        <v>3</v>
      </c>
      <c r="AA66" s="20" t="s">
        <v>62</v>
      </c>
      <c r="AB66" s="20" t="s">
        <v>63</v>
      </c>
      <c r="AC66" s="20" t="s">
        <v>64</v>
      </c>
      <c r="AD66" s="20" t="s">
        <v>65</v>
      </c>
      <c r="AF66" s="19" t="s">
        <v>4</v>
      </c>
      <c r="AG66" s="19" t="s">
        <v>0</v>
      </c>
      <c r="AH66" s="19" t="s">
        <v>12</v>
      </c>
      <c r="AI66" s="19" t="s">
        <v>3</v>
      </c>
      <c r="AJ66" s="20" t="s">
        <v>62</v>
      </c>
      <c r="AK66" s="20" t="s">
        <v>63</v>
      </c>
      <c r="AL66" s="20" t="s">
        <v>64</v>
      </c>
      <c r="AM66" s="20" t="s">
        <v>65</v>
      </c>
    </row>
    <row r="67" spans="1:39" hidden="1" x14ac:dyDescent="0.25">
      <c r="A67" s="53">
        <v>43272</v>
      </c>
      <c r="B67" s="51" t="s">
        <v>101</v>
      </c>
      <c r="C67" s="52" t="s">
        <v>95</v>
      </c>
      <c r="D67" s="51" t="s">
        <v>103</v>
      </c>
      <c r="E67" s="15">
        <v>1.0416666666666601</v>
      </c>
      <c r="F67" s="15">
        <v>1.0833333333333299</v>
      </c>
      <c r="G67" s="9">
        <f t="shared" ref="G67:G77" si="6">IF(F67&lt;E67,F67+1,F67)-E67</f>
        <v>4.1666666666669849E-2</v>
      </c>
      <c r="H67" s="10">
        <f t="shared" ref="H67:H77" si="7">G67*24</f>
        <v>1.0000000000000764</v>
      </c>
      <c r="I67" s="7"/>
      <c r="J67" s="7">
        <v>1</v>
      </c>
      <c r="K67" s="7"/>
      <c r="L67" s="7"/>
      <c r="N67" s="16">
        <v>1</v>
      </c>
      <c r="O67" s="52" t="s">
        <v>95</v>
      </c>
      <c r="P67" s="7">
        <v>2</v>
      </c>
      <c r="Q67" s="39">
        <f>H67+H75</f>
        <v>4.0000000000000764</v>
      </c>
      <c r="R67" s="7">
        <v>1</v>
      </c>
      <c r="S67" s="7"/>
      <c r="T67" s="7"/>
      <c r="U67" s="7"/>
      <c r="W67" s="55">
        <v>8</v>
      </c>
      <c r="X67" s="52" t="s">
        <v>100</v>
      </c>
      <c r="Y67" s="54">
        <v>1</v>
      </c>
      <c r="Z67" s="56">
        <f>Q74</f>
        <v>23.99999999999984</v>
      </c>
      <c r="AA67" s="54"/>
      <c r="AB67" s="54"/>
      <c r="AC67" s="54">
        <v>1</v>
      </c>
      <c r="AD67" s="54"/>
      <c r="AF67" s="55">
        <v>9</v>
      </c>
      <c r="AG67" s="52" t="s">
        <v>100</v>
      </c>
      <c r="AH67" s="54">
        <v>1</v>
      </c>
      <c r="AI67" s="56">
        <f>Z67</f>
        <v>23.99999999999984</v>
      </c>
      <c r="AJ67" s="54"/>
      <c r="AK67" s="54"/>
      <c r="AL67" s="54">
        <v>1</v>
      </c>
      <c r="AM67" s="54"/>
    </row>
    <row r="68" spans="1:39" hidden="1" x14ac:dyDescent="0.25">
      <c r="A68" s="53">
        <v>43286</v>
      </c>
      <c r="B68" s="51" t="s">
        <v>101</v>
      </c>
      <c r="C68" s="52" t="s">
        <v>96</v>
      </c>
      <c r="D68" s="51" t="s">
        <v>104</v>
      </c>
      <c r="E68" s="15">
        <v>0.29166666666666669</v>
      </c>
      <c r="F68" s="15">
        <v>0.54166666666666596</v>
      </c>
      <c r="G68" s="9">
        <f t="shared" si="6"/>
        <v>0.24999999999999928</v>
      </c>
      <c r="H68" s="10">
        <f t="shared" si="7"/>
        <v>5.9999999999999822</v>
      </c>
      <c r="I68" s="7"/>
      <c r="J68" s="7">
        <v>1</v>
      </c>
      <c r="K68" s="7"/>
      <c r="L68" s="7"/>
      <c r="N68" s="16">
        <v>2</v>
      </c>
      <c r="O68" s="52" t="s">
        <v>96</v>
      </c>
      <c r="P68" s="7">
        <v>1</v>
      </c>
      <c r="Q68" s="39">
        <f>H68</f>
        <v>5.9999999999999822</v>
      </c>
      <c r="R68" s="7"/>
      <c r="S68" s="7"/>
      <c r="T68" s="7">
        <v>1</v>
      </c>
      <c r="U68" s="7"/>
      <c r="W68" s="16">
        <v>3</v>
      </c>
      <c r="X68" s="52" t="s">
        <v>93</v>
      </c>
      <c r="Y68" s="7">
        <v>3</v>
      </c>
      <c r="Z68" s="39">
        <f>Q69</f>
        <v>6.9999999999999307</v>
      </c>
      <c r="AA68" s="7">
        <v>1</v>
      </c>
      <c r="AB68" s="7"/>
      <c r="AC68" s="7"/>
      <c r="AD68" s="7"/>
      <c r="AF68" s="55">
        <v>1</v>
      </c>
      <c r="AG68" s="52" t="s">
        <v>95</v>
      </c>
      <c r="AH68" s="54">
        <v>1</v>
      </c>
      <c r="AI68" s="56">
        <f>Z73</f>
        <v>4.0000000000000764</v>
      </c>
      <c r="AJ68" s="54">
        <v>1</v>
      </c>
      <c r="AK68" s="54"/>
      <c r="AL68" s="54"/>
      <c r="AM68" s="54"/>
    </row>
    <row r="69" spans="1:39" hidden="1" x14ac:dyDescent="0.25">
      <c r="A69" s="53">
        <v>43290</v>
      </c>
      <c r="B69" s="51" t="s">
        <v>102</v>
      </c>
      <c r="C69" s="52" t="s">
        <v>93</v>
      </c>
      <c r="D69" s="51" t="s">
        <v>105</v>
      </c>
      <c r="E69" s="15">
        <v>0.29166666666666669</v>
      </c>
      <c r="F69" s="15">
        <v>0.41666666666666702</v>
      </c>
      <c r="G69" s="9">
        <f t="shared" si="6"/>
        <v>0.12500000000000033</v>
      </c>
      <c r="H69" s="10">
        <f t="shared" si="7"/>
        <v>3.000000000000008</v>
      </c>
      <c r="I69" s="7">
        <v>1</v>
      </c>
      <c r="J69" s="7"/>
      <c r="K69" s="7"/>
      <c r="L69" s="7"/>
      <c r="N69" s="16">
        <v>3</v>
      </c>
      <c r="O69" s="52" t="s">
        <v>93</v>
      </c>
      <c r="P69" s="7">
        <v>3</v>
      </c>
      <c r="Q69" s="39">
        <f>SUM(H69:H71)</f>
        <v>6.9999999999999307</v>
      </c>
      <c r="R69" s="7">
        <v>1</v>
      </c>
      <c r="S69" s="7"/>
      <c r="T69" s="7"/>
      <c r="U69" s="7"/>
      <c r="W69" s="16">
        <v>2</v>
      </c>
      <c r="X69" s="52" t="s">
        <v>96</v>
      </c>
      <c r="Y69" s="7">
        <v>1</v>
      </c>
      <c r="Z69" s="39">
        <f>Q68</f>
        <v>5.9999999999999822</v>
      </c>
      <c r="AA69" s="7"/>
      <c r="AB69" s="7"/>
      <c r="AC69" s="7">
        <v>1</v>
      </c>
      <c r="AD69" s="7"/>
      <c r="AF69" s="16">
        <v>2</v>
      </c>
      <c r="AG69" s="52" t="s">
        <v>96</v>
      </c>
      <c r="AH69" s="7">
        <v>1</v>
      </c>
      <c r="AI69" s="39">
        <f>Z69</f>
        <v>5.9999999999999822</v>
      </c>
      <c r="AJ69" s="7"/>
      <c r="AK69" s="7"/>
      <c r="AL69" s="7">
        <v>1</v>
      </c>
      <c r="AM69" s="7"/>
    </row>
    <row r="70" spans="1:39" hidden="1" x14ac:dyDescent="0.25">
      <c r="A70" s="53">
        <v>43290</v>
      </c>
      <c r="B70" s="51" t="s">
        <v>101</v>
      </c>
      <c r="C70" s="52" t="s">
        <v>93</v>
      </c>
      <c r="D70" s="51" t="s">
        <v>106</v>
      </c>
      <c r="E70" s="15">
        <v>1.0208333333333299</v>
      </c>
      <c r="F70" s="15">
        <v>1.1041666666666601</v>
      </c>
      <c r="G70" s="9">
        <f t="shared" si="6"/>
        <v>8.3333333333330151E-2</v>
      </c>
      <c r="H70" s="10">
        <f t="shared" si="7"/>
        <v>1.9999999999999236</v>
      </c>
      <c r="I70" s="7">
        <v>1</v>
      </c>
      <c r="J70" s="7"/>
      <c r="K70" s="7"/>
      <c r="L70" s="7"/>
      <c r="N70" s="16">
        <v>4</v>
      </c>
      <c r="O70" s="7" t="s">
        <v>68</v>
      </c>
      <c r="P70" s="7">
        <v>1</v>
      </c>
      <c r="Q70" s="39">
        <f>H72</f>
        <v>5.999999999999976</v>
      </c>
      <c r="R70" s="7">
        <v>1</v>
      </c>
      <c r="S70" s="7"/>
      <c r="T70" s="7"/>
      <c r="U70" s="7"/>
      <c r="W70" s="16">
        <v>4</v>
      </c>
      <c r="X70" s="7" t="s">
        <v>68</v>
      </c>
      <c r="Y70" s="7">
        <v>1</v>
      </c>
      <c r="Z70" s="39">
        <f>Q70</f>
        <v>5.999999999999976</v>
      </c>
      <c r="AA70" s="7">
        <v>1</v>
      </c>
      <c r="AB70" s="7"/>
      <c r="AC70" s="7"/>
      <c r="AD70" s="7"/>
      <c r="AF70" s="16">
        <v>4</v>
      </c>
      <c r="AG70" s="7" t="s">
        <v>68</v>
      </c>
      <c r="AH70" s="7">
        <v>1</v>
      </c>
      <c r="AI70" s="39">
        <f>Z70</f>
        <v>5.999999999999976</v>
      </c>
      <c r="AJ70" s="7">
        <v>1</v>
      </c>
      <c r="AK70" s="7"/>
      <c r="AL70" s="7"/>
      <c r="AM70" s="7"/>
    </row>
    <row r="71" spans="1:39" hidden="1" x14ac:dyDescent="0.25">
      <c r="A71" s="53">
        <v>43291</v>
      </c>
      <c r="B71" s="51" t="s">
        <v>101</v>
      </c>
      <c r="C71" s="52" t="s">
        <v>93</v>
      </c>
      <c r="D71" s="51" t="s">
        <v>106</v>
      </c>
      <c r="E71" s="15">
        <v>0.29166666666666669</v>
      </c>
      <c r="F71" s="15">
        <v>0.375</v>
      </c>
      <c r="G71" s="9">
        <f t="shared" si="6"/>
        <v>8.3333333333333315E-2</v>
      </c>
      <c r="H71" s="10">
        <f t="shared" si="7"/>
        <v>1.9999999999999996</v>
      </c>
      <c r="I71" s="7">
        <v>1</v>
      </c>
      <c r="J71" s="7"/>
      <c r="K71" s="7"/>
      <c r="L71" s="7"/>
      <c r="N71" s="16">
        <v>5</v>
      </c>
      <c r="O71" s="52" t="s">
        <v>97</v>
      </c>
      <c r="P71" s="7">
        <v>1</v>
      </c>
      <c r="Q71" s="39">
        <f>H72</f>
        <v>5.999999999999976</v>
      </c>
      <c r="R71" s="40">
        <v>1</v>
      </c>
      <c r="S71" s="40"/>
      <c r="T71" s="40"/>
      <c r="U71" s="40"/>
      <c r="W71" s="16">
        <v>5</v>
      </c>
      <c r="X71" s="52" t="s">
        <v>97</v>
      </c>
      <c r="Y71" s="7">
        <v>1</v>
      </c>
      <c r="Z71" s="39">
        <f>Q71</f>
        <v>5.999999999999976</v>
      </c>
      <c r="AA71" s="40">
        <v>1</v>
      </c>
      <c r="AB71" s="40"/>
      <c r="AC71" s="40"/>
      <c r="AD71" s="40"/>
      <c r="AF71" s="16">
        <v>5</v>
      </c>
      <c r="AG71" s="52" t="s">
        <v>97</v>
      </c>
      <c r="AH71" s="7">
        <v>1</v>
      </c>
      <c r="AI71" s="39">
        <f>Z71</f>
        <v>5.999999999999976</v>
      </c>
      <c r="AJ71" s="40">
        <v>1</v>
      </c>
      <c r="AK71" s="40"/>
      <c r="AL71" s="40"/>
      <c r="AM71" s="40"/>
    </row>
    <row r="72" spans="1:39" hidden="1" x14ac:dyDescent="0.25">
      <c r="A72" s="53">
        <v>43291</v>
      </c>
      <c r="B72" s="51" t="s">
        <v>101</v>
      </c>
      <c r="C72" s="52" t="s">
        <v>97</v>
      </c>
      <c r="D72" s="51" t="s">
        <v>107</v>
      </c>
      <c r="E72" s="15">
        <v>0.624999999999999</v>
      </c>
      <c r="F72" s="15">
        <v>0.874999999999998</v>
      </c>
      <c r="G72" s="9">
        <f t="shared" si="6"/>
        <v>0.249999999999999</v>
      </c>
      <c r="H72" s="10">
        <f t="shared" si="7"/>
        <v>5.999999999999976</v>
      </c>
      <c r="I72" s="7">
        <v>1</v>
      </c>
      <c r="J72" s="7"/>
      <c r="K72" s="7"/>
      <c r="L72" s="7"/>
      <c r="N72" s="16">
        <v>6</v>
      </c>
      <c r="O72" s="52" t="s">
        <v>98</v>
      </c>
      <c r="P72" s="7">
        <v>1</v>
      </c>
      <c r="Q72" s="39">
        <f>H73</f>
        <v>1.9999999999999929</v>
      </c>
      <c r="R72" s="7">
        <v>1</v>
      </c>
      <c r="S72" s="7"/>
      <c r="T72" s="7"/>
      <c r="U72" s="7"/>
      <c r="W72" s="55">
        <v>9</v>
      </c>
      <c r="X72" s="7" t="s">
        <v>111</v>
      </c>
      <c r="Y72" s="54">
        <v>1</v>
      </c>
      <c r="Z72" s="56">
        <f>Q75</f>
        <v>4</v>
      </c>
      <c r="AA72" s="54"/>
      <c r="AB72" s="54"/>
      <c r="AC72" s="54">
        <v>1</v>
      </c>
      <c r="AD72" s="54"/>
      <c r="AF72" s="16">
        <v>6</v>
      </c>
      <c r="AG72" s="52" t="s">
        <v>98</v>
      </c>
      <c r="AH72" s="7">
        <v>1</v>
      </c>
      <c r="AI72" s="39">
        <f>Z74</f>
        <v>1.9999999999999929</v>
      </c>
      <c r="AJ72" s="7">
        <v>1</v>
      </c>
      <c r="AK72" s="7"/>
      <c r="AL72" s="7"/>
      <c r="AM72" s="7"/>
    </row>
    <row r="73" spans="1:39" hidden="1" x14ac:dyDescent="0.25">
      <c r="A73" s="53">
        <v>43305</v>
      </c>
      <c r="B73" s="51" t="s">
        <v>101</v>
      </c>
      <c r="C73" s="52" t="s">
        <v>98</v>
      </c>
      <c r="D73" s="51" t="s">
        <v>108</v>
      </c>
      <c r="E73" s="15">
        <v>0.749999999999999</v>
      </c>
      <c r="F73" s="15">
        <v>0.83333333333333204</v>
      </c>
      <c r="G73" s="9">
        <f t="shared" si="6"/>
        <v>8.3333333333333037E-2</v>
      </c>
      <c r="H73" s="10">
        <f t="shared" si="7"/>
        <v>1.9999999999999929</v>
      </c>
      <c r="I73" s="7">
        <v>1</v>
      </c>
      <c r="J73" s="7"/>
      <c r="K73" s="7"/>
      <c r="L73" s="7"/>
      <c r="N73" s="55">
        <v>7</v>
      </c>
      <c r="O73" s="52" t="s">
        <v>99</v>
      </c>
      <c r="P73" s="54">
        <v>1</v>
      </c>
      <c r="Q73" s="56">
        <f>H74</f>
        <v>1.0000000000000084</v>
      </c>
      <c r="R73" s="54">
        <v>1</v>
      </c>
      <c r="S73" s="54"/>
      <c r="T73" s="54"/>
      <c r="U73" s="54"/>
      <c r="W73" s="55">
        <v>1</v>
      </c>
      <c r="X73" s="52" t="s">
        <v>95</v>
      </c>
      <c r="Y73" s="54">
        <v>1</v>
      </c>
      <c r="Z73" s="56">
        <f>Q67</f>
        <v>4.0000000000000764</v>
      </c>
      <c r="AA73" s="54">
        <v>1</v>
      </c>
      <c r="AB73" s="54"/>
      <c r="AC73" s="54"/>
      <c r="AD73" s="54"/>
      <c r="AF73" s="16">
        <v>7</v>
      </c>
      <c r="AG73" s="52" t="s">
        <v>99</v>
      </c>
      <c r="AH73" s="7">
        <v>1</v>
      </c>
      <c r="AI73" s="39">
        <f>Z75</f>
        <v>1.0000000000000084</v>
      </c>
      <c r="AJ73" s="7">
        <v>1</v>
      </c>
      <c r="AK73" s="7"/>
      <c r="AL73" s="7"/>
      <c r="AM73" s="7"/>
    </row>
    <row r="74" spans="1:39" hidden="1" x14ac:dyDescent="0.25">
      <c r="A74" s="53">
        <v>43305</v>
      </c>
      <c r="B74" s="51" t="s">
        <v>101</v>
      </c>
      <c r="C74" s="52" t="s">
        <v>99</v>
      </c>
      <c r="D74" s="51" t="s">
        <v>107</v>
      </c>
      <c r="E74" s="15">
        <v>0.45833333333333298</v>
      </c>
      <c r="F74" s="15">
        <v>0.5</v>
      </c>
      <c r="G74" s="9">
        <f t="shared" si="6"/>
        <v>4.1666666666667018E-2</v>
      </c>
      <c r="H74" s="10">
        <f t="shared" si="7"/>
        <v>1.0000000000000084</v>
      </c>
      <c r="I74" s="7">
        <v>1</v>
      </c>
      <c r="J74" s="7"/>
      <c r="K74" s="7"/>
      <c r="L74" s="7"/>
      <c r="N74" s="55">
        <v>8</v>
      </c>
      <c r="O74" s="52" t="s">
        <v>100</v>
      </c>
      <c r="P74" s="54">
        <v>1</v>
      </c>
      <c r="Q74" s="56">
        <f>H76</f>
        <v>23.99999999999984</v>
      </c>
      <c r="R74" s="54"/>
      <c r="S74" s="54"/>
      <c r="T74" s="54">
        <v>1</v>
      </c>
      <c r="U74" s="54"/>
      <c r="W74" s="16">
        <v>6</v>
      </c>
      <c r="X74" s="52" t="s">
        <v>98</v>
      </c>
      <c r="Y74" s="7">
        <v>1</v>
      </c>
      <c r="Z74" s="39">
        <f>Q72</f>
        <v>1.9999999999999929</v>
      </c>
      <c r="AA74" s="7">
        <v>1</v>
      </c>
      <c r="AB74" s="7"/>
      <c r="AC74" s="7"/>
      <c r="AD74" s="7"/>
      <c r="AF74" s="55">
        <v>9</v>
      </c>
      <c r="AG74" s="7" t="s">
        <v>111</v>
      </c>
      <c r="AH74" s="54">
        <v>1</v>
      </c>
      <c r="AI74" s="56">
        <f>Z72</f>
        <v>4</v>
      </c>
      <c r="AJ74" s="54"/>
      <c r="AK74" s="54"/>
      <c r="AL74" s="54">
        <v>1</v>
      </c>
      <c r="AM74" s="54"/>
    </row>
    <row r="75" spans="1:39" hidden="1" x14ac:dyDescent="0.25">
      <c r="A75" s="53">
        <v>43313</v>
      </c>
      <c r="B75" s="51" t="s">
        <v>101</v>
      </c>
      <c r="C75" s="52" t="s">
        <v>95</v>
      </c>
      <c r="D75" s="51" t="s">
        <v>109</v>
      </c>
      <c r="E75" s="15">
        <v>1.0833333333333299</v>
      </c>
      <c r="F75" s="15">
        <v>1.2083333333333299</v>
      </c>
      <c r="G75" s="9">
        <f t="shared" si="6"/>
        <v>0.125</v>
      </c>
      <c r="H75" s="10">
        <f t="shared" si="7"/>
        <v>3</v>
      </c>
      <c r="I75" s="7"/>
      <c r="J75" s="7">
        <v>1</v>
      </c>
      <c r="K75" s="7"/>
      <c r="L75" s="7"/>
      <c r="N75" s="55">
        <v>9</v>
      </c>
      <c r="O75" s="7" t="s">
        <v>111</v>
      </c>
      <c r="P75" s="54">
        <v>1</v>
      </c>
      <c r="Q75" s="56">
        <f>H77</f>
        <v>4</v>
      </c>
      <c r="R75" s="54"/>
      <c r="S75" s="54"/>
      <c r="T75" s="54">
        <v>1</v>
      </c>
      <c r="U75" s="54"/>
      <c r="W75" s="16">
        <v>7</v>
      </c>
      <c r="X75" s="52" t="s">
        <v>99</v>
      </c>
      <c r="Y75" s="7">
        <v>1</v>
      </c>
      <c r="Z75" s="39">
        <f>Q73</f>
        <v>1.0000000000000084</v>
      </c>
      <c r="AA75" s="7">
        <v>1</v>
      </c>
      <c r="AB75" s="7"/>
      <c r="AC75" s="7"/>
      <c r="AD75" s="7"/>
      <c r="AF75" s="16">
        <v>3</v>
      </c>
      <c r="AG75" s="52" t="s">
        <v>93</v>
      </c>
      <c r="AH75" s="7">
        <v>3</v>
      </c>
      <c r="AI75" s="39">
        <f>Z68</f>
        <v>6.9999999999999307</v>
      </c>
      <c r="AJ75" s="7">
        <v>1</v>
      </c>
      <c r="AK75" s="7"/>
      <c r="AL75" s="7"/>
      <c r="AM75" s="7"/>
    </row>
    <row r="76" spans="1:39" hidden="1" x14ac:dyDescent="0.25">
      <c r="A76" s="53">
        <v>43313</v>
      </c>
      <c r="B76" s="51" t="s">
        <v>101</v>
      </c>
      <c r="C76" s="52" t="s">
        <v>100</v>
      </c>
      <c r="D76" s="51" t="s">
        <v>110</v>
      </c>
      <c r="E76" s="15">
        <v>0.29166666666666669</v>
      </c>
      <c r="F76" s="15">
        <v>1.2916666666666601</v>
      </c>
      <c r="G76" s="9">
        <f t="shared" si="6"/>
        <v>0.99999999999999334</v>
      </c>
      <c r="H76" s="10">
        <f t="shared" si="7"/>
        <v>23.99999999999984</v>
      </c>
      <c r="I76" s="7"/>
      <c r="J76" s="7"/>
      <c r="K76" s="7">
        <v>1</v>
      </c>
      <c r="L76" s="7"/>
      <c r="N76" s="55"/>
      <c r="O76" s="7"/>
      <c r="P76" s="54"/>
      <c r="Q76" s="39">
        <f>SUM(Q67:Q75)</f>
        <v>59.99999999999978</v>
      </c>
      <c r="R76" s="40">
        <f>SUM(R67:R75)</f>
        <v>6</v>
      </c>
      <c r="S76" s="40">
        <f>SUM(S67:S75)</f>
        <v>0</v>
      </c>
      <c r="T76" s="40">
        <f>SUM(T67:T75)</f>
        <v>3</v>
      </c>
      <c r="U76" s="40">
        <f>SUM(U67:U75)</f>
        <v>0</v>
      </c>
      <c r="W76" s="55"/>
      <c r="X76" s="52"/>
      <c r="Y76" s="54"/>
      <c r="Z76" s="39">
        <f>SUM(Z67:Z75)</f>
        <v>59.999999999999794</v>
      </c>
      <c r="AA76" s="40">
        <f>SUM(AA67:AA75)</f>
        <v>6</v>
      </c>
      <c r="AB76" s="40">
        <f>SUM(AB67:AB75)</f>
        <v>0</v>
      </c>
      <c r="AC76" s="40">
        <f>SUM(AC67:AC75)</f>
        <v>3</v>
      </c>
      <c r="AD76" s="40">
        <f>SUM(AD67:AD75)</f>
        <v>0</v>
      </c>
      <c r="AF76" s="55"/>
      <c r="AG76" s="52"/>
      <c r="AH76" s="54"/>
      <c r="AI76" s="39">
        <f>SUM(AI67:AI75)</f>
        <v>59.999999999999787</v>
      </c>
      <c r="AJ76" s="40">
        <f>SUM(AJ67:AJ75)</f>
        <v>6</v>
      </c>
      <c r="AK76" s="40">
        <f>SUM(AK67:AK75)</f>
        <v>0</v>
      </c>
      <c r="AL76" s="40">
        <f>SUM(AL67:AL75)</f>
        <v>3</v>
      </c>
      <c r="AM76" s="40">
        <f>SUM(AM67:AM75)</f>
        <v>0</v>
      </c>
    </row>
    <row r="77" spans="1:39" hidden="1" x14ac:dyDescent="0.25">
      <c r="A77" s="5">
        <v>43353</v>
      </c>
      <c r="B77" s="5" t="s">
        <v>101</v>
      </c>
      <c r="C77" s="7" t="s">
        <v>111</v>
      </c>
      <c r="D77" s="7" t="s">
        <v>112</v>
      </c>
      <c r="E77" s="8">
        <v>0.125</v>
      </c>
      <c r="F77" s="8">
        <v>0.29166666666666669</v>
      </c>
      <c r="G77" s="9">
        <f t="shared" si="6"/>
        <v>0.16666666666666669</v>
      </c>
      <c r="H77" s="10">
        <f t="shared" si="7"/>
        <v>4</v>
      </c>
      <c r="I77" s="7"/>
      <c r="J77" s="7"/>
      <c r="K77" s="7">
        <v>1</v>
      </c>
      <c r="L77" s="7"/>
    </row>
    <row r="78" spans="1:39" hidden="1" x14ac:dyDescent="0.25">
      <c r="A78" s="5"/>
      <c r="B78" s="6"/>
      <c r="C78" s="7"/>
      <c r="D78" s="7"/>
      <c r="E78" s="8"/>
      <c r="F78" s="8"/>
      <c r="G78" s="9"/>
      <c r="H78" s="10"/>
      <c r="I78" s="7"/>
      <c r="J78" s="7"/>
      <c r="K78" s="7">
        <v>1</v>
      </c>
      <c r="L78" s="7"/>
    </row>
    <row r="79" spans="1:39" hidden="1" x14ac:dyDescent="0.25">
      <c r="H79" s="25">
        <f>SUM(H67:H78)</f>
        <v>53.999999999999808</v>
      </c>
      <c r="I79">
        <f>SUM(I67:I78)</f>
        <v>6</v>
      </c>
      <c r="J79">
        <f>SUM(J67:J78)</f>
        <v>3</v>
      </c>
      <c r="K79">
        <f>SUM(K67:K78)</f>
        <v>3</v>
      </c>
      <c r="L79">
        <f>SUM(L67:L78)</f>
        <v>0</v>
      </c>
    </row>
  </sheetData>
  <mergeCells count="7">
    <mergeCell ref="AA65:AD65"/>
    <mergeCell ref="AJ65:AM65"/>
    <mergeCell ref="A60:G60"/>
    <mergeCell ref="I5:L5"/>
    <mergeCell ref="I65:L65"/>
    <mergeCell ref="R5:U5"/>
    <mergeCell ref="R65:U6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527147C-571C-408B-B316-2D641A6EA374}">
          <x14:formula1>
            <xm:f>Sheet4!$A$7:$A$8</xm:f>
          </x14:formula1>
          <xm:sqref>B67:B72 B78 B7:B41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6B80-D9AA-432E-9047-22B52AE5DE11}">
  <dimension ref="A1:AR125"/>
  <sheetViews>
    <sheetView tabSelected="1" zoomScale="62" zoomScaleNormal="62" workbookViewId="0">
      <selection activeCell="D69" sqref="D69"/>
    </sheetView>
  </sheetViews>
  <sheetFormatPr defaultRowHeight="15" x14ac:dyDescent="0.25"/>
  <cols>
    <col min="1" max="1" width="10.42578125" customWidth="1"/>
    <col min="2" max="2" width="0" hidden="1" customWidth="1"/>
    <col min="3" max="3" width="35.140625" bestFit="1" customWidth="1"/>
    <col min="4" max="4" width="74.42578125" bestFit="1" customWidth="1"/>
    <col min="5" max="7" width="15.5703125" customWidth="1"/>
    <col min="8" max="8" width="14.85546875" customWidth="1"/>
    <col min="9" max="12" width="10.85546875" customWidth="1"/>
    <col min="14" max="14" width="6.42578125" customWidth="1"/>
    <col min="15" max="15" width="30.5703125" customWidth="1"/>
    <col min="16" max="16" width="16.85546875" customWidth="1"/>
    <col min="17" max="17" width="17.42578125" customWidth="1"/>
    <col min="18" max="21" width="10.85546875" customWidth="1"/>
    <col min="23" max="23" width="5.85546875" customWidth="1"/>
    <col min="24" max="24" width="17.42578125" customWidth="1"/>
    <col min="25" max="25" width="17.140625" customWidth="1"/>
    <col min="26" max="26" width="13.42578125" customWidth="1"/>
    <col min="27" max="30" width="10.85546875" customWidth="1"/>
    <col min="32" max="32" width="5.85546875" customWidth="1"/>
    <col min="33" max="33" width="24.5703125" customWidth="1"/>
    <col min="34" max="34" width="18" customWidth="1"/>
    <col min="35" max="35" width="11.42578125" customWidth="1"/>
    <col min="36" max="39" width="10.85546875" customWidth="1"/>
    <col min="41" max="41" width="14.5703125" customWidth="1"/>
    <col min="42" max="42" width="24.140625" customWidth="1"/>
    <col min="43" max="43" width="47" customWidth="1"/>
    <col min="44" max="44" width="13.140625" customWidth="1"/>
  </cols>
  <sheetData>
    <row r="1" spans="1:39" ht="15.75" x14ac:dyDescent="0.25">
      <c r="A1" s="4"/>
      <c r="B1" s="4"/>
    </row>
    <row r="2" spans="1:39" ht="15.75" x14ac:dyDescent="0.25">
      <c r="A2" s="4" t="s">
        <v>1451</v>
      </c>
      <c r="B2" s="4"/>
    </row>
    <row r="3" spans="1:39" ht="18.75" x14ac:dyDescent="0.3">
      <c r="A3" s="3" t="s">
        <v>10</v>
      </c>
      <c r="B3" s="3"/>
      <c r="N3" s="3" t="s">
        <v>30</v>
      </c>
    </row>
    <row r="5" spans="1:39" ht="78.75" x14ac:dyDescent="0.25">
      <c r="A5" s="107" t="s">
        <v>8</v>
      </c>
      <c r="B5" s="107" t="s">
        <v>25</v>
      </c>
      <c r="C5" s="107" t="s">
        <v>7</v>
      </c>
      <c r="D5" s="107" t="s">
        <v>9</v>
      </c>
      <c r="E5" s="107" t="s">
        <v>26</v>
      </c>
      <c r="F5" s="107" t="s">
        <v>27</v>
      </c>
      <c r="G5" s="107" t="s">
        <v>21</v>
      </c>
      <c r="H5" s="107" t="s">
        <v>19</v>
      </c>
      <c r="I5" s="115" t="s">
        <v>20</v>
      </c>
      <c r="J5" s="116"/>
      <c r="K5" s="116"/>
      <c r="L5" s="116"/>
      <c r="M5" s="1"/>
      <c r="N5" s="107"/>
      <c r="O5" s="107" t="s">
        <v>13</v>
      </c>
      <c r="P5" s="107" t="s">
        <v>29</v>
      </c>
      <c r="Q5" s="107" t="s">
        <v>60</v>
      </c>
      <c r="R5" s="115" t="s">
        <v>20</v>
      </c>
      <c r="S5" s="116"/>
      <c r="T5" s="116"/>
      <c r="U5" s="116"/>
      <c r="W5" s="28"/>
      <c r="X5" s="28"/>
      <c r="Y5" s="28"/>
      <c r="Z5" s="28"/>
      <c r="AA5" s="28"/>
      <c r="AB5" s="28"/>
      <c r="AC5" s="28"/>
      <c r="AD5" s="28"/>
      <c r="AF5" s="28"/>
      <c r="AG5" s="28"/>
      <c r="AH5" s="28"/>
      <c r="AI5" s="28"/>
      <c r="AJ5" s="28"/>
      <c r="AK5" s="28"/>
      <c r="AL5" s="28"/>
      <c r="AM5" s="28"/>
    </row>
    <row r="6" spans="1:39" x14ac:dyDescent="0.25">
      <c r="A6" s="20" t="s">
        <v>1</v>
      </c>
      <c r="B6" s="20" t="s">
        <v>22</v>
      </c>
      <c r="C6" s="20" t="s">
        <v>0</v>
      </c>
      <c r="D6" s="20" t="s">
        <v>2</v>
      </c>
      <c r="E6" s="20" t="s">
        <v>5</v>
      </c>
      <c r="F6" s="20" t="s">
        <v>6</v>
      </c>
      <c r="G6" s="20" t="s">
        <v>18</v>
      </c>
      <c r="H6" s="20" t="s">
        <v>3</v>
      </c>
      <c r="I6" s="20" t="s">
        <v>62</v>
      </c>
      <c r="J6" s="20" t="s">
        <v>63</v>
      </c>
      <c r="K6" s="20" t="s">
        <v>64</v>
      </c>
      <c r="L6" s="20" t="s">
        <v>65</v>
      </c>
      <c r="N6" s="92" t="s">
        <v>4</v>
      </c>
      <c r="O6" s="92" t="s">
        <v>0</v>
      </c>
      <c r="P6" s="92" t="s">
        <v>12</v>
      </c>
      <c r="Q6" s="92" t="s">
        <v>3</v>
      </c>
      <c r="R6" s="93" t="s">
        <v>62</v>
      </c>
      <c r="S6" s="93" t="s">
        <v>63</v>
      </c>
      <c r="T6" s="93" t="s">
        <v>64</v>
      </c>
      <c r="U6" s="93" t="s">
        <v>65</v>
      </c>
      <c r="W6" s="29"/>
      <c r="X6" s="29"/>
      <c r="Y6" s="29"/>
      <c r="Z6" s="29"/>
      <c r="AA6" s="30"/>
      <c r="AB6" s="30"/>
      <c r="AC6" s="30"/>
      <c r="AD6" s="30"/>
      <c r="AF6" s="29"/>
      <c r="AG6" s="29"/>
      <c r="AH6" s="29"/>
      <c r="AI6" s="29"/>
      <c r="AJ6" s="30"/>
      <c r="AK6" s="30"/>
      <c r="AL6" s="30"/>
      <c r="AM6" s="30"/>
    </row>
    <row r="7" spans="1:39" s="11" customFormat="1" ht="12.75" x14ac:dyDescent="0.2">
      <c r="A7" s="5">
        <v>44025</v>
      </c>
      <c r="B7" s="6"/>
      <c r="C7" s="7" t="s">
        <v>1453</v>
      </c>
      <c r="D7" s="7" t="s">
        <v>1454</v>
      </c>
      <c r="E7" s="8">
        <v>0.54166666666666663</v>
      </c>
      <c r="F7" s="8">
        <v>0.58333333333333337</v>
      </c>
      <c r="G7" s="9">
        <f t="shared" ref="G7:G59" si="0">IF(F7&lt;E7,F7+1,F7)-E7</f>
        <v>4.1666666666666741E-2</v>
      </c>
      <c r="H7" s="10">
        <f t="shared" ref="H7:H59" si="1">G7*24</f>
        <v>1.0000000000000018</v>
      </c>
      <c r="I7" s="7">
        <v>1</v>
      </c>
      <c r="J7" s="7"/>
      <c r="K7" s="7"/>
      <c r="L7" s="7"/>
      <c r="N7" s="94">
        <v>1</v>
      </c>
      <c r="O7" s="7" t="s">
        <v>1453</v>
      </c>
      <c r="P7" s="95">
        <v>1</v>
      </c>
      <c r="Q7" s="96">
        <v>1</v>
      </c>
      <c r="R7" s="95">
        <v>1</v>
      </c>
      <c r="S7" s="95"/>
      <c r="T7" s="95"/>
      <c r="U7" s="95"/>
      <c r="W7" s="23"/>
      <c r="X7" s="24"/>
      <c r="Y7" s="24"/>
      <c r="Z7" s="27"/>
      <c r="AA7" s="24"/>
      <c r="AB7" s="24"/>
      <c r="AC7" s="24"/>
      <c r="AD7" s="24"/>
      <c r="AF7" s="31"/>
      <c r="AG7" s="32"/>
      <c r="AH7" s="32"/>
      <c r="AI7" s="33"/>
      <c r="AJ7" s="32"/>
      <c r="AK7" s="32"/>
      <c r="AL7" s="32"/>
      <c r="AM7" s="32"/>
    </row>
    <row r="8" spans="1:39" s="11" customFormat="1" ht="12.75" x14ac:dyDescent="0.2">
      <c r="A8" s="5"/>
      <c r="B8" s="6"/>
      <c r="C8" s="7"/>
      <c r="D8" s="7"/>
      <c r="E8" s="8"/>
      <c r="F8" s="8"/>
      <c r="G8" s="9">
        <f t="shared" si="0"/>
        <v>0</v>
      </c>
      <c r="H8" s="10">
        <f t="shared" si="1"/>
        <v>0</v>
      </c>
      <c r="I8" s="7"/>
      <c r="J8" s="7"/>
      <c r="K8" s="7"/>
      <c r="L8" s="7"/>
      <c r="N8" s="94">
        <v>2</v>
      </c>
      <c r="O8" s="7"/>
      <c r="P8" s="95"/>
      <c r="Q8" s="96"/>
      <c r="R8" s="95"/>
      <c r="S8" s="95"/>
      <c r="T8" s="95"/>
      <c r="U8" s="95"/>
      <c r="W8" s="23"/>
      <c r="X8" s="24"/>
      <c r="Y8" s="24"/>
      <c r="Z8" s="27"/>
      <c r="AA8" s="24"/>
      <c r="AB8" s="24"/>
      <c r="AC8" s="24"/>
      <c r="AD8" s="24"/>
      <c r="AF8" s="31"/>
      <c r="AG8" s="32"/>
      <c r="AH8" s="32"/>
      <c r="AI8" s="33"/>
      <c r="AJ8" s="32"/>
      <c r="AK8" s="32"/>
      <c r="AL8" s="32"/>
      <c r="AM8" s="32"/>
    </row>
    <row r="9" spans="1:39" s="11" customFormat="1" ht="12.75" x14ac:dyDescent="0.2">
      <c r="A9" s="5"/>
      <c r="B9" s="6"/>
      <c r="C9" s="7"/>
      <c r="D9" s="7"/>
      <c r="E9" s="15"/>
      <c r="F9" s="8"/>
      <c r="G9" s="9">
        <f t="shared" si="0"/>
        <v>0</v>
      </c>
      <c r="H9" s="10">
        <f t="shared" si="1"/>
        <v>0</v>
      </c>
      <c r="I9" s="7"/>
      <c r="J9" s="7"/>
      <c r="K9" s="7"/>
      <c r="L9" s="7"/>
      <c r="N9" s="94">
        <v>3</v>
      </c>
      <c r="O9" s="7"/>
      <c r="P9" s="95"/>
      <c r="Q9" s="96"/>
      <c r="R9" s="95"/>
      <c r="S9" s="95"/>
      <c r="T9" s="95"/>
      <c r="U9" s="95"/>
      <c r="W9" s="23"/>
      <c r="X9" s="24"/>
      <c r="Y9" s="24"/>
      <c r="Z9" s="27"/>
      <c r="AA9" s="24"/>
      <c r="AB9" s="24"/>
      <c r="AC9" s="24"/>
      <c r="AD9" s="24"/>
      <c r="AF9" s="31"/>
      <c r="AG9" s="32"/>
      <c r="AH9" s="32"/>
      <c r="AI9" s="33"/>
      <c r="AJ9" s="32"/>
      <c r="AK9" s="32"/>
      <c r="AL9" s="32"/>
      <c r="AM9" s="32"/>
    </row>
    <row r="10" spans="1:39" s="11" customFormat="1" ht="12.75" x14ac:dyDescent="0.2">
      <c r="A10" s="5"/>
      <c r="B10" s="6"/>
      <c r="C10" s="7"/>
      <c r="D10" s="7"/>
      <c r="E10" s="15"/>
      <c r="F10" s="8"/>
      <c r="G10" s="9">
        <f t="shared" si="0"/>
        <v>0</v>
      </c>
      <c r="H10" s="10">
        <f t="shared" si="1"/>
        <v>0</v>
      </c>
      <c r="I10" s="7"/>
      <c r="J10" s="7"/>
      <c r="K10" s="7"/>
      <c r="L10" s="7"/>
      <c r="N10" s="94">
        <v>4</v>
      </c>
      <c r="O10" s="7"/>
      <c r="P10" s="95"/>
      <c r="Q10" s="96"/>
      <c r="R10" s="95"/>
      <c r="S10" s="95"/>
      <c r="T10" s="95"/>
      <c r="U10" s="95"/>
      <c r="W10" s="23"/>
      <c r="X10" s="24"/>
      <c r="Y10" s="24"/>
      <c r="Z10" s="27"/>
      <c r="AA10" s="24"/>
      <c r="AB10" s="24"/>
      <c r="AC10" s="24"/>
      <c r="AD10" s="24"/>
      <c r="AF10" s="31"/>
      <c r="AG10" s="32"/>
      <c r="AH10" s="32"/>
      <c r="AI10" s="33"/>
      <c r="AJ10" s="32"/>
      <c r="AK10" s="32"/>
      <c r="AL10" s="32"/>
      <c r="AM10" s="32"/>
    </row>
    <row r="11" spans="1:39" s="11" customFormat="1" ht="12.75" x14ac:dyDescent="0.2">
      <c r="A11" s="5"/>
      <c r="B11" s="6"/>
      <c r="C11" s="7"/>
      <c r="D11" s="7"/>
      <c r="E11" s="8"/>
      <c r="F11" s="8"/>
      <c r="G11" s="9">
        <f t="shared" si="0"/>
        <v>0</v>
      </c>
      <c r="H11" s="10">
        <f t="shared" si="1"/>
        <v>0</v>
      </c>
      <c r="I11" s="7"/>
      <c r="J11" s="7"/>
      <c r="K11" s="7"/>
      <c r="L11" s="7"/>
      <c r="N11" s="94">
        <v>5</v>
      </c>
      <c r="O11" s="7"/>
      <c r="P11" s="95"/>
      <c r="Q11" s="96"/>
      <c r="R11" s="95"/>
      <c r="S11" s="95"/>
      <c r="T11" s="95"/>
      <c r="U11" s="95"/>
      <c r="W11" s="23"/>
      <c r="X11" s="24"/>
      <c r="Y11" s="24"/>
      <c r="Z11" s="27"/>
      <c r="AA11" s="24"/>
      <c r="AB11" s="24"/>
      <c r="AC11" s="24"/>
      <c r="AD11" s="24"/>
      <c r="AF11" s="31"/>
      <c r="AG11" s="32"/>
      <c r="AH11" s="32"/>
      <c r="AI11" s="33"/>
      <c r="AJ11" s="32"/>
      <c r="AK11" s="32"/>
      <c r="AL11" s="32"/>
      <c r="AM11" s="32"/>
    </row>
    <row r="12" spans="1:39" s="11" customFormat="1" ht="12.75" x14ac:dyDescent="0.2">
      <c r="A12" s="5"/>
      <c r="B12" s="6"/>
      <c r="C12" s="7"/>
      <c r="D12" s="7"/>
      <c r="E12" s="8"/>
      <c r="F12" s="8"/>
      <c r="G12" s="9">
        <f t="shared" si="0"/>
        <v>0</v>
      </c>
      <c r="H12" s="10">
        <f t="shared" si="1"/>
        <v>0</v>
      </c>
      <c r="I12" s="7"/>
      <c r="J12" s="7"/>
      <c r="K12" s="7"/>
      <c r="L12" s="7"/>
      <c r="N12" s="94">
        <v>6</v>
      </c>
      <c r="O12" s="7"/>
      <c r="P12" s="95"/>
      <c r="Q12" s="96"/>
      <c r="R12" s="95"/>
      <c r="S12" s="95"/>
      <c r="T12" s="95"/>
      <c r="U12" s="95"/>
      <c r="W12" s="23"/>
      <c r="X12" s="24"/>
      <c r="Y12" s="24"/>
      <c r="Z12" s="27"/>
      <c r="AA12" s="24"/>
      <c r="AB12" s="24"/>
      <c r="AC12" s="24"/>
      <c r="AD12" s="24"/>
      <c r="AF12" s="31"/>
      <c r="AG12" s="32"/>
      <c r="AH12" s="32"/>
      <c r="AI12" s="33"/>
      <c r="AJ12" s="32"/>
      <c r="AK12" s="32"/>
      <c r="AL12" s="32"/>
      <c r="AM12" s="32"/>
    </row>
    <row r="13" spans="1:39" s="11" customFormat="1" ht="12.75" x14ac:dyDescent="0.2">
      <c r="A13" s="5"/>
      <c r="B13" s="6"/>
      <c r="C13" s="7"/>
      <c r="D13" s="7"/>
      <c r="E13" s="8"/>
      <c r="F13" s="8"/>
      <c r="G13" s="9">
        <f t="shared" si="0"/>
        <v>0</v>
      </c>
      <c r="H13" s="10">
        <f t="shared" si="1"/>
        <v>0</v>
      </c>
      <c r="I13" s="7"/>
      <c r="J13" s="7"/>
      <c r="K13" s="7"/>
      <c r="L13" s="7"/>
      <c r="N13" s="94">
        <v>7</v>
      </c>
      <c r="O13" s="7"/>
      <c r="P13" s="95"/>
      <c r="Q13" s="96"/>
      <c r="R13" s="95"/>
      <c r="S13" s="95"/>
      <c r="T13" s="95"/>
      <c r="U13" s="95"/>
      <c r="W13" s="23"/>
      <c r="X13" s="24"/>
      <c r="Y13" s="24"/>
      <c r="Z13" s="27"/>
      <c r="AA13" s="24"/>
      <c r="AB13" s="24"/>
      <c r="AC13" s="24"/>
      <c r="AD13" s="24"/>
      <c r="AF13" s="31"/>
      <c r="AG13" s="32"/>
      <c r="AH13" s="32"/>
      <c r="AI13" s="33"/>
      <c r="AJ13" s="32"/>
      <c r="AK13" s="32"/>
      <c r="AL13" s="32"/>
      <c r="AM13" s="32"/>
    </row>
    <row r="14" spans="1:39" s="11" customFormat="1" ht="12.75" x14ac:dyDescent="0.2">
      <c r="A14" s="5"/>
      <c r="B14" s="6"/>
      <c r="C14" s="7"/>
      <c r="D14" s="7"/>
      <c r="E14" s="8"/>
      <c r="F14" s="8"/>
      <c r="G14" s="9">
        <f t="shared" si="0"/>
        <v>0</v>
      </c>
      <c r="H14" s="10">
        <f t="shared" si="1"/>
        <v>0</v>
      </c>
      <c r="I14" s="7"/>
      <c r="J14" s="7"/>
      <c r="K14" s="7"/>
      <c r="L14" s="7"/>
      <c r="N14" s="94">
        <v>8</v>
      </c>
      <c r="O14" s="7"/>
      <c r="P14" s="95"/>
      <c r="Q14" s="96"/>
      <c r="R14" s="95"/>
      <c r="S14" s="95"/>
      <c r="T14" s="95"/>
      <c r="U14" s="95"/>
      <c r="W14" s="23"/>
      <c r="X14" s="24"/>
      <c r="Y14" s="24"/>
      <c r="Z14" s="27"/>
      <c r="AA14" s="24"/>
      <c r="AB14" s="24"/>
      <c r="AC14" s="24"/>
      <c r="AD14" s="24"/>
      <c r="AF14" s="31"/>
      <c r="AG14" s="32"/>
      <c r="AH14" s="32"/>
      <c r="AI14" s="33"/>
      <c r="AJ14" s="32"/>
      <c r="AK14" s="32"/>
      <c r="AL14" s="32"/>
      <c r="AM14" s="32"/>
    </row>
    <row r="15" spans="1:39" s="11" customFormat="1" ht="12.75" x14ac:dyDescent="0.2">
      <c r="A15" s="5"/>
      <c r="B15" s="6"/>
      <c r="C15" s="7"/>
      <c r="D15" s="7"/>
      <c r="E15" s="8"/>
      <c r="F15" s="8"/>
      <c r="G15" s="9">
        <f t="shared" si="0"/>
        <v>0</v>
      </c>
      <c r="H15" s="10">
        <f t="shared" si="1"/>
        <v>0</v>
      </c>
      <c r="I15" s="7"/>
      <c r="J15" s="7"/>
      <c r="K15" s="7"/>
      <c r="L15" s="7"/>
      <c r="N15" s="94">
        <v>9</v>
      </c>
      <c r="O15" s="7"/>
      <c r="P15" s="95"/>
      <c r="Q15" s="96"/>
      <c r="R15" s="95"/>
      <c r="S15" s="95"/>
      <c r="T15" s="95"/>
      <c r="U15" s="95"/>
      <c r="W15" s="23"/>
      <c r="X15" s="24"/>
      <c r="Y15" s="24"/>
      <c r="Z15" s="27"/>
      <c r="AA15" s="24"/>
      <c r="AB15" s="24"/>
      <c r="AC15" s="24"/>
      <c r="AD15" s="24"/>
      <c r="AF15" s="31"/>
      <c r="AG15" s="32"/>
      <c r="AH15" s="32"/>
      <c r="AI15" s="33"/>
      <c r="AJ15" s="32"/>
      <c r="AK15" s="32"/>
      <c r="AL15" s="32"/>
      <c r="AM15" s="32"/>
    </row>
    <row r="16" spans="1:39" s="11" customFormat="1" ht="12.75" x14ac:dyDescent="0.2">
      <c r="A16" s="5"/>
      <c r="B16" s="6"/>
      <c r="C16" s="7"/>
      <c r="D16" s="7"/>
      <c r="E16" s="8"/>
      <c r="F16" s="8"/>
      <c r="G16" s="9">
        <f t="shared" si="0"/>
        <v>0</v>
      </c>
      <c r="H16" s="10">
        <f t="shared" si="1"/>
        <v>0</v>
      </c>
      <c r="I16" s="7"/>
      <c r="J16" s="7"/>
      <c r="K16" s="7"/>
      <c r="L16" s="7"/>
      <c r="N16" s="94">
        <v>10</v>
      </c>
      <c r="O16" s="7"/>
      <c r="P16" s="95"/>
      <c r="Q16" s="96"/>
      <c r="R16" s="95"/>
      <c r="S16" s="95"/>
      <c r="T16" s="95"/>
      <c r="U16" s="95"/>
    </row>
    <row r="17" spans="1:21" s="11" customFormat="1" ht="12.75" x14ac:dyDescent="0.2">
      <c r="A17" s="5"/>
      <c r="B17" s="6"/>
      <c r="C17" s="110"/>
      <c r="D17" s="110"/>
      <c r="E17" s="8"/>
      <c r="F17" s="8"/>
      <c r="G17" s="9">
        <f t="shared" si="0"/>
        <v>0</v>
      </c>
      <c r="H17" s="10">
        <f t="shared" si="1"/>
        <v>0</v>
      </c>
      <c r="I17" s="7"/>
      <c r="J17" s="7"/>
      <c r="K17" s="7"/>
      <c r="L17" s="7"/>
      <c r="N17" s="94">
        <v>11</v>
      </c>
      <c r="O17" s="110"/>
      <c r="P17" s="95"/>
      <c r="Q17" s="96"/>
      <c r="R17" s="95"/>
      <c r="S17" s="95"/>
      <c r="T17" s="95"/>
      <c r="U17" s="95"/>
    </row>
    <row r="18" spans="1:21" s="11" customFormat="1" ht="12.75" x14ac:dyDescent="0.2">
      <c r="A18" s="5"/>
      <c r="B18" s="6"/>
      <c r="C18" s="7"/>
      <c r="D18" s="7"/>
      <c r="E18" s="8"/>
      <c r="F18" s="8"/>
      <c r="G18" s="9">
        <f t="shared" si="0"/>
        <v>0</v>
      </c>
      <c r="H18" s="10">
        <f t="shared" si="1"/>
        <v>0</v>
      </c>
      <c r="I18" s="7"/>
      <c r="J18" s="7"/>
      <c r="K18" s="7"/>
      <c r="L18" s="7"/>
      <c r="N18" s="94">
        <v>12</v>
      </c>
      <c r="O18" s="7"/>
      <c r="P18" s="95"/>
      <c r="Q18" s="95"/>
      <c r="R18" s="95"/>
      <c r="S18" s="95"/>
      <c r="T18" s="95"/>
      <c r="U18" s="95"/>
    </row>
    <row r="19" spans="1:21" s="11" customFormat="1" ht="12.75" x14ac:dyDescent="0.2">
      <c r="A19" s="5"/>
      <c r="B19" s="6"/>
      <c r="C19" s="7"/>
      <c r="D19" s="7"/>
      <c r="E19" s="15"/>
      <c r="F19" s="15"/>
      <c r="G19" s="9">
        <f t="shared" si="0"/>
        <v>0</v>
      </c>
      <c r="H19" s="10">
        <f t="shared" si="1"/>
        <v>0</v>
      </c>
      <c r="I19" s="7"/>
      <c r="J19" s="7"/>
      <c r="K19" s="7"/>
      <c r="L19" s="7"/>
      <c r="N19" s="94">
        <v>13</v>
      </c>
      <c r="O19" s="7"/>
      <c r="P19" s="95"/>
      <c r="Q19" s="95"/>
      <c r="R19" s="95"/>
      <c r="S19" s="95"/>
      <c r="T19" s="95"/>
      <c r="U19" s="95"/>
    </row>
    <row r="20" spans="1:21" s="11" customFormat="1" ht="12.75" x14ac:dyDescent="0.2">
      <c r="A20" s="5"/>
      <c r="B20" s="6"/>
      <c r="C20" s="7"/>
      <c r="D20" s="7"/>
      <c r="E20" s="8"/>
      <c r="F20" s="8"/>
      <c r="G20" s="9">
        <f t="shared" si="0"/>
        <v>0</v>
      </c>
      <c r="H20" s="10">
        <f t="shared" si="1"/>
        <v>0</v>
      </c>
      <c r="I20" s="7"/>
      <c r="J20" s="7"/>
      <c r="K20" s="7"/>
      <c r="L20" s="7"/>
      <c r="N20" s="94">
        <v>14</v>
      </c>
      <c r="O20" s="7"/>
      <c r="P20" s="95"/>
      <c r="Q20" s="95"/>
      <c r="R20" s="95"/>
      <c r="S20" s="95"/>
      <c r="T20" s="95"/>
      <c r="U20" s="95"/>
    </row>
    <row r="21" spans="1:21" s="11" customFormat="1" ht="12.75" x14ac:dyDescent="0.2">
      <c r="A21" s="5"/>
      <c r="B21" s="6"/>
      <c r="C21" s="7"/>
      <c r="D21" s="7"/>
      <c r="E21" s="8"/>
      <c r="F21" s="8"/>
      <c r="G21" s="9">
        <f>IF(F21&lt;E21,F21+1,F21)-E21</f>
        <v>0</v>
      </c>
      <c r="H21" s="10">
        <f t="shared" si="1"/>
        <v>0</v>
      </c>
      <c r="I21" s="7"/>
      <c r="J21" s="7"/>
      <c r="K21" s="7"/>
      <c r="L21" s="7"/>
      <c r="N21" s="94">
        <v>15</v>
      </c>
      <c r="O21" s="7"/>
      <c r="P21" s="95"/>
      <c r="Q21" s="95"/>
      <c r="R21" s="95"/>
      <c r="S21" s="95"/>
      <c r="T21" s="95"/>
      <c r="U21" s="95"/>
    </row>
    <row r="22" spans="1:21" s="11" customFormat="1" ht="12.75" x14ac:dyDescent="0.2">
      <c r="A22" s="5"/>
      <c r="B22" s="6"/>
      <c r="C22" s="7"/>
      <c r="D22" s="7"/>
      <c r="E22" s="8"/>
      <c r="F22" s="8"/>
      <c r="G22" s="9">
        <f>IF(F22&lt;E22,F22+1,F22)-E22</f>
        <v>0</v>
      </c>
      <c r="H22" s="10">
        <f t="shared" si="1"/>
        <v>0</v>
      </c>
      <c r="I22" s="7"/>
      <c r="J22" s="7"/>
      <c r="K22" s="7"/>
      <c r="L22" s="7"/>
      <c r="N22" s="94">
        <v>16</v>
      </c>
      <c r="O22" s="7"/>
      <c r="P22" s="95"/>
      <c r="Q22" s="95"/>
      <c r="R22" s="95"/>
      <c r="S22" s="95"/>
      <c r="T22" s="95"/>
      <c r="U22" s="95"/>
    </row>
    <row r="23" spans="1:21" s="11" customFormat="1" ht="12.75" x14ac:dyDescent="0.2">
      <c r="A23" s="5"/>
      <c r="B23" s="6"/>
      <c r="C23" s="7"/>
      <c r="D23" s="7"/>
      <c r="E23" s="15"/>
      <c r="F23" s="15"/>
      <c r="G23" s="9">
        <f t="shared" si="0"/>
        <v>0</v>
      </c>
      <c r="H23" s="10">
        <f t="shared" si="1"/>
        <v>0</v>
      </c>
      <c r="I23" s="7"/>
      <c r="J23" s="7"/>
      <c r="K23" s="7"/>
      <c r="L23" s="7"/>
      <c r="N23" s="94">
        <v>17</v>
      </c>
      <c r="O23" s="7"/>
      <c r="P23" s="95"/>
      <c r="Q23" s="95"/>
      <c r="R23" s="95"/>
      <c r="S23" s="95"/>
      <c r="T23" s="95"/>
      <c r="U23" s="95"/>
    </row>
    <row r="24" spans="1:21" s="11" customFormat="1" ht="12.75" x14ac:dyDescent="0.2">
      <c r="A24" s="5"/>
      <c r="B24" s="6"/>
      <c r="C24" s="7"/>
      <c r="D24" s="12"/>
      <c r="E24" s="8"/>
      <c r="F24" s="8"/>
      <c r="G24" s="9">
        <f t="shared" si="0"/>
        <v>0</v>
      </c>
      <c r="H24" s="10">
        <f t="shared" si="1"/>
        <v>0</v>
      </c>
      <c r="I24" s="7"/>
      <c r="J24" s="7"/>
      <c r="K24" s="7"/>
      <c r="L24" s="7"/>
      <c r="N24" s="94">
        <v>18</v>
      </c>
      <c r="O24" s="95"/>
      <c r="P24" s="95"/>
      <c r="Q24" s="95"/>
      <c r="R24" s="95"/>
      <c r="S24" s="95"/>
      <c r="T24" s="95"/>
      <c r="U24" s="95"/>
    </row>
    <row r="25" spans="1:21" s="11" customFormat="1" ht="12.75" x14ac:dyDescent="0.2">
      <c r="A25" s="5"/>
      <c r="B25" s="6"/>
      <c r="C25" s="7"/>
      <c r="D25" s="12"/>
      <c r="E25" s="8"/>
      <c r="F25" s="8"/>
      <c r="G25" s="9">
        <f t="shared" si="0"/>
        <v>0</v>
      </c>
      <c r="H25" s="10">
        <f t="shared" si="1"/>
        <v>0</v>
      </c>
      <c r="I25" s="7"/>
      <c r="J25" s="7"/>
      <c r="K25" s="7"/>
      <c r="L25" s="7"/>
      <c r="N25" s="94">
        <v>19</v>
      </c>
      <c r="O25" s="95"/>
      <c r="P25" s="95"/>
      <c r="Q25" s="95"/>
      <c r="R25" s="95"/>
      <c r="S25" s="95"/>
      <c r="T25" s="95"/>
      <c r="U25" s="95"/>
    </row>
    <row r="26" spans="1:21" s="11" customFormat="1" ht="12.75" x14ac:dyDescent="0.2">
      <c r="A26" s="5"/>
      <c r="B26" s="6"/>
      <c r="C26" s="7"/>
      <c r="D26" s="12"/>
      <c r="E26" s="15"/>
      <c r="F26" s="15"/>
      <c r="G26" s="9">
        <f t="shared" si="0"/>
        <v>0</v>
      </c>
      <c r="H26" s="10">
        <f t="shared" si="1"/>
        <v>0</v>
      </c>
      <c r="I26" s="7"/>
      <c r="J26" s="7"/>
      <c r="K26" s="7"/>
      <c r="L26" s="7"/>
      <c r="N26" s="94">
        <v>20</v>
      </c>
      <c r="O26" s="95"/>
      <c r="P26" s="95"/>
      <c r="Q26" s="95"/>
      <c r="R26" s="95"/>
      <c r="S26" s="95"/>
      <c r="T26" s="95"/>
      <c r="U26" s="95"/>
    </row>
    <row r="27" spans="1:21" s="11" customFormat="1" ht="12.75" x14ac:dyDescent="0.2">
      <c r="A27" s="5"/>
      <c r="B27" s="6"/>
      <c r="C27" s="7"/>
      <c r="D27" s="12"/>
      <c r="E27" s="8"/>
      <c r="F27" s="8"/>
      <c r="G27" s="9">
        <f t="shared" si="0"/>
        <v>0</v>
      </c>
      <c r="H27" s="10">
        <f t="shared" si="1"/>
        <v>0</v>
      </c>
      <c r="I27" s="7"/>
      <c r="J27" s="7"/>
      <c r="K27" s="7"/>
      <c r="L27" s="7"/>
      <c r="N27" s="94">
        <v>21</v>
      </c>
      <c r="O27" s="95"/>
      <c r="P27" s="95"/>
      <c r="Q27" s="95"/>
      <c r="R27" s="95"/>
      <c r="S27" s="95"/>
      <c r="T27" s="95"/>
      <c r="U27" s="95"/>
    </row>
    <row r="28" spans="1:21" s="11" customFormat="1" ht="12.75" x14ac:dyDescent="0.2">
      <c r="A28" s="5"/>
      <c r="B28" s="6"/>
      <c r="C28" s="7"/>
      <c r="D28" s="12"/>
      <c r="E28" s="8"/>
      <c r="F28" s="8"/>
      <c r="G28" s="9">
        <f t="shared" si="0"/>
        <v>0</v>
      </c>
      <c r="H28" s="10">
        <f t="shared" si="1"/>
        <v>0</v>
      </c>
      <c r="I28" s="7"/>
      <c r="J28" s="7"/>
      <c r="K28" s="7"/>
      <c r="L28" s="7"/>
      <c r="N28" s="94">
        <v>22</v>
      </c>
      <c r="O28" s="95"/>
      <c r="P28" s="95"/>
      <c r="Q28" s="95"/>
      <c r="R28" s="95"/>
      <c r="S28" s="95"/>
      <c r="T28" s="95"/>
      <c r="U28" s="95"/>
    </row>
    <row r="29" spans="1:21" s="11" customFormat="1" ht="12.75" x14ac:dyDescent="0.2">
      <c r="A29" s="5"/>
      <c r="B29" s="6"/>
      <c r="C29" s="7"/>
      <c r="D29" s="12"/>
      <c r="E29" s="8"/>
      <c r="F29" s="8"/>
      <c r="G29" s="9">
        <f t="shared" si="0"/>
        <v>0</v>
      </c>
      <c r="H29" s="10">
        <f t="shared" si="1"/>
        <v>0</v>
      </c>
      <c r="I29" s="7"/>
      <c r="J29" s="7"/>
      <c r="K29" s="7"/>
      <c r="L29" s="7"/>
      <c r="N29" s="94">
        <v>23</v>
      </c>
      <c r="O29" s="95"/>
      <c r="P29" s="95"/>
      <c r="Q29" s="95"/>
      <c r="R29" s="95"/>
      <c r="S29" s="95"/>
      <c r="T29" s="95"/>
      <c r="U29" s="95"/>
    </row>
    <row r="30" spans="1:21" s="11" customFormat="1" ht="12.75" x14ac:dyDescent="0.2">
      <c r="A30" s="5"/>
      <c r="B30" s="6"/>
      <c r="C30" s="7"/>
      <c r="D30" s="12"/>
      <c r="E30" s="8"/>
      <c r="F30" s="8"/>
      <c r="G30" s="9">
        <f t="shared" si="0"/>
        <v>0</v>
      </c>
      <c r="H30" s="10">
        <f t="shared" si="1"/>
        <v>0</v>
      </c>
      <c r="I30" s="7"/>
      <c r="J30" s="7"/>
      <c r="K30" s="7"/>
      <c r="L30" s="7"/>
      <c r="N30" s="94"/>
      <c r="O30" s="95"/>
      <c r="P30" s="95"/>
      <c r="Q30" s="95"/>
      <c r="R30" s="95"/>
      <c r="S30" s="95"/>
      <c r="T30" s="95"/>
      <c r="U30" s="95"/>
    </row>
    <row r="31" spans="1:21" s="11" customFormat="1" ht="12.75" x14ac:dyDescent="0.2">
      <c r="A31" s="5"/>
      <c r="B31" s="6"/>
      <c r="C31" s="7"/>
      <c r="D31" s="7"/>
      <c r="E31" s="8"/>
      <c r="F31" s="8"/>
      <c r="G31" s="9">
        <f t="shared" si="0"/>
        <v>0</v>
      </c>
      <c r="H31" s="10">
        <f t="shared" si="1"/>
        <v>0</v>
      </c>
      <c r="I31" s="7"/>
      <c r="J31" s="7"/>
      <c r="K31" s="7"/>
      <c r="L31" s="7"/>
      <c r="N31" s="94"/>
      <c r="O31" s="95"/>
      <c r="P31" s="95"/>
      <c r="Q31" s="95"/>
      <c r="R31" s="95"/>
      <c r="S31" s="95"/>
      <c r="T31" s="95"/>
      <c r="U31" s="95"/>
    </row>
    <row r="32" spans="1:21" s="11" customFormat="1" ht="12.75" x14ac:dyDescent="0.2">
      <c r="A32" s="5"/>
      <c r="B32" s="6"/>
      <c r="C32" s="7"/>
      <c r="D32" s="7"/>
      <c r="E32" s="8"/>
      <c r="F32" s="8"/>
      <c r="G32" s="9">
        <f t="shared" si="0"/>
        <v>0</v>
      </c>
      <c r="H32" s="10">
        <f t="shared" si="1"/>
        <v>0</v>
      </c>
      <c r="I32" s="7"/>
      <c r="J32" s="7"/>
      <c r="K32" s="7"/>
      <c r="L32" s="7"/>
      <c r="N32" s="23"/>
      <c r="O32" s="24"/>
      <c r="P32" s="24"/>
    </row>
    <row r="33" spans="1:16" s="11" customFormat="1" ht="12.75" x14ac:dyDescent="0.2">
      <c r="A33" s="5"/>
      <c r="B33" s="6"/>
      <c r="C33" s="7"/>
      <c r="D33" s="7"/>
      <c r="E33" s="8"/>
      <c r="F33" s="8"/>
      <c r="G33" s="9">
        <f t="shared" si="0"/>
        <v>0</v>
      </c>
      <c r="H33" s="10">
        <f t="shared" si="1"/>
        <v>0</v>
      </c>
      <c r="I33" s="7"/>
      <c r="J33" s="7"/>
      <c r="K33" s="7"/>
      <c r="L33" s="7"/>
      <c r="N33" s="23"/>
      <c r="O33" s="24"/>
      <c r="P33" s="24"/>
    </row>
    <row r="34" spans="1:16" s="11" customFormat="1" ht="12.75" x14ac:dyDescent="0.2">
      <c r="A34" s="5"/>
      <c r="B34" s="6"/>
      <c r="C34" s="7"/>
      <c r="D34" s="7"/>
      <c r="E34" s="8"/>
      <c r="F34" s="8"/>
      <c r="G34" s="9">
        <f t="shared" si="0"/>
        <v>0</v>
      </c>
      <c r="H34" s="10">
        <f t="shared" si="1"/>
        <v>0</v>
      </c>
      <c r="I34" s="7"/>
      <c r="J34" s="7"/>
      <c r="K34" s="7"/>
      <c r="L34" s="7"/>
      <c r="N34" s="23"/>
      <c r="O34" s="24"/>
      <c r="P34" s="24"/>
    </row>
    <row r="35" spans="1:16" s="11" customFormat="1" ht="12.75" x14ac:dyDescent="0.2">
      <c r="A35" s="5"/>
      <c r="B35" s="6"/>
      <c r="C35" s="7"/>
      <c r="D35" s="7"/>
      <c r="E35" s="8"/>
      <c r="F35" s="8"/>
      <c r="G35" s="9">
        <f t="shared" si="0"/>
        <v>0</v>
      </c>
      <c r="H35" s="10">
        <f t="shared" si="1"/>
        <v>0</v>
      </c>
      <c r="I35" s="7"/>
      <c r="J35" s="7"/>
      <c r="K35" s="7"/>
      <c r="L35" s="7"/>
      <c r="N35" s="23"/>
      <c r="O35" s="24"/>
      <c r="P35" s="24"/>
    </row>
    <row r="36" spans="1:16" s="11" customFormat="1" ht="12.75" x14ac:dyDescent="0.2">
      <c r="A36" s="5"/>
      <c r="B36" s="6"/>
      <c r="C36" s="7"/>
      <c r="D36" s="7"/>
      <c r="E36" s="8"/>
      <c r="F36" s="8"/>
      <c r="G36" s="9">
        <f t="shared" si="0"/>
        <v>0</v>
      </c>
      <c r="H36" s="10">
        <f t="shared" si="1"/>
        <v>0</v>
      </c>
      <c r="I36" s="7"/>
      <c r="J36" s="7"/>
      <c r="K36" s="7"/>
      <c r="L36" s="7"/>
      <c r="N36" s="23"/>
      <c r="O36" s="24"/>
      <c r="P36" s="24"/>
    </row>
    <row r="37" spans="1:16" s="11" customFormat="1" ht="12.75" x14ac:dyDescent="0.2">
      <c r="A37" s="5"/>
      <c r="B37" s="6"/>
      <c r="C37" s="7"/>
      <c r="D37" s="7"/>
      <c r="E37" s="8"/>
      <c r="F37" s="8"/>
      <c r="G37" s="9">
        <f t="shared" si="0"/>
        <v>0</v>
      </c>
      <c r="H37" s="10">
        <f t="shared" si="1"/>
        <v>0</v>
      </c>
      <c r="I37" s="7"/>
      <c r="J37" s="7"/>
      <c r="K37" s="7"/>
      <c r="L37" s="7"/>
      <c r="N37" s="23"/>
      <c r="O37" s="24"/>
      <c r="P37" s="24"/>
    </row>
    <row r="38" spans="1:16" s="11" customFormat="1" ht="12.75" x14ac:dyDescent="0.2">
      <c r="A38" s="5"/>
      <c r="B38" s="6"/>
      <c r="C38" s="7"/>
      <c r="D38" s="7"/>
      <c r="E38" s="8"/>
      <c r="F38" s="8"/>
      <c r="G38" s="9">
        <f t="shared" si="0"/>
        <v>0</v>
      </c>
      <c r="H38" s="10">
        <f t="shared" si="1"/>
        <v>0</v>
      </c>
      <c r="I38" s="7"/>
      <c r="J38" s="7"/>
      <c r="K38" s="7"/>
      <c r="L38" s="7"/>
      <c r="N38" s="23"/>
      <c r="O38" s="24"/>
      <c r="P38" s="24"/>
    </row>
    <row r="39" spans="1:16" s="11" customFormat="1" ht="12.75" x14ac:dyDescent="0.2">
      <c r="A39" s="5"/>
      <c r="B39" s="6"/>
      <c r="C39" s="7"/>
      <c r="D39" s="7"/>
      <c r="E39" s="8"/>
      <c r="F39" s="8"/>
      <c r="G39" s="9">
        <f t="shared" si="0"/>
        <v>0</v>
      </c>
      <c r="H39" s="10">
        <f t="shared" si="1"/>
        <v>0</v>
      </c>
      <c r="I39" s="7"/>
      <c r="J39" s="7"/>
      <c r="K39" s="7"/>
      <c r="L39" s="7"/>
      <c r="N39" s="23"/>
      <c r="O39" s="24"/>
      <c r="P39" s="24"/>
    </row>
    <row r="40" spans="1:16" s="11" customFormat="1" ht="12.75" x14ac:dyDescent="0.2">
      <c r="A40" s="5"/>
      <c r="B40" s="6"/>
      <c r="C40" s="7"/>
      <c r="D40" s="7"/>
      <c r="E40" s="8"/>
      <c r="F40" s="8"/>
      <c r="G40" s="9">
        <f t="shared" si="0"/>
        <v>0</v>
      </c>
      <c r="H40" s="10">
        <f t="shared" si="1"/>
        <v>0</v>
      </c>
      <c r="I40" s="7"/>
      <c r="J40" s="7"/>
      <c r="K40" s="7"/>
      <c r="L40" s="7"/>
      <c r="N40" s="23"/>
      <c r="O40" s="24"/>
      <c r="P40" s="24"/>
    </row>
    <row r="41" spans="1:16" s="11" customFormat="1" ht="12.75" x14ac:dyDescent="0.2">
      <c r="A41" s="5"/>
      <c r="B41" s="6"/>
      <c r="C41" s="7"/>
      <c r="D41" s="7"/>
      <c r="E41" s="8"/>
      <c r="F41" s="8"/>
      <c r="G41" s="9">
        <f t="shared" si="0"/>
        <v>0</v>
      </c>
      <c r="H41" s="10">
        <f t="shared" si="1"/>
        <v>0</v>
      </c>
      <c r="I41" s="7"/>
      <c r="J41" s="7"/>
      <c r="K41" s="7"/>
      <c r="L41" s="7"/>
      <c r="N41" s="23"/>
      <c r="O41" s="24"/>
      <c r="P41" s="24"/>
    </row>
    <row r="42" spans="1:16" s="11" customFormat="1" ht="12.75" x14ac:dyDescent="0.2">
      <c r="A42" s="5"/>
      <c r="B42" s="6"/>
      <c r="C42" s="7"/>
      <c r="D42" s="7"/>
      <c r="E42" s="8"/>
      <c r="F42" s="8"/>
      <c r="G42" s="9">
        <f t="shared" si="0"/>
        <v>0</v>
      </c>
      <c r="H42" s="10">
        <f t="shared" si="1"/>
        <v>0</v>
      </c>
      <c r="I42" s="7"/>
      <c r="J42" s="7"/>
      <c r="K42" s="7"/>
      <c r="L42" s="7"/>
      <c r="N42" s="23"/>
      <c r="O42" s="24"/>
      <c r="P42" s="24"/>
    </row>
    <row r="43" spans="1:16" s="11" customFormat="1" ht="12.75" x14ac:dyDescent="0.2">
      <c r="A43" s="5"/>
      <c r="B43" s="6"/>
      <c r="C43" s="7"/>
      <c r="D43" s="7"/>
      <c r="E43" s="8"/>
      <c r="F43" s="8"/>
      <c r="G43" s="9">
        <f t="shared" si="0"/>
        <v>0</v>
      </c>
      <c r="H43" s="10">
        <f t="shared" si="1"/>
        <v>0</v>
      </c>
      <c r="I43" s="7"/>
      <c r="J43" s="7"/>
      <c r="K43" s="7"/>
      <c r="L43" s="7"/>
      <c r="N43" s="23"/>
      <c r="O43" s="24"/>
      <c r="P43" s="24"/>
    </row>
    <row r="44" spans="1:16" s="11" customFormat="1" ht="12.75" x14ac:dyDescent="0.2">
      <c r="A44" s="5"/>
      <c r="B44" s="6"/>
      <c r="C44" s="7"/>
      <c r="D44" s="7"/>
      <c r="E44" s="8"/>
      <c r="F44" s="8"/>
      <c r="G44" s="9">
        <f t="shared" si="0"/>
        <v>0</v>
      </c>
      <c r="H44" s="10">
        <f t="shared" si="1"/>
        <v>0</v>
      </c>
      <c r="I44" s="7"/>
      <c r="J44" s="7"/>
      <c r="K44" s="7"/>
      <c r="L44" s="7"/>
      <c r="N44" s="23"/>
      <c r="O44" s="24"/>
      <c r="P44" s="24"/>
    </row>
    <row r="45" spans="1:16" s="11" customFormat="1" ht="12.75" x14ac:dyDescent="0.2">
      <c r="A45" s="5"/>
      <c r="B45" s="6"/>
      <c r="C45" s="7"/>
      <c r="D45" s="7"/>
      <c r="E45" s="8"/>
      <c r="F45" s="8"/>
      <c r="G45" s="9">
        <f t="shared" si="0"/>
        <v>0</v>
      </c>
      <c r="H45" s="10">
        <f t="shared" si="1"/>
        <v>0</v>
      </c>
      <c r="I45" s="7"/>
      <c r="J45" s="7"/>
      <c r="K45" s="7"/>
      <c r="L45" s="7"/>
      <c r="N45" s="23"/>
      <c r="O45" s="24"/>
      <c r="P45" s="24"/>
    </row>
    <row r="46" spans="1:16" s="11" customFormat="1" ht="12.75" x14ac:dyDescent="0.2">
      <c r="A46" s="5"/>
      <c r="B46" s="6"/>
      <c r="C46" s="7"/>
      <c r="D46" s="7"/>
      <c r="E46" s="8"/>
      <c r="F46" s="8"/>
      <c r="G46" s="9">
        <f t="shared" si="0"/>
        <v>0</v>
      </c>
      <c r="H46" s="10">
        <f t="shared" si="1"/>
        <v>0</v>
      </c>
      <c r="I46" s="7"/>
      <c r="J46" s="7"/>
      <c r="K46" s="7"/>
      <c r="L46" s="7"/>
      <c r="N46" s="23"/>
      <c r="O46" s="24"/>
      <c r="P46" s="24"/>
    </row>
    <row r="47" spans="1:16" s="11" customFormat="1" ht="12.75" x14ac:dyDescent="0.2">
      <c r="A47" s="5"/>
      <c r="B47" s="6"/>
      <c r="C47" s="7"/>
      <c r="D47" s="7"/>
      <c r="E47" s="8"/>
      <c r="F47" s="8"/>
      <c r="G47" s="9">
        <f t="shared" si="0"/>
        <v>0</v>
      </c>
      <c r="H47" s="10">
        <f t="shared" si="1"/>
        <v>0</v>
      </c>
      <c r="I47" s="7"/>
      <c r="J47" s="7"/>
      <c r="K47" s="7"/>
      <c r="L47" s="7"/>
      <c r="N47" s="23"/>
      <c r="O47" s="24"/>
      <c r="P47" s="24"/>
    </row>
    <row r="48" spans="1:16" s="11" customFormat="1" ht="12.75" x14ac:dyDescent="0.2">
      <c r="A48" s="5"/>
      <c r="B48" s="6"/>
      <c r="C48" s="7"/>
      <c r="D48" s="7"/>
      <c r="E48" s="8"/>
      <c r="F48" s="8"/>
      <c r="G48" s="9">
        <f t="shared" si="0"/>
        <v>0</v>
      </c>
      <c r="H48" s="10">
        <f t="shared" si="1"/>
        <v>0</v>
      </c>
      <c r="I48" s="7"/>
      <c r="J48" s="7"/>
      <c r="K48" s="7"/>
      <c r="L48" s="7"/>
      <c r="N48" s="23"/>
      <c r="O48" s="24"/>
      <c r="P48" s="24"/>
    </row>
    <row r="49" spans="1:44" s="11" customFormat="1" ht="12.75" x14ac:dyDescent="0.2">
      <c r="A49" s="5"/>
      <c r="B49" s="6"/>
      <c r="C49" s="7"/>
      <c r="D49" s="7"/>
      <c r="E49" s="8"/>
      <c r="F49" s="8"/>
      <c r="G49" s="9">
        <f t="shared" si="0"/>
        <v>0</v>
      </c>
      <c r="H49" s="10">
        <f t="shared" si="1"/>
        <v>0</v>
      </c>
      <c r="I49" s="7"/>
      <c r="J49" s="7"/>
      <c r="K49" s="7"/>
      <c r="L49" s="7"/>
      <c r="N49" s="23"/>
      <c r="O49" s="24"/>
      <c r="P49" s="24"/>
    </row>
    <row r="50" spans="1:44" s="11" customFormat="1" ht="12.75" x14ac:dyDescent="0.2">
      <c r="A50" s="5"/>
      <c r="B50" s="6"/>
      <c r="C50" s="7"/>
      <c r="D50" s="7"/>
      <c r="E50" s="8"/>
      <c r="F50" s="8"/>
      <c r="G50" s="9">
        <f t="shared" si="0"/>
        <v>0</v>
      </c>
      <c r="H50" s="10">
        <f t="shared" si="1"/>
        <v>0</v>
      </c>
      <c r="I50" s="7"/>
      <c r="J50" s="7"/>
      <c r="K50" s="7"/>
      <c r="L50" s="7"/>
      <c r="N50" s="23"/>
      <c r="O50" s="24"/>
      <c r="P50" s="24"/>
    </row>
    <row r="51" spans="1:44" s="11" customFormat="1" ht="12.75" x14ac:dyDescent="0.2">
      <c r="A51" s="5"/>
      <c r="B51" s="6"/>
      <c r="C51" s="7"/>
      <c r="D51" s="7"/>
      <c r="E51" s="8"/>
      <c r="F51" s="8"/>
      <c r="G51" s="9">
        <f t="shared" si="0"/>
        <v>0</v>
      </c>
      <c r="H51" s="10">
        <f t="shared" si="1"/>
        <v>0</v>
      </c>
      <c r="I51" s="7"/>
      <c r="J51" s="7"/>
      <c r="K51" s="7"/>
      <c r="L51" s="7"/>
      <c r="N51" s="23"/>
      <c r="O51" s="24"/>
      <c r="P51" s="24"/>
    </row>
    <row r="52" spans="1:44" s="11" customFormat="1" ht="12.75" x14ac:dyDescent="0.2">
      <c r="A52" s="5"/>
      <c r="B52" s="6"/>
      <c r="C52" s="7"/>
      <c r="D52" s="12"/>
      <c r="E52" s="8"/>
      <c r="F52" s="8"/>
      <c r="G52" s="9">
        <f t="shared" si="0"/>
        <v>0</v>
      </c>
      <c r="H52" s="10">
        <f t="shared" si="1"/>
        <v>0</v>
      </c>
      <c r="I52" s="7"/>
      <c r="J52" s="7"/>
      <c r="K52" s="7"/>
      <c r="L52" s="7"/>
      <c r="N52" s="23"/>
      <c r="O52" s="24"/>
      <c r="P52" s="24"/>
    </row>
    <row r="53" spans="1:44" s="11" customFormat="1" ht="12.75" x14ac:dyDescent="0.2">
      <c r="A53" s="5"/>
      <c r="B53" s="6"/>
      <c r="C53" s="7"/>
      <c r="D53" s="12"/>
      <c r="E53" s="8"/>
      <c r="F53" s="8"/>
      <c r="G53" s="9">
        <f t="shared" si="0"/>
        <v>0</v>
      </c>
      <c r="H53" s="10">
        <f t="shared" si="1"/>
        <v>0</v>
      </c>
      <c r="I53" s="7"/>
      <c r="J53" s="7"/>
      <c r="K53" s="7"/>
      <c r="L53" s="7"/>
      <c r="N53" s="23"/>
      <c r="O53" s="24"/>
      <c r="P53" s="24"/>
    </row>
    <row r="54" spans="1:44" s="11" customFormat="1" ht="12.75" x14ac:dyDescent="0.2">
      <c r="A54" s="5"/>
      <c r="B54" s="6"/>
      <c r="C54" s="7"/>
      <c r="D54" s="12"/>
      <c r="E54" s="8"/>
      <c r="F54" s="8"/>
      <c r="G54" s="9">
        <f t="shared" si="0"/>
        <v>0</v>
      </c>
      <c r="H54" s="10">
        <f t="shared" si="1"/>
        <v>0</v>
      </c>
      <c r="I54" s="7"/>
      <c r="J54" s="7"/>
      <c r="K54" s="7"/>
      <c r="L54" s="7"/>
      <c r="N54" s="23"/>
      <c r="O54" s="24"/>
      <c r="P54" s="24"/>
    </row>
    <row r="55" spans="1:44" s="11" customFormat="1" ht="12.75" x14ac:dyDescent="0.2">
      <c r="A55" s="5"/>
      <c r="B55" s="6"/>
      <c r="C55" s="7"/>
      <c r="D55" s="12"/>
      <c r="E55" s="8"/>
      <c r="F55" s="8"/>
      <c r="G55" s="9">
        <f t="shared" si="0"/>
        <v>0</v>
      </c>
      <c r="H55" s="10">
        <f t="shared" si="1"/>
        <v>0</v>
      </c>
      <c r="I55" s="7"/>
      <c r="J55" s="7"/>
      <c r="K55" s="7"/>
      <c r="L55" s="7"/>
      <c r="N55" s="23"/>
      <c r="O55" s="24"/>
      <c r="P55" s="24"/>
    </row>
    <row r="56" spans="1:44" s="11" customFormat="1" ht="12.75" x14ac:dyDescent="0.2">
      <c r="A56" s="5"/>
      <c r="B56" s="6"/>
      <c r="C56" s="7"/>
      <c r="D56" s="7"/>
      <c r="E56" s="8"/>
      <c r="F56" s="8"/>
      <c r="G56" s="9">
        <f t="shared" si="0"/>
        <v>0</v>
      </c>
      <c r="H56" s="10">
        <f t="shared" si="1"/>
        <v>0</v>
      </c>
      <c r="I56" s="7"/>
      <c r="J56" s="7"/>
      <c r="K56" s="7"/>
      <c r="L56" s="7"/>
      <c r="N56" s="23"/>
      <c r="O56" s="24"/>
      <c r="P56" s="24"/>
    </row>
    <row r="57" spans="1:44" s="11" customFormat="1" ht="12.75" x14ac:dyDescent="0.2">
      <c r="A57" s="5"/>
      <c r="B57" s="6"/>
      <c r="C57" s="7"/>
      <c r="D57" s="7"/>
      <c r="E57" s="8"/>
      <c r="F57" s="8"/>
      <c r="G57" s="9">
        <f t="shared" si="0"/>
        <v>0</v>
      </c>
      <c r="H57" s="10">
        <f t="shared" si="1"/>
        <v>0</v>
      </c>
      <c r="I57" s="7"/>
      <c r="J57" s="7"/>
      <c r="K57" s="7"/>
      <c r="L57" s="7"/>
      <c r="N57" s="23"/>
      <c r="O57" s="24"/>
      <c r="P57" s="24"/>
    </row>
    <row r="58" spans="1:44" s="11" customFormat="1" ht="12.75" x14ac:dyDescent="0.2">
      <c r="A58" s="5"/>
      <c r="B58" s="6"/>
      <c r="C58" s="7"/>
      <c r="D58" s="7"/>
      <c r="E58" s="8"/>
      <c r="F58" s="8"/>
      <c r="G58" s="9">
        <f t="shared" si="0"/>
        <v>0</v>
      </c>
      <c r="H58" s="10">
        <f t="shared" si="1"/>
        <v>0</v>
      </c>
      <c r="I58" s="7"/>
      <c r="J58" s="7"/>
      <c r="K58" s="7"/>
      <c r="L58" s="7"/>
      <c r="N58" s="23"/>
      <c r="O58" s="24"/>
      <c r="P58" s="24"/>
    </row>
    <row r="59" spans="1:44" s="11" customFormat="1" ht="12.75" x14ac:dyDescent="0.2">
      <c r="A59" s="105"/>
      <c r="B59" s="6"/>
      <c r="C59" s="106"/>
      <c r="D59" s="106"/>
      <c r="E59" s="8"/>
      <c r="F59" s="8"/>
      <c r="G59" s="9">
        <f t="shared" si="0"/>
        <v>0</v>
      </c>
      <c r="H59" s="10">
        <f t="shared" si="1"/>
        <v>0</v>
      </c>
      <c r="I59" s="7"/>
      <c r="J59" s="7"/>
      <c r="K59" s="7"/>
      <c r="L59" s="7"/>
      <c r="N59" s="23"/>
      <c r="O59" s="24"/>
      <c r="P59" s="24"/>
    </row>
    <row r="60" spans="1:44" s="11" customFormat="1" ht="12.75" x14ac:dyDescent="0.2">
      <c r="A60" s="112" t="s">
        <v>11</v>
      </c>
      <c r="B60" s="113"/>
      <c r="C60" s="113"/>
      <c r="D60" s="113"/>
      <c r="E60" s="113"/>
      <c r="F60" s="113"/>
      <c r="G60" s="114"/>
      <c r="H60" s="13">
        <f>SUM(H7:H58)</f>
        <v>1.0000000000000018</v>
      </c>
      <c r="I60" s="14">
        <f>SUM(I7:I59)</f>
        <v>1</v>
      </c>
      <c r="J60" s="14">
        <f>SUM(J7:J58)</f>
        <v>0</v>
      </c>
      <c r="K60" s="14">
        <f>SUM(K7:K58)</f>
        <v>0</v>
      </c>
      <c r="L60" s="14">
        <f>SUM(L7:L58)</f>
        <v>0</v>
      </c>
      <c r="N60" s="23"/>
      <c r="O60" s="24"/>
      <c r="P60" s="24"/>
    </row>
    <row r="63" spans="1:44" ht="51" customHeight="1" x14ac:dyDescent="0.25"/>
    <row r="64" spans="1:44" ht="78.75" x14ac:dyDescent="0.25">
      <c r="A64" s="107" t="s">
        <v>8</v>
      </c>
      <c r="B64" s="107" t="s">
        <v>25</v>
      </c>
      <c r="C64" s="107" t="s">
        <v>7</v>
      </c>
      <c r="D64" s="107" t="s">
        <v>9</v>
      </c>
      <c r="E64" s="107" t="s">
        <v>26</v>
      </c>
      <c r="F64" s="107" t="s">
        <v>27</v>
      </c>
      <c r="G64" s="107" t="s">
        <v>21</v>
      </c>
      <c r="H64" s="107" t="s">
        <v>19</v>
      </c>
      <c r="I64" s="115" t="s">
        <v>20</v>
      </c>
      <c r="J64" s="116"/>
      <c r="K64" s="116"/>
      <c r="L64" s="116"/>
      <c r="N64" s="107"/>
      <c r="O64" s="107" t="s">
        <v>13</v>
      </c>
      <c r="P64" s="107" t="s">
        <v>29</v>
      </c>
      <c r="Q64" s="107" t="s">
        <v>60</v>
      </c>
      <c r="R64" s="115" t="s">
        <v>20</v>
      </c>
      <c r="S64" s="116"/>
      <c r="T64" s="116"/>
      <c r="U64" s="116"/>
      <c r="W64" s="107"/>
      <c r="X64" s="107" t="s">
        <v>13</v>
      </c>
      <c r="Y64" s="107" t="s">
        <v>29</v>
      </c>
      <c r="Z64" s="107" t="s">
        <v>60</v>
      </c>
      <c r="AA64" s="115" t="s">
        <v>20</v>
      </c>
      <c r="AB64" s="116"/>
      <c r="AC64" s="116"/>
      <c r="AD64" s="116"/>
      <c r="AF64" s="107"/>
      <c r="AG64" s="107" t="s">
        <v>13</v>
      </c>
      <c r="AH64" s="107" t="s">
        <v>29</v>
      </c>
      <c r="AI64" s="107" t="s">
        <v>60</v>
      </c>
      <c r="AJ64" s="115" t="s">
        <v>20</v>
      </c>
      <c r="AK64" s="116"/>
      <c r="AL64" s="116"/>
      <c r="AM64" s="116"/>
      <c r="AO64" s="107" t="s">
        <v>8</v>
      </c>
      <c r="AP64" s="107" t="s">
        <v>7</v>
      </c>
      <c r="AQ64" s="107" t="s">
        <v>9</v>
      </c>
      <c r="AR64" s="107" t="s">
        <v>19</v>
      </c>
    </row>
    <row r="65" spans="1:44" x14ac:dyDescent="0.25">
      <c r="A65" s="20" t="s">
        <v>1</v>
      </c>
      <c r="B65" s="20" t="s">
        <v>22</v>
      </c>
      <c r="C65" s="20" t="s">
        <v>0</v>
      </c>
      <c r="D65" s="20" t="s">
        <v>2</v>
      </c>
      <c r="E65" s="20" t="s">
        <v>5</v>
      </c>
      <c r="F65" s="20" t="s">
        <v>6</v>
      </c>
      <c r="G65" s="20" t="s">
        <v>18</v>
      </c>
      <c r="H65" s="20" t="s">
        <v>3</v>
      </c>
      <c r="I65" s="20" t="s">
        <v>62</v>
      </c>
      <c r="J65" s="20" t="s">
        <v>63</v>
      </c>
      <c r="K65" s="20" t="s">
        <v>64</v>
      </c>
      <c r="L65" s="20" t="s">
        <v>65</v>
      </c>
      <c r="N65" s="92" t="s">
        <v>4</v>
      </c>
      <c r="O65" s="92" t="s">
        <v>0</v>
      </c>
      <c r="P65" s="92" t="s">
        <v>12</v>
      </c>
      <c r="Q65" s="92" t="s">
        <v>3</v>
      </c>
      <c r="R65" s="93" t="s">
        <v>62</v>
      </c>
      <c r="S65" s="93" t="s">
        <v>63</v>
      </c>
      <c r="T65" s="93" t="s">
        <v>64</v>
      </c>
      <c r="U65" s="93" t="s">
        <v>65</v>
      </c>
      <c r="W65" s="19" t="s">
        <v>4</v>
      </c>
      <c r="X65" s="19" t="s">
        <v>0</v>
      </c>
      <c r="Y65" s="19" t="s">
        <v>12</v>
      </c>
      <c r="Z65" s="19" t="s">
        <v>3</v>
      </c>
      <c r="AA65" s="20" t="s">
        <v>62</v>
      </c>
      <c r="AB65" s="20" t="s">
        <v>63</v>
      </c>
      <c r="AC65" s="20" t="s">
        <v>64</v>
      </c>
      <c r="AD65" s="20" t="s">
        <v>65</v>
      </c>
      <c r="AF65" s="19" t="s">
        <v>4</v>
      </c>
      <c r="AG65" s="19" t="s">
        <v>0</v>
      </c>
      <c r="AH65" s="19" t="s">
        <v>12</v>
      </c>
      <c r="AI65" s="19" t="s">
        <v>3</v>
      </c>
      <c r="AJ65" s="20" t="s">
        <v>62</v>
      </c>
      <c r="AK65" s="20" t="s">
        <v>63</v>
      </c>
      <c r="AL65" s="20" t="s">
        <v>64</v>
      </c>
      <c r="AM65" s="20" t="s">
        <v>65</v>
      </c>
      <c r="AO65" s="20" t="s">
        <v>1</v>
      </c>
      <c r="AP65" s="20" t="s">
        <v>0</v>
      </c>
      <c r="AQ65" s="20" t="s">
        <v>2</v>
      </c>
      <c r="AR65" s="20" t="s">
        <v>3</v>
      </c>
    </row>
    <row r="66" spans="1:44" x14ac:dyDescent="0.25">
      <c r="A66" s="5">
        <v>44025</v>
      </c>
      <c r="B66" s="6"/>
      <c r="C66" s="7" t="s">
        <v>1453</v>
      </c>
      <c r="D66" s="7" t="s">
        <v>1454</v>
      </c>
      <c r="E66" s="8">
        <v>0.54166666666666663</v>
      </c>
      <c r="F66" s="8">
        <v>0.58333333333333337</v>
      </c>
      <c r="G66" s="9">
        <f t="shared" ref="G66:G79" si="2">IF(F66&lt;E66,F66+1,F66)-E66</f>
        <v>4.1666666666666741E-2</v>
      </c>
      <c r="H66" s="10">
        <f t="shared" ref="H66:H118" si="3">G66*24</f>
        <v>1.0000000000000018</v>
      </c>
      <c r="I66" s="7">
        <v>1</v>
      </c>
      <c r="J66" s="7"/>
      <c r="K66" s="7"/>
      <c r="L66" s="7"/>
      <c r="N66" s="94">
        <v>1</v>
      </c>
      <c r="O66" s="7" t="s">
        <v>1453</v>
      </c>
      <c r="P66" s="95">
        <v>1</v>
      </c>
      <c r="Q66" s="96">
        <v>1</v>
      </c>
      <c r="R66" s="95">
        <v>1</v>
      </c>
      <c r="S66" s="95"/>
      <c r="T66" s="95"/>
      <c r="U66" s="95"/>
      <c r="W66" s="94">
        <v>1</v>
      </c>
      <c r="X66" s="7" t="s">
        <v>1453</v>
      </c>
      <c r="Y66" s="95">
        <v>1</v>
      </c>
      <c r="Z66" s="96">
        <v>1</v>
      </c>
      <c r="AA66" s="95">
        <v>1</v>
      </c>
      <c r="AB66" s="95"/>
      <c r="AC66" s="95"/>
      <c r="AD66" s="95"/>
      <c r="AF66" s="94">
        <v>1</v>
      </c>
      <c r="AG66" s="7" t="s">
        <v>1453</v>
      </c>
      <c r="AH66" s="95">
        <v>1</v>
      </c>
      <c r="AI66" s="96">
        <v>1</v>
      </c>
      <c r="AJ66" s="95">
        <v>1</v>
      </c>
      <c r="AK66" s="95"/>
      <c r="AL66" s="95"/>
      <c r="AM66" s="95"/>
      <c r="AO66" s="5">
        <v>44025</v>
      </c>
      <c r="AP66" s="7" t="s">
        <v>1453</v>
      </c>
      <c r="AQ66" s="7" t="s">
        <v>1454</v>
      </c>
      <c r="AR66" s="108">
        <v>1</v>
      </c>
    </row>
    <row r="67" spans="1:44" x14ac:dyDescent="0.25">
      <c r="A67" s="5">
        <v>44132</v>
      </c>
      <c r="B67" s="6"/>
      <c r="C67" s="7" t="s">
        <v>1458</v>
      </c>
      <c r="D67" s="7" t="s">
        <v>1459</v>
      </c>
      <c r="E67" s="8">
        <v>0.58333333333333337</v>
      </c>
      <c r="F67" s="8">
        <v>0.625</v>
      </c>
      <c r="G67" s="9">
        <f t="shared" si="2"/>
        <v>4.166666666666663E-2</v>
      </c>
      <c r="H67" s="10">
        <f t="shared" si="3"/>
        <v>0.99999999999999911</v>
      </c>
      <c r="I67" s="7">
        <v>1</v>
      </c>
      <c r="J67" s="7"/>
      <c r="K67" s="7"/>
      <c r="L67" s="7"/>
      <c r="N67" s="94">
        <v>2</v>
      </c>
      <c r="O67" s="7" t="s">
        <v>1458</v>
      </c>
      <c r="P67" s="95">
        <v>1</v>
      </c>
      <c r="Q67" s="96">
        <v>1</v>
      </c>
      <c r="R67" s="95">
        <v>1</v>
      </c>
      <c r="S67" s="95"/>
      <c r="T67" s="95"/>
      <c r="U67" s="95"/>
      <c r="W67" s="94">
        <v>2</v>
      </c>
      <c r="X67" s="7" t="s">
        <v>1458</v>
      </c>
      <c r="Y67" s="95">
        <v>1</v>
      </c>
      <c r="Z67" s="96">
        <v>1</v>
      </c>
      <c r="AA67" s="95">
        <v>1</v>
      </c>
      <c r="AB67" s="95"/>
      <c r="AC67" s="95"/>
      <c r="AD67" s="95"/>
      <c r="AF67" s="94">
        <v>2</v>
      </c>
      <c r="AG67" s="7" t="s">
        <v>1458</v>
      </c>
      <c r="AH67" s="95">
        <v>1</v>
      </c>
      <c r="AI67" s="96">
        <v>1</v>
      </c>
      <c r="AJ67" s="95">
        <v>1</v>
      </c>
      <c r="AK67" s="95"/>
      <c r="AL67" s="95"/>
      <c r="AM67" s="95"/>
      <c r="AO67" s="5">
        <v>44132</v>
      </c>
      <c r="AP67" s="7" t="s">
        <v>1458</v>
      </c>
      <c r="AQ67" s="7" t="s">
        <v>1459</v>
      </c>
      <c r="AR67" s="108">
        <v>1</v>
      </c>
    </row>
    <row r="68" spans="1:44" x14ac:dyDescent="0.25">
      <c r="A68" s="5">
        <v>44144</v>
      </c>
      <c r="B68" s="6"/>
      <c r="C68" s="7" t="s">
        <v>1460</v>
      </c>
      <c r="D68" s="7" t="s">
        <v>1461</v>
      </c>
      <c r="E68" s="15"/>
      <c r="F68" s="8"/>
      <c r="G68" s="9">
        <f t="shared" si="2"/>
        <v>0</v>
      </c>
      <c r="H68" s="10">
        <f t="shared" si="3"/>
        <v>0</v>
      </c>
      <c r="I68" s="7"/>
      <c r="J68" s="7"/>
      <c r="K68" s="7"/>
      <c r="L68" s="7"/>
      <c r="N68" s="94">
        <v>3</v>
      </c>
      <c r="O68" s="7" t="s">
        <v>1460</v>
      </c>
      <c r="P68" s="95">
        <v>2</v>
      </c>
      <c r="Q68" s="96">
        <v>3.5</v>
      </c>
      <c r="R68" s="95">
        <v>3.5</v>
      </c>
      <c r="S68" s="95"/>
      <c r="T68" s="95"/>
      <c r="U68" s="95"/>
      <c r="W68" s="94">
        <v>3</v>
      </c>
      <c r="X68" s="7" t="s">
        <v>1460</v>
      </c>
      <c r="Y68" s="95">
        <v>2</v>
      </c>
      <c r="Z68" s="96">
        <v>3.5</v>
      </c>
      <c r="AA68" s="95">
        <v>3.5</v>
      </c>
      <c r="AB68" s="95"/>
      <c r="AC68" s="95"/>
      <c r="AD68" s="95"/>
      <c r="AF68" s="94">
        <v>3</v>
      </c>
      <c r="AG68" s="7" t="s">
        <v>1460</v>
      </c>
      <c r="AH68" s="95">
        <v>2</v>
      </c>
      <c r="AI68" s="96">
        <v>3.5</v>
      </c>
      <c r="AJ68" s="95">
        <v>3.5</v>
      </c>
      <c r="AK68" s="95"/>
      <c r="AL68" s="95"/>
      <c r="AM68" s="95"/>
      <c r="AO68" s="5">
        <v>44144</v>
      </c>
      <c r="AP68" s="7" t="s">
        <v>1460</v>
      </c>
      <c r="AQ68" s="7" t="s">
        <v>1461</v>
      </c>
      <c r="AR68" s="108">
        <v>3.5</v>
      </c>
    </row>
    <row r="69" spans="1:44" x14ac:dyDescent="0.25">
      <c r="A69" s="5">
        <v>315</v>
      </c>
      <c r="B69" s="6"/>
      <c r="C69" s="7" t="s">
        <v>1460</v>
      </c>
      <c r="D69" s="7" t="s">
        <v>1461</v>
      </c>
      <c r="E69" s="15"/>
      <c r="F69" s="8"/>
      <c r="G69" s="9">
        <f t="shared" si="2"/>
        <v>0</v>
      </c>
      <c r="H69" s="10">
        <f t="shared" si="3"/>
        <v>0</v>
      </c>
      <c r="I69" s="7"/>
      <c r="J69" s="7"/>
      <c r="K69" s="7"/>
      <c r="L69" s="7"/>
      <c r="N69" s="94">
        <v>4</v>
      </c>
      <c r="O69" s="7"/>
      <c r="P69" s="95"/>
      <c r="Q69" s="96"/>
      <c r="R69" s="95"/>
      <c r="S69" s="95"/>
      <c r="T69" s="95"/>
      <c r="U69" s="95"/>
      <c r="W69" s="94">
        <v>4</v>
      </c>
      <c r="X69" s="7"/>
      <c r="Y69" s="95"/>
      <c r="Z69" s="96"/>
      <c r="AA69" s="95"/>
      <c r="AB69" s="95"/>
      <c r="AC69" s="95"/>
      <c r="AD69" s="95"/>
      <c r="AF69" s="94">
        <v>4</v>
      </c>
      <c r="AG69" s="7"/>
      <c r="AH69" s="95"/>
      <c r="AI69" s="96"/>
      <c r="AJ69" s="95"/>
      <c r="AK69" s="95"/>
      <c r="AL69" s="95"/>
      <c r="AM69" s="95"/>
      <c r="AO69" s="5"/>
      <c r="AP69" s="7"/>
      <c r="AQ69" s="7"/>
      <c r="AR69" s="108"/>
    </row>
    <row r="70" spans="1:44" x14ac:dyDescent="0.25">
      <c r="A70" s="5"/>
      <c r="B70" s="6"/>
      <c r="C70" s="7"/>
      <c r="D70" s="7"/>
      <c r="E70" s="8"/>
      <c r="F70" s="8"/>
      <c r="G70" s="9">
        <f t="shared" si="2"/>
        <v>0</v>
      </c>
      <c r="H70" s="10">
        <f t="shared" si="3"/>
        <v>0</v>
      </c>
      <c r="I70" s="7"/>
      <c r="J70" s="7"/>
      <c r="K70" s="7"/>
      <c r="L70" s="7"/>
      <c r="N70" s="94">
        <v>5</v>
      </c>
      <c r="O70" s="7"/>
      <c r="P70" s="95"/>
      <c r="Q70" s="96"/>
      <c r="R70" s="95"/>
      <c r="S70" s="95"/>
      <c r="T70" s="95"/>
      <c r="U70" s="95"/>
      <c r="W70" s="94">
        <v>5</v>
      </c>
      <c r="X70" s="7"/>
      <c r="Y70" s="95"/>
      <c r="Z70" s="96"/>
      <c r="AA70" s="95"/>
      <c r="AB70" s="95"/>
      <c r="AC70" s="95"/>
      <c r="AD70" s="95"/>
      <c r="AF70" s="94">
        <v>5</v>
      </c>
      <c r="AG70" s="7"/>
      <c r="AH70" s="95"/>
      <c r="AI70" s="96"/>
      <c r="AJ70" s="95"/>
      <c r="AK70" s="95"/>
      <c r="AL70" s="95"/>
      <c r="AM70" s="95"/>
      <c r="AO70" s="5"/>
      <c r="AP70" s="7"/>
      <c r="AQ70" s="7"/>
      <c r="AR70" s="108"/>
    </row>
    <row r="71" spans="1:44" x14ac:dyDescent="0.25">
      <c r="A71" s="5"/>
      <c r="B71" s="6"/>
      <c r="C71" s="7"/>
      <c r="D71" s="7"/>
      <c r="E71" s="8"/>
      <c r="F71" s="8"/>
      <c r="G71" s="9">
        <f t="shared" si="2"/>
        <v>0</v>
      </c>
      <c r="H71" s="10">
        <f t="shared" si="3"/>
        <v>0</v>
      </c>
      <c r="I71" s="7"/>
      <c r="J71" s="7"/>
      <c r="K71" s="7"/>
      <c r="L71" s="7"/>
      <c r="N71" s="94">
        <v>6</v>
      </c>
      <c r="O71" s="7"/>
      <c r="P71" s="95"/>
      <c r="Q71" s="96"/>
      <c r="R71" s="95"/>
      <c r="S71" s="95"/>
      <c r="T71" s="95"/>
      <c r="U71" s="95"/>
      <c r="W71" s="94">
        <v>6</v>
      </c>
      <c r="X71" s="7"/>
      <c r="Y71" s="95"/>
      <c r="Z71" s="96"/>
      <c r="AA71" s="95"/>
      <c r="AB71" s="95"/>
      <c r="AC71" s="95"/>
      <c r="AD71" s="95"/>
      <c r="AF71" s="94">
        <v>6</v>
      </c>
      <c r="AG71" s="7"/>
      <c r="AH71" s="95"/>
      <c r="AI71" s="96"/>
      <c r="AJ71" s="95"/>
      <c r="AK71" s="95"/>
      <c r="AL71" s="95"/>
      <c r="AM71" s="95"/>
      <c r="AO71" s="5"/>
      <c r="AP71" s="7"/>
      <c r="AQ71" s="7"/>
      <c r="AR71" s="108"/>
    </row>
    <row r="72" spans="1:44" x14ac:dyDescent="0.25">
      <c r="A72" s="5"/>
      <c r="B72" s="6"/>
      <c r="C72" s="7"/>
      <c r="D72" s="7"/>
      <c r="E72" s="8"/>
      <c r="F72" s="8"/>
      <c r="G72" s="9">
        <f t="shared" si="2"/>
        <v>0</v>
      </c>
      <c r="H72" s="10">
        <f t="shared" si="3"/>
        <v>0</v>
      </c>
      <c r="I72" s="7"/>
      <c r="J72" s="7"/>
      <c r="K72" s="7"/>
      <c r="L72" s="7"/>
      <c r="N72" s="94">
        <v>7</v>
      </c>
      <c r="O72" s="7"/>
      <c r="P72" s="95"/>
      <c r="Q72" s="96"/>
      <c r="R72" s="95"/>
      <c r="S72" s="95"/>
      <c r="T72" s="95"/>
      <c r="U72" s="95"/>
      <c r="W72" s="94">
        <v>7</v>
      </c>
      <c r="X72" s="7"/>
      <c r="Y72" s="95"/>
      <c r="Z72" s="96"/>
      <c r="AA72" s="95"/>
      <c r="AB72" s="95"/>
      <c r="AC72" s="95"/>
      <c r="AD72" s="95"/>
      <c r="AF72" s="94">
        <v>7</v>
      </c>
      <c r="AG72" s="7"/>
      <c r="AH72" s="95"/>
      <c r="AI72" s="96"/>
      <c r="AJ72" s="95"/>
      <c r="AK72" s="95"/>
      <c r="AL72" s="95"/>
      <c r="AM72" s="95"/>
      <c r="AO72" s="5"/>
      <c r="AP72" s="7"/>
      <c r="AQ72" s="7"/>
      <c r="AR72" s="108"/>
    </row>
    <row r="73" spans="1:44" x14ac:dyDescent="0.25">
      <c r="A73" s="5"/>
      <c r="B73" s="6"/>
      <c r="C73" s="7"/>
      <c r="D73" s="7"/>
      <c r="E73" s="8"/>
      <c r="F73" s="8"/>
      <c r="G73" s="9">
        <f t="shared" si="2"/>
        <v>0</v>
      </c>
      <c r="H73" s="10">
        <f t="shared" si="3"/>
        <v>0</v>
      </c>
      <c r="I73" s="7"/>
      <c r="J73" s="7"/>
      <c r="K73" s="7"/>
      <c r="L73" s="7"/>
      <c r="N73" s="94">
        <v>8</v>
      </c>
      <c r="O73" s="7"/>
      <c r="P73" s="95"/>
      <c r="Q73" s="96"/>
      <c r="R73" s="95"/>
      <c r="S73" s="95"/>
      <c r="T73" s="95"/>
      <c r="U73" s="95"/>
      <c r="W73" s="94">
        <v>8</v>
      </c>
      <c r="X73" s="7"/>
      <c r="Y73" s="95"/>
      <c r="Z73" s="96"/>
      <c r="AA73" s="95"/>
      <c r="AB73" s="95"/>
      <c r="AC73" s="95"/>
      <c r="AD73" s="95"/>
      <c r="AF73" s="94">
        <v>8</v>
      </c>
      <c r="AG73" s="7"/>
      <c r="AH73" s="95"/>
      <c r="AI73" s="96"/>
      <c r="AJ73" s="95"/>
      <c r="AK73" s="95"/>
      <c r="AL73" s="95"/>
      <c r="AM73" s="95"/>
      <c r="AO73" s="5"/>
      <c r="AP73" s="7"/>
      <c r="AQ73" s="7"/>
      <c r="AR73" s="108"/>
    </row>
    <row r="74" spans="1:44" x14ac:dyDescent="0.25">
      <c r="A74" s="5"/>
      <c r="B74" s="6"/>
      <c r="C74" s="7"/>
      <c r="D74" s="7"/>
      <c r="E74" s="8"/>
      <c r="F74" s="8"/>
      <c r="G74" s="9">
        <f t="shared" si="2"/>
        <v>0</v>
      </c>
      <c r="H74" s="10">
        <f t="shared" si="3"/>
        <v>0</v>
      </c>
      <c r="I74" s="7"/>
      <c r="J74" s="7"/>
      <c r="K74" s="7"/>
      <c r="L74" s="7"/>
      <c r="N74" s="94">
        <v>9</v>
      </c>
      <c r="O74" s="7"/>
      <c r="P74" s="95"/>
      <c r="Q74" s="96"/>
      <c r="R74" s="95"/>
      <c r="S74" s="95"/>
      <c r="T74" s="95"/>
      <c r="U74" s="95"/>
      <c r="W74" s="94">
        <v>9</v>
      </c>
      <c r="X74" s="7"/>
      <c r="Y74" s="95"/>
      <c r="Z74" s="96"/>
      <c r="AA74" s="95"/>
      <c r="AB74" s="95"/>
      <c r="AC74" s="95"/>
      <c r="AD74" s="95"/>
      <c r="AF74" s="94">
        <v>9</v>
      </c>
      <c r="AG74" s="7"/>
      <c r="AH74" s="95"/>
      <c r="AI74" s="96"/>
      <c r="AJ74" s="95"/>
      <c r="AK74" s="95"/>
      <c r="AL74" s="95"/>
      <c r="AM74" s="95"/>
      <c r="AO74" s="5"/>
      <c r="AP74" s="7"/>
      <c r="AQ74" s="7"/>
      <c r="AR74" s="108"/>
    </row>
    <row r="75" spans="1:44" x14ac:dyDescent="0.25">
      <c r="A75" s="5"/>
      <c r="B75" s="6"/>
      <c r="C75" s="7"/>
      <c r="D75" s="7"/>
      <c r="E75" s="8"/>
      <c r="F75" s="8"/>
      <c r="G75" s="9">
        <f t="shared" si="2"/>
        <v>0</v>
      </c>
      <c r="H75" s="10">
        <f t="shared" si="3"/>
        <v>0</v>
      </c>
      <c r="I75" s="7"/>
      <c r="J75" s="7"/>
      <c r="K75" s="7"/>
      <c r="L75" s="7"/>
      <c r="N75" s="94">
        <v>10</v>
      </c>
      <c r="O75" s="7"/>
      <c r="P75" s="95"/>
      <c r="Q75" s="96"/>
      <c r="R75" s="95"/>
      <c r="S75" s="95"/>
      <c r="T75" s="95"/>
      <c r="U75" s="95"/>
      <c r="W75" s="94">
        <v>10</v>
      </c>
      <c r="X75" s="7"/>
      <c r="Y75" s="95"/>
      <c r="Z75" s="96"/>
      <c r="AA75" s="95"/>
      <c r="AB75" s="95"/>
      <c r="AC75" s="95"/>
      <c r="AD75" s="95"/>
      <c r="AF75" s="94">
        <v>10</v>
      </c>
      <c r="AG75" s="7"/>
      <c r="AH75" s="95"/>
      <c r="AI75" s="96"/>
      <c r="AJ75" s="95"/>
      <c r="AK75" s="95"/>
      <c r="AL75" s="95"/>
      <c r="AM75" s="95"/>
      <c r="AO75" s="5"/>
      <c r="AP75" s="7"/>
      <c r="AQ75" s="7"/>
      <c r="AR75" s="108"/>
    </row>
    <row r="76" spans="1:44" x14ac:dyDescent="0.25">
      <c r="A76" s="5"/>
      <c r="B76" s="6"/>
      <c r="C76" s="110"/>
      <c r="D76" s="110"/>
      <c r="E76" s="8"/>
      <c r="F76" s="8"/>
      <c r="G76" s="9">
        <f t="shared" si="2"/>
        <v>0</v>
      </c>
      <c r="H76" s="10">
        <f t="shared" si="3"/>
        <v>0</v>
      </c>
      <c r="I76" s="7"/>
      <c r="J76" s="7"/>
      <c r="K76" s="7"/>
      <c r="L76" s="7"/>
      <c r="N76" s="94">
        <v>11</v>
      </c>
      <c r="O76" s="110"/>
      <c r="P76" s="95"/>
      <c r="Q76" s="95"/>
      <c r="R76" s="95"/>
      <c r="S76" s="95"/>
      <c r="T76" s="95"/>
      <c r="U76" s="95"/>
      <c r="W76" s="94">
        <v>11</v>
      </c>
      <c r="X76" s="110"/>
      <c r="Y76" s="95"/>
      <c r="Z76" s="95"/>
      <c r="AA76" s="95"/>
      <c r="AB76" s="95"/>
      <c r="AC76" s="95"/>
      <c r="AD76" s="95"/>
      <c r="AF76" s="94">
        <v>11</v>
      </c>
      <c r="AG76" s="110"/>
      <c r="AH76" s="95"/>
      <c r="AI76" s="95"/>
      <c r="AJ76" s="95"/>
      <c r="AK76" s="95"/>
      <c r="AL76" s="95"/>
      <c r="AM76" s="95"/>
      <c r="AO76" s="5"/>
      <c r="AP76" s="110"/>
      <c r="AQ76" s="110"/>
      <c r="AR76" s="108"/>
    </row>
    <row r="77" spans="1:44" x14ac:dyDescent="0.25">
      <c r="A77" s="5"/>
      <c r="B77" s="6"/>
      <c r="C77" s="7"/>
      <c r="D77" s="7"/>
      <c r="E77" s="8"/>
      <c r="F77" s="8"/>
      <c r="G77" s="9">
        <f t="shared" si="2"/>
        <v>0</v>
      </c>
      <c r="H77" s="10">
        <f t="shared" si="3"/>
        <v>0</v>
      </c>
      <c r="I77" s="7"/>
      <c r="J77" s="7"/>
      <c r="K77" s="7"/>
      <c r="L77" s="7"/>
      <c r="N77" s="94">
        <v>12</v>
      </c>
      <c r="O77" s="7"/>
      <c r="P77" s="95"/>
      <c r="Q77" s="95"/>
      <c r="R77" s="95"/>
      <c r="S77" s="95"/>
      <c r="T77" s="95"/>
      <c r="U77" s="95"/>
      <c r="W77" s="94">
        <v>12</v>
      </c>
      <c r="X77" s="7"/>
      <c r="Y77" s="95"/>
      <c r="Z77" s="95"/>
      <c r="AA77" s="95"/>
      <c r="AB77" s="95"/>
      <c r="AC77" s="95"/>
      <c r="AD77" s="95"/>
      <c r="AF77" s="94">
        <v>12</v>
      </c>
      <c r="AG77" s="7"/>
      <c r="AH77" s="95"/>
      <c r="AI77" s="95"/>
      <c r="AJ77" s="95"/>
      <c r="AK77" s="95"/>
      <c r="AL77" s="95"/>
      <c r="AM77" s="95"/>
      <c r="AO77" s="5"/>
      <c r="AP77" s="7"/>
      <c r="AQ77" s="7"/>
      <c r="AR77" s="108"/>
    </row>
    <row r="78" spans="1:44" x14ac:dyDescent="0.25">
      <c r="A78" s="5"/>
      <c r="B78" s="6"/>
      <c r="C78" s="7"/>
      <c r="D78" s="7"/>
      <c r="E78" s="15"/>
      <c r="F78" s="15"/>
      <c r="G78" s="9">
        <f t="shared" si="2"/>
        <v>0</v>
      </c>
      <c r="H78" s="10">
        <f t="shared" si="3"/>
        <v>0</v>
      </c>
      <c r="I78" s="7"/>
      <c r="J78" s="7"/>
      <c r="K78" s="7"/>
      <c r="L78" s="7"/>
      <c r="N78" s="94">
        <v>13</v>
      </c>
      <c r="O78" s="7"/>
      <c r="P78" s="95"/>
      <c r="Q78" s="95"/>
      <c r="R78" s="95"/>
      <c r="S78" s="95"/>
      <c r="T78" s="95"/>
      <c r="U78" s="95"/>
      <c r="W78" s="94">
        <v>13</v>
      </c>
      <c r="X78" s="7"/>
      <c r="Y78" s="95"/>
      <c r="Z78" s="95"/>
      <c r="AA78" s="95"/>
      <c r="AB78" s="95"/>
      <c r="AC78" s="95"/>
      <c r="AD78" s="95"/>
      <c r="AF78" s="94">
        <v>13</v>
      </c>
      <c r="AG78" s="7"/>
      <c r="AH78" s="95"/>
      <c r="AI78" s="95"/>
      <c r="AJ78" s="95"/>
      <c r="AK78" s="95"/>
      <c r="AL78" s="95"/>
      <c r="AM78" s="95"/>
      <c r="AO78" s="5"/>
      <c r="AP78" s="7"/>
      <c r="AQ78" s="7"/>
      <c r="AR78" s="108"/>
    </row>
    <row r="79" spans="1:44" x14ac:dyDescent="0.25">
      <c r="A79" s="5"/>
      <c r="B79" s="6"/>
      <c r="C79" s="7"/>
      <c r="D79" s="7"/>
      <c r="E79" s="8"/>
      <c r="F79" s="8"/>
      <c r="G79" s="9">
        <f t="shared" si="2"/>
        <v>0</v>
      </c>
      <c r="H79" s="10">
        <f t="shared" si="3"/>
        <v>0</v>
      </c>
      <c r="I79" s="7"/>
      <c r="J79" s="7"/>
      <c r="K79" s="7"/>
      <c r="L79" s="7"/>
      <c r="N79" s="94">
        <v>14</v>
      </c>
      <c r="O79" s="7"/>
      <c r="P79" s="95"/>
      <c r="Q79" s="95"/>
      <c r="R79" s="95"/>
      <c r="S79" s="95"/>
      <c r="T79" s="95"/>
      <c r="U79" s="95"/>
      <c r="W79" s="94">
        <v>14</v>
      </c>
      <c r="X79" s="7"/>
      <c r="Y79" s="95"/>
      <c r="Z79" s="95"/>
      <c r="AA79" s="95"/>
      <c r="AB79" s="95"/>
      <c r="AC79" s="95"/>
      <c r="AD79" s="95"/>
      <c r="AF79" s="94">
        <v>14</v>
      </c>
      <c r="AG79" s="7"/>
      <c r="AH79" s="95"/>
      <c r="AI79" s="95"/>
      <c r="AJ79" s="95"/>
      <c r="AK79" s="95"/>
      <c r="AL79" s="95"/>
      <c r="AM79" s="95"/>
      <c r="AO79" s="5"/>
      <c r="AP79" s="7"/>
      <c r="AQ79" s="7"/>
      <c r="AR79" s="108"/>
    </row>
    <row r="80" spans="1:44" x14ac:dyDescent="0.25">
      <c r="A80" s="5"/>
      <c r="B80" s="6"/>
      <c r="C80" s="7"/>
      <c r="D80" s="7"/>
      <c r="E80" s="8"/>
      <c r="F80" s="8"/>
      <c r="G80" s="9">
        <f>IF(F80&lt;E80,F80+1,F80)-E80</f>
        <v>0</v>
      </c>
      <c r="H80" s="10">
        <f t="shared" si="3"/>
        <v>0</v>
      </c>
      <c r="I80" s="7"/>
      <c r="J80" s="7"/>
      <c r="K80" s="7"/>
      <c r="L80" s="7"/>
      <c r="N80" s="94">
        <v>15</v>
      </c>
      <c r="O80" s="7"/>
      <c r="P80" s="95"/>
      <c r="Q80" s="95"/>
      <c r="R80" s="95"/>
      <c r="S80" s="95"/>
      <c r="T80" s="95"/>
      <c r="U80" s="95"/>
      <c r="W80" s="94">
        <v>15</v>
      </c>
      <c r="X80" s="7"/>
      <c r="Y80" s="95"/>
      <c r="Z80" s="95"/>
      <c r="AA80" s="95"/>
      <c r="AB80" s="95"/>
      <c r="AC80" s="95"/>
      <c r="AD80" s="95"/>
      <c r="AF80" s="94">
        <v>15</v>
      </c>
      <c r="AG80" s="7"/>
      <c r="AH80" s="95"/>
      <c r="AI80" s="95"/>
      <c r="AJ80" s="95"/>
      <c r="AK80" s="95"/>
      <c r="AL80" s="95"/>
      <c r="AM80" s="95"/>
      <c r="AO80" s="5"/>
      <c r="AP80" s="7"/>
      <c r="AQ80" s="7"/>
      <c r="AR80" s="108"/>
    </row>
    <row r="81" spans="1:44" x14ac:dyDescent="0.25">
      <c r="A81" s="5"/>
      <c r="B81" s="6"/>
      <c r="C81" s="7"/>
      <c r="D81" s="7"/>
      <c r="E81" s="8"/>
      <c r="F81" s="8"/>
      <c r="G81" s="9">
        <f>IF(F81&lt;E81,F81+1,F81)-E81</f>
        <v>0</v>
      </c>
      <c r="H81" s="10">
        <f t="shared" si="3"/>
        <v>0</v>
      </c>
      <c r="I81" s="7"/>
      <c r="J81" s="7"/>
      <c r="K81" s="7"/>
      <c r="L81" s="7"/>
      <c r="N81" s="94">
        <v>16</v>
      </c>
      <c r="O81" s="7"/>
      <c r="P81" s="95"/>
      <c r="Q81" s="95"/>
      <c r="R81" s="95"/>
      <c r="S81" s="95"/>
      <c r="T81" s="95"/>
      <c r="U81" s="95"/>
      <c r="W81" s="94">
        <v>16</v>
      </c>
      <c r="X81" s="7"/>
      <c r="Y81" s="95"/>
      <c r="Z81" s="95"/>
      <c r="AA81" s="95"/>
      <c r="AB81" s="95"/>
      <c r="AC81" s="95"/>
      <c r="AD81" s="95"/>
      <c r="AF81" s="94">
        <v>16</v>
      </c>
      <c r="AG81" s="7"/>
      <c r="AH81" s="95"/>
      <c r="AI81" s="95"/>
      <c r="AJ81" s="95"/>
      <c r="AK81" s="95"/>
      <c r="AL81" s="95"/>
      <c r="AM81" s="95"/>
      <c r="AO81" s="5"/>
      <c r="AP81" s="7"/>
      <c r="AQ81" s="7"/>
      <c r="AR81" s="108"/>
    </row>
    <row r="82" spans="1:44" x14ac:dyDescent="0.25">
      <c r="A82" s="5"/>
      <c r="B82" s="6"/>
      <c r="C82" s="7"/>
      <c r="D82" s="7"/>
      <c r="E82" s="15"/>
      <c r="F82" s="15"/>
      <c r="G82" s="9">
        <f t="shared" ref="G82:G118" si="4">IF(F82&lt;E82,F82+1,F82)-E82</f>
        <v>0</v>
      </c>
      <c r="H82" s="10">
        <f t="shared" si="3"/>
        <v>0</v>
      </c>
      <c r="I82" s="7"/>
      <c r="J82" s="7"/>
      <c r="K82" s="7"/>
      <c r="L82" s="7"/>
      <c r="N82" s="94">
        <v>17</v>
      </c>
      <c r="O82" s="7"/>
      <c r="P82" s="95"/>
      <c r="Q82" s="95"/>
      <c r="R82" s="95"/>
      <c r="S82" s="95"/>
      <c r="T82" s="95"/>
      <c r="U82" s="95"/>
      <c r="W82" s="94">
        <v>17</v>
      </c>
      <c r="X82" s="7"/>
      <c r="Y82" s="95"/>
      <c r="Z82" s="95"/>
      <c r="AA82" s="95"/>
      <c r="AB82" s="95"/>
      <c r="AC82" s="95"/>
      <c r="AD82" s="95"/>
      <c r="AF82" s="94">
        <v>17</v>
      </c>
      <c r="AG82" s="7"/>
      <c r="AH82" s="95"/>
      <c r="AI82" s="95"/>
      <c r="AJ82" s="95"/>
      <c r="AK82" s="95"/>
      <c r="AL82" s="95"/>
      <c r="AM82" s="95"/>
      <c r="AO82" s="5"/>
      <c r="AP82" s="7"/>
      <c r="AQ82" s="7"/>
      <c r="AR82" s="108"/>
    </row>
    <row r="83" spans="1:44" x14ac:dyDescent="0.25">
      <c r="A83" s="5"/>
      <c r="B83" s="6"/>
      <c r="C83" s="7"/>
      <c r="D83" s="12"/>
      <c r="E83" s="8"/>
      <c r="F83" s="8"/>
      <c r="G83" s="9">
        <f t="shared" si="4"/>
        <v>0</v>
      </c>
      <c r="H83" s="10">
        <f t="shared" si="3"/>
        <v>0</v>
      </c>
      <c r="I83" s="7"/>
      <c r="J83" s="7"/>
      <c r="K83" s="7"/>
      <c r="L83" s="7"/>
      <c r="N83" s="94">
        <v>18</v>
      </c>
      <c r="O83" s="95"/>
      <c r="P83" s="95"/>
      <c r="Q83" s="95"/>
      <c r="R83" s="95"/>
      <c r="S83" s="95"/>
      <c r="T83" s="95"/>
      <c r="U83" s="95"/>
      <c r="W83" s="94">
        <v>18</v>
      </c>
      <c r="X83" s="95"/>
      <c r="Y83" s="95"/>
      <c r="Z83" s="95"/>
      <c r="AA83" s="95"/>
      <c r="AB83" s="95"/>
      <c r="AC83" s="95"/>
      <c r="AD83" s="95"/>
      <c r="AF83" s="94">
        <v>18</v>
      </c>
      <c r="AG83" s="95"/>
      <c r="AH83" s="95"/>
      <c r="AI83" s="95"/>
      <c r="AJ83" s="95"/>
      <c r="AK83" s="95"/>
      <c r="AL83" s="95"/>
      <c r="AM83" s="95"/>
      <c r="AO83" s="5"/>
      <c r="AP83" s="7"/>
      <c r="AQ83" s="12"/>
      <c r="AR83" s="108"/>
    </row>
    <row r="84" spans="1:44" x14ac:dyDescent="0.25">
      <c r="A84" s="5"/>
      <c r="B84" s="6"/>
      <c r="C84" s="7"/>
      <c r="D84" s="12"/>
      <c r="E84" s="8"/>
      <c r="F84" s="8"/>
      <c r="G84" s="9">
        <f t="shared" si="4"/>
        <v>0</v>
      </c>
      <c r="H84" s="10">
        <f t="shared" si="3"/>
        <v>0</v>
      </c>
      <c r="I84" s="7"/>
      <c r="J84" s="7"/>
      <c r="K84" s="7"/>
      <c r="L84" s="7"/>
      <c r="N84" s="94">
        <v>19</v>
      </c>
      <c r="O84" s="95"/>
      <c r="P84" s="95"/>
      <c r="Q84" s="95"/>
      <c r="R84" s="95"/>
      <c r="S84" s="95"/>
      <c r="T84" s="95"/>
      <c r="U84" s="95"/>
      <c r="W84" s="94">
        <v>19</v>
      </c>
      <c r="X84" s="95"/>
      <c r="Y84" s="95"/>
      <c r="Z84" s="95"/>
      <c r="AA84" s="95"/>
      <c r="AB84" s="95"/>
      <c r="AC84" s="95"/>
      <c r="AD84" s="95"/>
      <c r="AF84" s="94">
        <v>19</v>
      </c>
      <c r="AG84" s="95"/>
      <c r="AH84" s="95"/>
      <c r="AI84" s="95"/>
      <c r="AJ84" s="95"/>
      <c r="AK84" s="95"/>
      <c r="AL84" s="95"/>
      <c r="AM84" s="95"/>
      <c r="AO84" s="5"/>
      <c r="AP84" s="7"/>
      <c r="AQ84" s="12"/>
      <c r="AR84" s="108"/>
    </row>
    <row r="85" spans="1:44" x14ac:dyDescent="0.25">
      <c r="A85" s="5"/>
      <c r="B85" s="6"/>
      <c r="C85" s="7"/>
      <c r="D85" s="12"/>
      <c r="E85" s="15"/>
      <c r="F85" s="15"/>
      <c r="G85" s="9">
        <f t="shared" si="4"/>
        <v>0</v>
      </c>
      <c r="H85" s="10">
        <f t="shared" si="3"/>
        <v>0</v>
      </c>
      <c r="I85" s="7"/>
      <c r="J85" s="7"/>
      <c r="K85" s="7"/>
      <c r="L85" s="7"/>
      <c r="N85" s="94">
        <v>20</v>
      </c>
      <c r="O85" s="7"/>
      <c r="P85" s="95"/>
      <c r="Q85" s="95"/>
      <c r="R85" s="95"/>
      <c r="S85" s="95"/>
      <c r="T85" s="95"/>
      <c r="U85" s="95"/>
      <c r="W85" s="94">
        <v>20</v>
      </c>
      <c r="X85" s="7"/>
      <c r="Y85" s="95"/>
      <c r="Z85" s="95"/>
      <c r="AA85" s="95"/>
      <c r="AB85" s="95"/>
      <c r="AC85" s="95"/>
      <c r="AD85" s="95"/>
      <c r="AF85" s="94">
        <v>20</v>
      </c>
      <c r="AG85" s="7"/>
      <c r="AH85" s="95"/>
      <c r="AI85" s="95"/>
      <c r="AJ85" s="95"/>
      <c r="AK85" s="95"/>
      <c r="AL85" s="95"/>
      <c r="AM85" s="95"/>
      <c r="AO85" s="5"/>
      <c r="AP85" s="7"/>
      <c r="AQ85" s="12"/>
      <c r="AR85" s="108"/>
    </row>
    <row r="86" spans="1:44" ht="14.25" customHeight="1" x14ac:dyDescent="0.25">
      <c r="A86" s="5"/>
      <c r="B86" s="6"/>
      <c r="C86" s="7"/>
      <c r="D86" s="12"/>
      <c r="E86" s="8"/>
      <c r="F86" s="8"/>
      <c r="G86" s="9">
        <f t="shared" si="4"/>
        <v>0</v>
      </c>
      <c r="H86" s="10">
        <f t="shared" si="3"/>
        <v>0</v>
      </c>
      <c r="I86" s="7"/>
      <c r="J86" s="7"/>
      <c r="K86" s="7"/>
      <c r="L86" s="7"/>
      <c r="N86" s="94">
        <v>21</v>
      </c>
      <c r="O86" s="7"/>
      <c r="P86" s="95"/>
      <c r="Q86" s="95"/>
      <c r="R86" s="95"/>
      <c r="S86" s="95"/>
      <c r="T86" s="95"/>
      <c r="U86" s="95"/>
      <c r="W86" s="94">
        <v>21</v>
      </c>
      <c r="X86" s="7"/>
      <c r="Y86" s="95"/>
      <c r="Z86" s="95"/>
      <c r="AA86" s="95"/>
      <c r="AB86" s="95"/>
      <c r="AC86" s="95"/>
      <c r="AD86" s="95"/>
      <c r="AF86" s="94">
        <v>21</v>
      </c>
      <c r="AG86" s="7"/>
      <c r="AH86" s="95"/>
      <c r="AI86" s="95"/>
      <c r="AJ86" s="95"/>
      <c r="AK86" s="95"/>
      <c r="AL86" s="95"/>
      <c r="AM86" s="95"/>
      <c r="AO86" s="5"/>
      <c r="AP86" s="7"/>
      <c r="AQ86" s="12"/>
      <c r="AR86" s="108"/>
    </row>
    <row r="87" spans="1:44" ht="13.5" customHeight="1" x14ac:dyDescent="0.25">
      <c r="A87" s="5"/>
      <c r="B87" s="6"/>
      <c r="C87" s="7"/>
      <c r="D87" s="12"/>
      <c r="E87" s="8"/>
      <c r="F87" s="8"/>
      <c r="G87" s="9">
        <f t="shared" si="4"/>
        <v>0</v>
      </c>
      <c r="H87" s="10">
        <f t="shared" si="3"/>
        <v>0</v>
      </c>
      <c r="I87" s="7"/>
      <c r="J87" s="7"/>
      <c r="K87" s="7"/>
      <c r="L87" s="7"/>
      <c r="N87" s="94">
        <v>22</v>
      </c>
      <c r="O87" s="7"/>
      <c r="P87" s="95"/>
      <c r="Q87" s="95"/>
      <c r="R87" s="95"/>
      <c r="S87" s="95"/>
      <c r="T87" s="95"/>
      <c r="U87" s="95"/>
      <c r="W87" s="94">
        <v>22</v>
      </c>
      <c r="X87" s="7"/>
      <c r="Y87" s="95"/>
      <c r="Z87" s="95"/>
      <c r="AA87" s="95"/>
      <c r="AB87" s="95"/>
      <c r="AC87" s="95"/>
      <c r="AD87" s="95"/>
      <c r="AF87" s="94">
        <v>22</v>
      </c>
      <c r="AG87" s="7"/>
      <c r="AH87" s="95"/>
      <c r="AI87" s="95"/>
      <c r="AJ87" s="95"/>
      <c r="AK87" s="95"/>
      <c r="AL87" s="95"/>
      <c r="AM87" s="95"/>
      <c r="AO87" s="5"/>
      <c r="AP87" s="7"/>
      <c r="AQ87" s="12"/>
      <c r="AR87" s="108"/>
    </row>
    <row r="88" spans="1:44" x14ac:dyDescent="0.25">
      <c r="A88" s="5"/>
      <c r="B88" s="6"/>
      <c r="C88" s="7"/>
      <c r="D88" s="12"/>
      <c r="E88" s="8"/>
      <c r="F88" s="8"/>
      <c r="G88" s="9">
        <f t="shared" si="4"/>
        <v>0</v>
      </c>
      <c r="H88" s="10">
        <f t="shared" si="3"/>
        <v>0</v>
      </c>
      <c r="I88" s="7"/>
      <c r="J88" s="7"/>
      <c r="K88" s="7"/>
      <c r="L88" s="7"/>
      <c r="N88" s="94">
        <v>23</v>
      </c>
      <c r="O88" s="95"/>
      <c r="P88" s="95"/>
      <c r="Q88" s="95"/>
      <c r="R88" s="95"/>
      <c r="S88" s="95"/>
      <c r="T88" s="95"/>
      <c r="U88" s="95"/>
      <c r="W88" s="94">
        <v>23</v>
      </c>
      <c r="X88" s="95"/>
      <c r="Y88" s="95"/>
      <c r="Z88" s="95"/>
      <c r="AA88" s="95"/>
      <c r="AB88" s="95"/>
      <c r="AC88" s="95"/>
      <c r="AD88" s="95"/>
      <c r="AF88" s="94">
        <v>23</v>
      </c>
      <c r="AG88" s="95"/>
      <c r="AH88" s="95"/>
      <c r="AI88" s="95"/>
      <c r="AJ88" s="95"/>
      <c r="AK88" s="95"/>
      <c r="AL88" s="95"/>
      <c r="AM88" s="95"/>
      <c r="AO88" s="5"/>
      <c r="AP88" s="7"/>
      <c r="AQ88" s="12"/>
      <c r="AR88" s="108"/>
    </row>
    <row r="89" spans="1:44" x14ac:dyDescent="0.25">
      <c r="A89" s="5"/>
      <c r="B89" s="6"/>
      <c r="C89" s="7"/>
      <c r="D89" s="12"/>
      <c r="E89" s="8"/>
      <c r="F89" s="8"/>
      <c r="G89" s="9">
        <f t="shared" si="4"/>
        <v>0</v>
      </c>
      <c r="H89" s="10">
        <f t="shared" si="3"/>
        <v>0</v>
      </c>
      <c r="I89" s="7"/>
      <c r="J89" s="7"/>
      <c r="K89" s="7"/>
      <c r="L89" s="7"/>
      <c r="N89" s="94">
        <v>24</v>
      </c>
      <c r="O89" s="7"/>
      <c r="P89" s="95"/>
      <c r="Q89" s="95"/>
      <c r="R89" s="95"/>
      <c r="S89" s="95"/>
      <c r="T89" s="95"/>
      <c r="U89" s="95"/>
      <c r="W89" s="94">
        <v>24</v>
      </c>
      <c r="X89" s="7"/>
      <c r="Y89" s="95"/>
      <c r="Z89" s="95"/>
      <c r="AA89" s="95"/>
      <c r="AB89" s="95"/>
      <c r="AC89" s="95"/>
      <c r="AD89" s="95"/>
      <c r="AF89" s="94">
        <v>24</v>
      </c>
      <c r="AG89" s="7"/>
      <c r="AH89" s="95"/>
      <c r="AI89" s="95"/>
      <c r="AJ89" s="95"/>
      <c r="AK89" s="95"/>
      <c r="AL89" s="95"/>
      <c r="AM89" s="95"/>
      <c r="AO89" s="5"/>
      <c r="AP89" s="7"/>
      <c r="AQ89" s="12"/>
      <c r="AR89" s="108"/>
    </row>
    <row r="90" spans="1:44" x14ac:dyDescent="0.25">
      <c r="A90" s="5"/>
      <c r="B90" s="6"/>
      <c r="C90" s="7"/>
      <c r="D90" s="12"/>
      <c r="E90" s="8"/>
      <c r="F90" s="8"/>
      <c r="G90" s="9">
        <f t="shared" si="4"/>
        <v>0</v>
      </c>
      <c r="H90" s="10">
        <f t="shared" si="3"/>
        <v>0</v>
      </c>
      <c r="I90" s="7"/>
      <c r="J90" s="7"/>
      <c r="K90" s="7"/>
      <c r="L90" s="7"/>
      <c r="N90" s="94">
        <v>25</v>
      </c>
      <c r="O90" s="95"/>
      <c r="P90" s="95"/>
      <c r="Q90" s="95"/>
      <c r="R90" s="95"/>
      <c r="S90" s="95"/>
      <c r="T90" s="95"/>
      <c r="U90" s="95"/>
      <c r="W90" s="94">
        <v>25</v>
      </c>
      <c r="X90" s="95"/>
      <c r="Y90" s="95"/>
      <c r="Z90" s="95"/>
      <c r="AA90" s="95"/>
      <c r="AB90" s="95"/>
      <c r="AC90" s="95"/>
      <c r="AD90" s="95"/>
      <c r="AF90" s="94">
        <v>25</v>
      </c>
      <c r="AG90" s="95"/>
      <c r="AH90" s="95"/>
      <c r="AI90" s="95"/>
      <c r="AJ90" s="95"/>
      <c r="AK90" s="95"/>
      <c r="AL90" s="95"/>
      <c r="AM90" s="95"/>
      <c r="AO90" s="5"/>
      <c r="AP90" s="7"/>
      <c r="AQ90" s="12"/>
      <c r="AR90" s="108"/>
    </row>
    <row r="91" spans="1:44" x14ac:dyDescent="0.25">
      <c r="A91" s="5"/>
      <c r="B91" s="6"/>
      <c r="C91" s="7"/>
      <c r="D91" s="12"/>
      <c r="E91" s="8"/>
      <c r="F91" s="8"/>
      <c r="G91" s="9">
        <f t="shared" si="4"/>
        <v>0</v>
      </c>
      <c r="H91" s="10">
        <f t="shared" si="3"/>
        <v>0</v>
      </c>
      <c r="I91" s="7"/>
      <c r="J91" s="7"/>
      <c r="K91" s="7"/>
      <c r="L91" s="7"/>
      <c r="N91" s="94"/>
      <c r="O91" s="95"/>
      <c r="P91" s="95"/>
      <c r="Q91" s="95"/>
      <c r="R91" s="95"/>
      <c r="S91" s="95"/>
      <c r="T91" s="95"/>
      <c r="U91" s="95"/>
      <c r="W91" s="94"/>
      <c r="X91" s="95"/>
      <c r="Y91" s="95"/>
      <c r="Z91" s="95"/>
      <c r="AA91" s="95"/>
      <c r="AB91" s="95"/>
      <c r="AC91" s="95"/>
      <c r="AD91" s="95"/>
      <c r="AF91" s="94"/>
      <c r="AG91" s="95"/>
      <c r="AH91" s="95"/>
      <c r="AI91" s="95"/>
      <c r="AJ91" s="95"/>
      <c r="AK91" s="95"/>
      <c r="AL91" s="95"/>
      <c r="AM91" s="95"/>
      <c r="AO91" s="5"/>
      <c r="AP91" s="7"/>
      <c r="AQ91" s="12"/>
      <c r="AR91" s="108"/>
    </row>
    <row r="92" spans="1:44" x14ac:dyDescent="0.25">
      <c r="A92" s="5"/>
      <c r="B92" s="6"/>
      <c r="C92" s="7"/>
      <c r="D92" s="12"/>
      <c r="E92" s="8"/>
      <c r="F92" s="8"/>
      <c r="G92" s="9">
        <f t="shared" si="4"/>
        <v>0</v>
      </c>
      <c r="H92" s="10">
        <f t="shared" si="3"/>
        <v>0</v>
      </c>
      <c r="I92" s="7"/>
      <c r="J92" s="7"/>
      <c r="K92" s="7"/>
      <c r="L92" s="7"/>
      <c r="N92" s="99"/>
      <c r="O92" s="97"/>
      <c r="P92" s="97"/>
      <c r="Q92" s="97"/>
      <c r="R92" s="97"/>
      <c r="S92" s="97"/>
      <c r="T92" s="97"/>
      <c r="U92" s="97"/>
      <c r="W92" s="97"/>
      <c r="X92" s="97"/>
      <c r="Y92" s="97"/>
      <c r="Z92" s="97"/>
      <c r="AA92" s="97"/>
      <c r="AB92" s="97"/>
      <c r="AC92" s="97"/>
      <c r="AD92" s="97"/>
      <c r="AF92" s="97"/>
      <c r="AG92" s="97"/>
      <c r="AH92" s="97"/>
      <c r="AI92" s="97"/>
      <c r="AJ92" s="97"/>
      <c r="AK92" s="97"/>
      <c r="AL92" s="97"/>
      <c r="AM92" s="97"/>
      <c r="AO92" s="5"/>
      <c r="AP92" s="7"/>
      <c r="AQ92" s="12"/>
      <c r="AR92" s="108"/>
    </row>
    <row r="93" spans="1:44" x14ac:dyDescent="0.25">
      <c r="A93" s="5"/>
      <c r="B93" s="6"/>
      <c r="C93" s="7"/>
      <c r="D93" s="12"/>
      <c r="E93" s="8"/>
      <c r="F93" s="8"/>
      <c r="G93" s="9">
        <f t="shared" si="4"/>
        <v>0</v>
      </c>
      <c r="H93" s="10">
        <f t="shared" si="3"/>
        <v>0</v>
      </c>
      <c r="I93" s="7"/>
      <c r="J93" s="7"/>
      <c r="K93" s="7"/>
      <c r="L93" s="7"/>
      <c r="N93" s="98"/>
      <c r="O93" s="98"/>
      <c r="P93" s="98">
        <f t="shared" ref="P93:U93" si="5">SUM(P66:P92)</f>
        <v>4</v>
      </c>
      <c r="Q93" s="98">
        <f t="shared" si="5"/>
        <v>5.5</v>
      </c>
      <c r="R93" s="98">
        <f t="shared" si="5"/>
        <v>5.5</v>
      </c>
      <c r="S93" s="98">
        <f t="shared" si="5"/>
        <v>0</v>
      </c>
      <c r="T93" s="98">
        <f t="shared" si="5"/>
        <v>0</v>
      </c>
      <c r="U93" s="98">
        <f t="shared" si="5"/>
        <v>0</v>
      </c>
      <c r="W93" s="98"/>
      <c r="X93" s="98"/>
      <c r="Y93" s="98">
        <f t="shared" ref="Y93:AD93" si="6">SUM(Y66:Y92)</f>
        <v>4</v>
      </c>
      <c r="Z93" s="98">
        <f t="shared" si="6"/>
        <v>5.5</v>
      </c>
      <c r="AA93" s="98">
        <f t="shared" si="6"/>
        <v>5.5</v>
      </c>
      <c r="AB93" s="98">
        <f t="shared" si="6"/>
        <v>0</v>
      </c>
      <c r="AC93" s="98">
        <f t="shared" si="6"/>
        <v>0</v>
      </c>
      <c r="AD93" s="98">
        <f t="shared" si="6"/>
        <v>0</v>
      </c>
      <c r="AF93" s="98"/>
      <c r="AG93" s="98"/>
      <c r="AH93" s="98">
        <f t="shared" ref="AH93:AM93" si="7">SUM(AH66:AH92)</f>
        <v>4</v>
      </c>
      <c r="AI93" s="98">
        <f t="shared" si="7"/>
        <v>5.5</v>
      </c>
      <c r="AJ93" s="98">
        <f t="shared" si="7"/>
        <v>5.5</v>
      </c>
      <c r="AK93" s="98">
        <f t="shared" si="7"/>
        <v>0</v>
      </c>
      <c r="AL93" s="98">
        <f t="shared" si="7"/>
        <v>0</v>
      </c>
      <c r="AM93" s="98">
        <f t="shared" si="7"/>
        <v>0</v>
      </c>
      <c r="AO93" s="5"/>
      <c r="AP93" s="7"/>
      <c r="AQ93" s="12"/>
      <c r="AR93" s="108"/>
    </row>
    <row r="94" spans="1:44" x14ac:dyDescent="0.25">
      <c r="A94" s="5"/>
      <c r="B94" s="6"/>
      <c r="C94" s="7"/>
      <c r="D94" s="12"/>
      <c r="E94" s="8"/>
      <c r="F94" s="8"/>
      <c r="G94" s="9">
        <f t="shared" si="4"/>
        <v>0</v>
      </c>
      <c r="H94" s="10">
        <f t="shared" si="3"/>
        <v>0</v>
      </c>
      <c r="I94" s="7"/>
      <c r="J94" s="7"/>
      <c r="K94" s="7"/>
      <c r="L94" s="7"/>
      <c r="AO94" s="5"/>
      <c r="AP94" s="7"/>
      <c r="AQ94" s="12"/>
      <c r="AR94" s="108"/>
    </row>
    <row r="95" spans="1:44" x14ac:dyDescent="0.25">
      <c r="A95" s="5"/>
      <c r="B95" s="6"/>
      <c r="C95" s="7"/>
      <c r="D95" s="12"/>
      <c r="E95" s="8"/>
      <c r="F95" s="8"/>
      <c r="G95" s="9">
        <f t="shared" si="4"/>
        <v>0</v>
      </c>
      <c r="H95" s="10">
        <f t="shared" si="3"/>
        <v>0</v>
      </c>
      <c r="I95" s="7"/>
      <c r="J95" s="7"/>
      <c r="K95" s="7"/>
      <c r="L95" s="7"/>
      <c r="AO95" s="5"/>
      <c r="AP95" s="7"/>
      <c r="AQ95" s="12"/>
      <c r="AR95" s="108"/>
    </row>
    <row r="96" spans="1:44" x14ac:dyDescent="0.25">
      <c r="A96" s="5"/>
      <c r="B96" s="6"/>
      <c r="C96" s="7"/>
      <c r="D96" s="12"/>
      <c r="E96" s="8"/>
      <c r="F96" s="8"/>
      <c r="G96" s="9">
        <f t="shared" si="4"/>
        <v>0</v>
      </c>
      <c r="H96" s="10">
        <f t="shared" si="3"/>
        <v>0</v>
      </c>
      <c r="I96" s="7"/>
      <c r="J96" s="7"/>
      <c r="K96" s="7"/>
      <c r="L96" s="7"/>
      <c r="AO96" s="5"/>
      <c r="AP96" s="7"/>
      <c r="AQ96" s="12"/>
      <c r="AR96" s="108"/>
    </row>
    <row r="97" spans="1:44" x14ac:dyDescent="0.25">
      <c r="A97" s="5"/>
      <c r="B97" s="6"/>
      <c r="C97" s="7"/>
      <c r="D97" s="12"/>
      <c r="E97" s="8"/>
      <c r="F97" s="8"/>
      <c r="G97" s="9">
        <f t="shared" si="4"/>
        <v>0</v>
      </c>
      <c r="H97" s="10">
        <f t="shared" si="3"/>
        <v>0</v>
      </c>
      <c r="I97" s="7"/>
      <c r="J97" s="7"/>
      <c r="K97" s="7"/>
      <c r="L97" s="7"/>
      <c r="AO97" s="5"/>
      <c r="AP97" s="7"/>
      <c r="AQ97" s="12"/>
      <c r="AR97" s="108"/>
    </row>
    <row r="98" spans="1:44" x14ac:dyDescent="0.25">
      <c r="A98" s="5"/>
      <c r="B98" s="6"/>
      <c r="C98" s="7"/>
      <c r="D98" s="12"/>
      <c r="E98" s="8"/>
      <c r="F98" s="8"/>
      <c r="G98" s="9">
        <f t="shared" si="4"/>
        <v>0</v>
      </c>
      <c r="H98" s="10">
        <f t="shared" si="3"/>
        <v>0</v>
      </c>
      <c r="I98" s="7"/>
      <c r="J98" s="7"/>
      <c r="K98" s="7"/>
      <c r="L98" s="7"/>
      <c r="AO98" s="5"/>
      <c r="AP98" s="7"/>
      <c r="AQ98" s="12"/>
      <c r="AR98" s="108"/>
    </row>
    <row r="99" spans="1:44" x14ac:dyDescent="0.25">
      <c r="A99" s="5"/>
      <c r="B99" s="6"/>
      <c r="C99" s="7"/>
      <c r="D99" s="12"/>
      <c r="E99" s="8"/>
      <c r="F99" s="8"/>
      <c r="G99" s="9">
        <f t="shared" si="4"/>
        <v>0</v>
      </c>
      <c r="H99" s="10">
        <f t="shared" si="3"/>
        <v>0</v>
      </c>
      <c r="I99" s="7"/>
      <c r="J99" s="7"/>
      <c r="K99" s="7"/>
      <c r="L99" s="7"/>
      <c r="AO99" s="5"/>
      <c r="AP99" s="7"/>
      <c r="AQ99" s="12"/>
      <c r="AR99" s="108"/>
    </row>
    <row r="100" spans="1:44" x14ac:dyDescent="0.25">
      <c r="A100" s="5"/>
      <c r="B100" s="6"/>
      <c r="C100" s="7"/>
      <c r="D100" s="12"/>
      <c r="E100" s="8"/>
      <c r="F100" s="8"/>
      <c r="G100" s="9">
        <f t="shared" si="4"/>
        <v>0</v>
      </c>
      <c r="H100" s="10">
        <f t="shared" si="3"/>
        <v>0</v>
      </c>
      <c r="I100" s="7"/>
      <c r="J100" s="7"/>
      <c r="K100" s="7"/>
      <c r="L100" s="7"/>
      <c r="AO100" s="5"/>
      <c r="AP100" s="7"/>
      <c r="AQ100" s="12"/>
      <c r="AR100" s="108"/>
    </row>
    <row r="101" spans="1:44" x14ac:dyDescent="0.25">
      <c r="A101" s="5"/>
      <c r="B101" s="6"/>
      <c r="C101" s="7"/>
      <c r="D101" s="12"/>
      <c r="E101" s="8"/>
      <c r="F101" s="8"/>
      <c r="G101" s="9">
        <f t="shared" si="4"/>
        <v>0</v>
      </c>
      <c r="H101" s="10">
        <f t="shared" si="3"/>
        <v>0</v>
      </c>
      <c r="I101" s="7"/>
      <c r="J101" s="7"/>
      <c r="K101" s="7"/>
      <c r="L101" s="7"/>
      <c r="AO101" s="5"/>
      <c r="AP101" s="7"/>
      <c r="AQ101" s="12"/>
      <c r="AR101" s="108"/>
    </row>
    <row r="102" spans="1:44" x14ac:dyDescent="0.25">
      <c r="A102" s="5"/>
      <c r="B102" s="6"/>
      <c r="C102" s="7"/>
      <c r="D102" s="12"/>
      <c r="E102" s="8"/>
      <c r="F102" s="8"/>
      <c r="G102" s="9">
        <f t="shared" si="4"/>
        <v>0</v>
      </c>
      <c r="H102" s="10">
        <f t="shared" si="3"/>
        <v>0</v>
      </c>
      <c r="I102" s="7"/>
      <c r="J102" s="7"/>
      <c r="K102" s="7"/>
      <c r="L102" s="7"/>
      <c r="AO102" s="5"/>
      <c r="AP102" s="7"/>
      <c r="AQ102" s="12"/>
      <c r="AR102" s="108"/>
    </row>
    <row r="103" spans="1:44" x14ac:dyDescent="0.25">
      <c r="A103" s="5"/>
      <c r="B103" s="6"/>
      <c r="C103" s="7"/>
      <c r="D103" s="12"/>
      <c r="E103" s="8"/>
      <c r="F103" s="8"/>
      <c r="G103" s="9">
        <f t="shared" si="4"/>
        <v>0</v>
      </c>
      <c r="H103" s="10">
        <f t="shared" si="3"/>
        <v>0</v>
      </c>
      <c r="I103" s="7"/>
      <c r="J103" s="7"/>
      <c r="K103" s="7"/>
      <c r="L103" s="7"/>
      <c r="AO103" s="5"/>
      <c r="AP103" s="7"/>
      <c r="AQ103" s="12"/>
      <c r="AR103" s="108"/>
    </row>
    <row r="104" spans="1:44" x14ac:dyDescent="0.25">
      <c r="A104" s="5"/>
      <c r="B104" s="6"/>
      <c r="C104" s="7"/>
      <c r="D104" s="12"/>
      <c r="E104" s="8"/>
      <c r="F104" s="8"/>
      <c r="G104" s="9">
        <f t="shared" si="4"/>
        <v>0</v>
      </c>
      <c r="H104" s="10">
        <f t="shared" si="3"/>
        <v>0</v>
      </c>
      <c r="I104" s="7"/>
      <c r="J104" s="7"/>
      <c r="K104" s="7"/>
      <c r="L104" s="7"/>
      <c r="AO104" s="5"/>
      <c r="AP104" s="7"/>
      <c r="AQ104" s="12"/>
      <c r="AR104" s="108"/>
    </row>
    <row r="105" spans="1:44" x14ac:dyDescent="0.25">
      <c r="A105" s="5"/>
      <c r="B105" s="6"/>
      <c r="C105" s="7"/>
      <c r="D105" s="12"/>
      <c r="E105" s="8"/>
      <c r="F105" s="8"/>
      <c r="G105" s="9">
        <f t="shared" si="4"/>
        <v>0</v>
      </c>
      <c r="H105" s="10">
        <f t="shared" si="3"/>
        <v>0</v>
      </c>
      <c r="I105" s="7"/>
      <c r="J105" s="7"/>
      <c r="K105" s="7"/>
      <c r="L105" s="7"/>
      <c r="AO105" s="5"/>
      <c r="AP105" s="7"/>
      <c r="AQ105" s="12"/>
      <c r="AR105" s="108"/>
    </row>
    <row r="106" spans="1:44" x14ac:dyDescent="0.25">
      <c r="A106" s="5"/>
      <c r="B106" s="6"/>
      <c r="C106" s="7"/>
      <c r="D106" s="12"/>
      <c r="E106" s="8"/>
      <c r="F106" s="8"/>
      <c r="G106" s="9">
        <f t="shared" si="4"/>
        <v>0</v>
      </c>
      <c r="H106" s="10">
        <f t="shared" si="3"/>
        <v>0</v>
      </c>
      <c r="I106" s="7"/>
      <c r="J106" s="7"/>
      <c r="K106" s="7"/>
      <c r="L106" s="7"/>
      <c r="AO106" s="5"/>
      <c r="AP106" s="7"/>
      <c r="AQ106" s="12"/>
      <c r="AR106" s="108"/>
    </row>
    <row r="107" spans="1:44" x14ac:dyDescent="0.25">
      <c r="A107" s="5"/>
      <c r="B107" s="6"/>
      <c r="C107" s="7"/>
      <c r="D107" s="12"/>
      <c r="E107" s="8"/>
      <c r="F107" s="8"/>
      <c r="G107" s="9">
        <f t="shared" si="4"/>
        <v>0</v>
      </c>
      <c r="H107" s="10">
        <f t="shared" si="3"/>
        <v>0</v>
      </c>
      <c r="I107" s="7"/>
      <c r="J107" s="7"/>
      <c r="K107" s="7"/>
      <c r="L107" s="7"/>
      <c r="AO107" s="5"/>
      <c r="AP107" s="7"/>
      <c r="AQ107" s="12"/>
      <c r="AR107" s="108"/>
    </row>
    <row r="108" spans="1:44" x14ac:dyDescent="0.25">
      <c r="A108" s="5"/>
      <c r="B108" s="6"/>
      <c r="C108" s="7"/>
      <c r="D108" s="12"/>
      <c r="E108" s="8"/>
      <c r="F108" s="8"/>
      <c r="G108" s="9">
        <f t="shared" si="4"/>
        <v>0</v>
      </c>
      <c r="H108" s="10">
        <f t="shared" si="3"/>
        <v>0</v>
      </c>
      <c r="I108" s="7"/>
      <c r="J108" s="7"/>
      <c r="K108" s="7"/>
      <c r="L108" s="7"/>
      <c r="AO108" s="5"/>
      <c r="AP108" s="7"/>
      <c r="AQ108" s="12"/>
      <c r="AR108" s="108"/>
    </row>
    <row r="109" spans="1:44" x14ac:dyDescent="0.25">
      <c r="A109" s="5"/>
      <c r="B109" s="6"/>
      <c r="C109" s="7"/>
      <c r="D109" s="12"/>
      <c r="E109" s="8"/>
      <c r="F109" s="8"/>
      <c r="G109" s="9">
        <f t="shared" si="4"/>
        <v>0</v>
      </c>
      <c r="H109" s="10">
        <f t="shared" si="3"/>
        <v>0</v>
      </c>
      <c r="I109" s="7"/>
      <c r="J109" s="7"/>
      <c r="K109" s="7"/>
      <c r="L109" s="7"/>
      <c r="AO109" s="5"/>
      <c r="AP109" s="7"/>
      <c r="AQ109" s="12"/>
      <c r="AR109" s="108"/>
    </row>
    <row r="110" spans="1:44" x14ac:dyDescent="0.25">
      <c r="A110" s="5"/>
      <c r="B110" s="6"/>
      <c r="C110" s="100"/>
      <c r="D110" s="7"/>
      <c r="E110" s="8"/>
      <c r="F110" s="8"/>
      <c r="G110" s="9">
        <f t="shared" si="4"/>
        <v>0</v>
      </c>
      <c r="H110" s="10">
        <f t="shared" si="3"/>
        <v>0</v>
      </c>
      <c r="I110" s="7"/>
      <c r="J110" s="7"/>
      <c r="K110" s="7"/>
      <c r="L110" s="7"/>
      <c r="AO110" s="5"/>
      <c r="AP110" s="100"/>
      <c r="AQ110" s="7"/>
      <c r="AR110" s="108"/>
    </row>
    <row r="111" spans="1:44" x14ac:dyDescent="0.25">
      <c r="A111" s="5"/>
      <c r="B111" s="6"/>
      <c r="C111" s="100"/>
      <c r="D111" s="7"/>
      <c r="E111" s="8"/>
      <c r="F111" s="8"/>
      <c r="G111" s="9">
        <f t="shared" si="4"/>
        <v>0</v>
      </c>
      <c r="H111" s="10">
        <f t="shared" si="3"/>
        <v>0</v>
      </c>
      <c r="I111" s="7"/>
      <c r="J111" s="7"/>
      <c r="K111" s="7"/>
      <c r="L111" s="7"/>
      <c r="AO111" s="5"/>
      <c r="AP111" s="100"/>
      <c r="AQ111" s="7"/>
      <c r="AR111" s="108"/>
    </row>
    <row r="112" spans="1:44" x14ac:dyDescent="0.25">
      <c r="A112" s="5"/>
      <c r="B112" s="6"/>
      <c r="C112" s="7"/>
      <c r="D112" s="12"/>
      <c r="E112" s="8"/>
      <c r="F112" s="8"/>
      <c r="G112" s="9">
        <f t="shared" si="4"/>
        <v>0</v>
      </c>
      <c r="H112" s="10">
        <f t="shared" si="3"/>
        <v>0</v>
      </c>
      <c r="I112" s="7"/>
      <c r="J112" s="7"/>
      <c r="K112" s="7"/>
      <c r="L112" s="7"/>
      <c r="AO112" s="5"/>
      <c r="AP112" s="7"/>
      <c r="AQ112" s="12"/>
      <c r="AR112" s="108"/>
    </row>
    <row r="113" spans="1:44" x14ac:dyDescent="0.25">
      <c r="A113" s="5"/>
      <c r="B113" s="6"/>
      <c r="C113" s="7"/>
      <c r="D113" s="12"/>
      <c r="E113" s="8"/>
      <c r="F113" s="8"/>
      <c r="G113" s="9">
        <f t="shared" si="4"/>
        <v>0</v>
      </c>
      <c r="H113" s="10">
        <f t="shared" si="3"/>
        <v>0</v>
      </c>
      <c r="I113" s="7"/>
      <c r="J113" s="7"/>
      <c r="K113" s="7"/>
      <c r="L113" s="7"/>
      <c r="AO113" s="5"/>
      <c r="AP113" s="7"/>
      <c r="AQ113" s="12"/>
      <c r="AR113" s="108"/>
    </row>
    <row r="114" spans="1:44" x14ac:dyDescent="0.25">
      <c r="A114" s="5"/>
      <c r="B114" s="6"/>
      <c r="C114" s="7"/>
      <c r="D114" s="12"/>
      <c r="E114" s="8"/>
      <c r="F114" s="8"/>
      <c r="G114" s="9">
        <f t="shared" si="4"/>
        <v>0</v>
      </c>
      <c r="H114" s="10">
        <f t="shared" si="3"/>
        <v>0</v>
      </c>
      <c r="I114" s="7"/>
      <c r="J114" s="7"/>
      <c r="K114" s="7"/>
      <c r="L114" s="7"/>
      <c r="AO114" s="5"/>
      <c r="AP114" s="7"/>
      <c r="AQ114" s="12"/>
      <c r="AR114" s="108"/>
    </row>
    <row r="115" spans="1:44" x14ac:dyDescent="0.25">
      <c r="A115" s="5"/>
      <c r="B115" s="6"/>
      <c r="C115" s="7"/>
      <c r="D115" s="7"/>
      <c r="E115" s="8"/>
      <c r="F115" s="8"/>
      <c r="G115" s="9">
        <f t="shared" si="4"/>
        <v>0</v>
      </c>
      <c r="H115" s="10">
        <f t="shared" si="3"/>
        <v>0</v>
      </c>
      <c r="I115" s="7"/>
      <c r="J115" s="7"/>
      <c r="K115" s="7"/>
      <c r="L115" s="7"/>
      <c r="AO115" s="5"/>
      <c r="AP115" s="7"/>
      <c r="AQ115" s="7"/>
      <c r="AR115" s="108"/>
    </row>
    <row r="116" spans="1:44" x14ac:dyDescent="0.25">
      <c r="A116" s="5"/>
      <c r="B116" s="6"/>
      <c r="C116" s="7"/>
      <c r="D116" s="7"/>
      <c r="E116" s="8"/>
      <c r="F116" s="8"/>
      <c r="G116" s="9">
        <f t="shared" si="4"/>
        <v>0</v>
      </c>
      <c r="H116" s="10">
        <f t="shared" si="3"/>
        <v>0</v>
      </c>
      <c r="I116" s="7"/>
      <c r="J116" s="7"/>
      <c r="K116" s="7"/>
      <c r="L116" s="7"/>
      <c r="AO116" s="5"/>
      <c r="AP116" s="7"/>
      <c r="AQ116" s="7"/>
      <c r="AR116" s="108"/>
    </row>
    <row r="117" spans="1:44" x14ac:dyDescent="0.25">
      <c r="A117" s="5"/>
      <c r="B117" s="6"/>
      <c r="C117" s="7"/>
      <c r="D117" s="7"/>
      <c r="E117" s="8"/>
      <c r="F117" s="8"/>
      <c r="G117" s="9">
        <f t="shared" si="4"/>
        <v>0</v>
      </c>
      <c r="H117" s="10">
        <f t="shared" si="3"/>
        <v>0</v>
      </c>
      <c r="I117" s="7"/>
      <c r="J117" s="7"/>
      <c r="K117" s="7"/>
      <c r="L117" s="7"/>
      <c r="AO117" s="5"/>
      <c r="AP117" s="7"/>
      <c r="AQ117" s="7"/>
      <c r="AR117" s="108"/>
    </row>
    <row r="118" spans="1:44" x14ac:dyDescent="0.25">
      <c r="A118" s="105"/>
      <c r="B118" s="6"/>
      <c r="C118" s="106"/>
      <c r="D118" s="106"/>
      <c r="E118" s="8"/>
      <c r="F118" s="8"/>
      <c r="G118" s="9">
        <f t="shared" si="4"/>
        <v>0</v>
      </c>
      <c r="H118" s="10">
        <f t="shared" si="3"/>
        <v>0</v>
      </c>
      <c r="I118" s="7"/>
      <c r="J118" s="7"/>
      <c r="K118" s="7"/>
      <c r="L118" s="7"/>
      <c r="AO118" s="5"/>
      <c r="AP118" s="7"/>
      <c r="AQ118" s="7"/>
      <c r="AR118" s="108"/>
    </row>
    <row r="119" spans="1:44" x14ac:dyDescent="0.25">
      <c r="A119" s="112" t="s">
        <v>11</v>
      </c>
      <c r="B119" s="113"/>
      <c r="C119" s="113"/>
      <c r="D119" s="113"/>
      <c r="E119" s="113"/>
      <c r="F119" s="113"/>
      <c r="G119" s="114"/>
      <c r="H119" s="13">
        <f>SUM(H66:H118)</f>
        <v>2.0000000000000009</v>
      </c>
      <c r="I119" s="14">
        <f>SUM(I66:I118)</f>
        <v>2</v>
      </c>
      <c r="J119" s="14">
        <f>SUM(J66:J118)</f>
        <v>0</v>
      </c>
      <c r="K119" s="14">
        <f>SUM(K66:K118)</f>
        <v>0</v>
      </c>
      <c r="L119" s="14">
        <f>SUM(L66:L118)</f>
        <v>0</v>
      </c>
      <c r="AO119" s="112" t="s">
        <v>11</v>
      </c>
      <c r="AP119" s="113"/>
      <c r="AQ119" s="113"/>
      <c r="AR119" s="109">
        <f>SUM(AR66:AR118)</f>
        <v>5.5</v>
      </c>
    </row>
    <row r="125" spans="1:44" ht="19.5" customHeight="1" x14ac:dyDescent="0.25"/>
  </sheetData>
  <mergeCells count="9">
    <mergeCell ref="AJ64:AM64"/>
    <mergeCell ref="A119:G119"/>
    <mergeCell ref="AO119:AQ119"/>
    <mergeCell ref="I5:L5"/>
    <mergeCell ref="R5:U5"/>
    <mergeCell ref="A60:G60"/>
    <mergeCell ref="I64:L64"/>
    <mergeCell ref="R64:U64"/>
    <mergeCell ref="AA64:AD64"/>
  </mergeCells>
  <phoneticPr fontId="19" type="noConversion"/>
  <pageMargins left="0.7" right="0.7" top="0.75" bottom="0.75" header="0.3" footer="0.3"/>
  <pageSetup paperSize="9" orientation="portrait" r:id="rId1"/>
  <ignoredErrors>
    <ignoredError sqref="I60" 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8ACD07-118C-4601-9AC1-944B75A0B8DD}">
          <x14:formula1>
            <xm:f>Sheet4!$A$1:$A$4</xm:f>
          </x14:formula1>
          <xm:sqref>AJ7:AM15 AA7:AD15 J58:L59 J118:L118</xm:sqref>
        </x14:dataValidation>
        <x14:dataValidation type="list" allowBlank="1" showInputMessage="1" showErrorMessage="1" xr:uid="{D78F5C7D-A036-4875-8D84-B2F9B815001D}">
          <x14:formula1>
            <xm:f>Sheet4!$A$7:$A$8</xm:f>
          </x14:formula1>
          <xm:sqref>B7:B59 B66:B118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E9599-104B-4400-8C7D-E6C5B3E3F5F5}">
  <dimension ref="B2:D24"/>
  <sheetViews>
    <sheetView topLeftCell="A7" zoomScale="85" zoomScaleNormal="85" workbookViewId="0">
      <selection activeCell="C24" sqref="C24"/>
    </sheetView>
  </sheetViews>
  <sheetFormatPr defaultRowHeight="15" x14ac:dyDescent="0.25"/>
  <cols>
    <col min="2" max="2" width="35.5703125" bestFit="1" customWidth="1"/>
    <col min="3" max="3" width="38.140625" customWidth="1"/>
    <col min="4" max="4" width="75.140625" customWidth="1"/>
  </cols>
  <sheetData>
    <row r="2" spans="2:4" ht="18" x14ac:dyDescent="0.25">
      <c r="B2" s="42" t="s">
        <v>85</v>
      </c>
      <c r="C2" s="41"/>
    </row>
    <row r="3" spans="2:4" ht="18" x14ac:dyDescent="0.25">
      <c r="B3" s="41"/>
      <c r="C3" s="41"/>
    </row>
    <row r="4" spans="2:4" x14ac:dyDescent="0.25">
      <c r="B4" s="76" t="s">
        <v>82</v>
      </c>
      <c r="C4" s="77" t="s">
        <v>84</v>
      </c>
      <c r="D4" s="76" t="s">
        <v>83</v>
      </c>
    </row>
    <row r="5" spans="2:4" ht="75" x14ac:dyDescent="0.25">
      <c r="B5" s="78" t="s">
        <v>94</v>
      </c>
      <c r="C5" s="80" t="s">
        <v>181</v>
      </c>
      <c r="D5" s="80" t="s">
        <v>1411</v>
      </c>
    </row>
    <row r="6" spans="2:4" ht="75" x14ac:dyDescent="0.25">
      <c r="B6" s="79" t="s">
        <v>123</v>
      </c>
      <c r="C6" s="80" t="s">
        <v>1421</v>
      </c>
      <c r="D6" s="80" t="s">
        <v>1423</v>
      </c>
    </row>
    <row r="7" spans="2:4" ht="45" x14ac:dyDescent="0.25">
      <c r="B7" s="79" t="s">
        <v>145</v>
      </c>
      <c r="C7" s="80" t="s">
        <v>1422</v>
      </c>
      <c r="D7" s="80" t="s">
        <v>183</v>
      </c>
    </row>
    <row r="8" spans="2:4" ht="45" x14ac:dyDescent="0.25">
      <c r="B8" s="79" t="s">
        <v>115</v>
      </c>
      <c r="C8" s="80" t="s">
        <v>182</v>
      </c>
      <c r="D8" s="80" t="s">
        <v>184</v>
      </c>
    </row>
    <row r="11" spans="2:4" ht="18" x14ac:dyDescent="0.25">
      <c r="B11" s="42" t="s">
        <v>1444</v>
      </c>
      <c r="C11" s="41"/>
    </row>
    <row r="12" spans="2:4" ht="18" x14ac:dyDescent="0.25">
      <c r="B12" s="41"/>
      <c r="C12" s="41"/>
    </row>
    <row r="13" spans="2:4" x14ac:dyDescent="0.25">
      <c r="B13" s="76" t="s">
        <v>82</v>
      </c>
      <c r="C13" s="77" t="s">
        <v>84</v>
      </c>
      <c r="D13" s="76" t="s">
        <v>83</v>
      </c>
    </row>
    <row r="14" spans="2:4" ht="30" x14ac:dyDescent="0.25">
      <c r="B14" s="111" t="s">
        <v>1447</v>
      </c>
      <c r="C14" s="80" t="s">
        <v>1445</v>
      </c>
      <c r="D14" s="80" t="s">
        <v>1446</v>
      </c>
    </row>
    <row r="15" spans="2:4" ht="30" x14ac:dyDescent="0.25">
      <c r="B15" s="111" t="s">
        <v>1448</v>
      </c>
      <c r="C15" s="80" t="s">
        <v>1449</v>
      </c>
      <c r="D15" s="80" t="s">
        <v>1450</v>
      </c>
    </row>
    <row r="16" spans="2:4" x14ac:dyDescent="0.25">
      <c r="B16" s="79"/>
      <c r="C16" s="80"/>
      <c r="D16" s="80"/>
    </row>
    <row r="19" spans="2:4" ht="18" x14ac:dyDescent="0.25">
      <c r="B19" s="42" t="s">
        <v>1452</v>
      </c>
      <c r="C19" s="41"/>
    </row>
    <row r="20" spans="2:4" ht="18" x14ac:dyDescent="0.25">
      <c r="B20" s="41"/>
      <c r="C20" s="41"/>
    </row>
    <row r="21" spans="2:4" x14ac:dyDescent="0.25">
      <c r="B21" s="76" t="s">
        <v>82</v>
      </c>
      <c r="C21" s="77" t="s">
        <v>84</v>
      </c>
      <c r="D21" s="76" t="s">
        <v>83</v>
      </c>
    </row>
    <row r="22" spans="2:4" x14ac:dyDescent="0.25">
      <c r="B22" s="111" t="s">
        <v>1455</v>
      </c>
      <c r="C22" s="80" t="s">
        <v>1456</v>
      </c>
      <c r="D22" s="80" t="s">
        <v>1457</v>
      </c>
    </row>
    <row r="23" spans="2:4" x14ac:dyDescent="0.25">
      <c r="B23" s="120" t="s">
        <v>1458</v>
      </c>
      <c r="C23" s="80" t="s">
        <v>1465</v>
      </c>
      <c r="D23" s="80" t="s">
        <v>1464</v>
      </c>
    </row>
    <row r="24" spans="2:4" x14ac:dyDescent="0.25">
      <c r="B24" s="120" t="s">
        <v>1460</v>
      </c>
      <c r="C24" s="80" t="s">
        <v>1462</v>
      </c>
      <c r="D24" s="80" t="s">
        <v>1463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D164-F888-4E85-8E00-BBEFC6DD906B}">
  <dimension ref="A1:D7"/>
  <sheetViews>
    <sheetView workbookViewId="0">
      <selection activeCell="C10" sqref="C10"/>
    </sheetView>
  </sheetViews>
  <sheetFormatPr defaultRowHeight="15" x14ac:dyDescent="0.25"/>
  <cols>
    <col min="1" max="1" width="28.42578125" bestFit="1" customWidth="1"/>
    <col min="2" max="2" width="15.85546875" bestFit="1" customWidth="1"/>
    <col min="3" max="3" width="14.140625" bestFit="1" customWidth="1"/>
    <col min="4" max="4" width="14.7109375" bestFit="1" customWidth="1"/>
  </cols>
  <sheetData>
    <row r="1" spans="1:4" x14ac:dyDescent="0.25">
      <c r="A1" s="62" t="s">
        <v>150</v>
      </c>
      <c r="B1" t="s">
        <v>180</v>
      </c>
      <c r="C1" t="s">
        <v>152</v>
      </c>
      <c r="D1" t="s">
        <v>187</v>
      </c>
    </row>
    <row r="2" spans="1:4" x14ac:dyDescent="0.25">
      <c r="A2" s="63" t="s">
        <v>123</v>
      </c>
      <c r="B2" s="64">
        <v>8</v>
      </c>
      <c r="C2" s="64">
        <v>1</v>
      </c>
      <c r="D2" s="83">
        <v>0.5714285714285714</v>
      </c>
    </row>
    <row r="3" spans="1:4" x14ac:dyDescent="0.25">
      <c r="A3" s="63" t="s">
        <v>130</v>
      </c>
      <c r="B3" s="64">
        <v>2.0000000000000009</v>
      </c>
      <c r="C3" s="64">
        <v>1</v>
      </c>
      <c r="D3" s="83">
        <v>0.7142857142857143</v>
      </c>
    </row>
    <row r="4" spans="1:4" x14ac:dyDescent="0.25">
      <c r="A4" s="63" t="s">
        <v>133</v>
      </c>
      <c r="B4" s="64">
        <v>1.5</v>
      </c>
      <c r="C4" s="64">
        <v>1</v>
      </c>
      <c r="D4" s="83">
        <v>0.8214285714285714</v>
      </c>
    </row>
    <row r="5" spans="1:4" x14ac:dyDescent="0.25">
      <c r="A5" s="63" t="s">
        <v>136</v>
      </c>
      <c r="B5" s="64">
        <v>1.5</v>
      </c>
      <c r="C5" s="64">
        <v>1</v>
      </c>
      <c r="D5" s="83">
        <v>0.9285714285714286</v>
      </c>
    </row>
    <row r="6" spans="1:4" x14ac:dyDescent="0.25">
      <c r="A6" s="63" t="s">
        <v>94</v>
      </c>
      <c r="B6" s="64">
        <v>0.99999999999999911</v>
      </c>
      <c r="C6" s="64">
        <v>1</v>
      </c>
      <c r="D6" s="83">
        <v>1</v>
      </c>
    </row>
    <row r="7" spans="1:4" x14ac:dyDescent="0.25">
      <c r="A7" s="63" t="s">
        <v>151</v>
      </c>
      <c r="B7" s="64">
        <v>14</v>
      </c>
      <c r="C7" s="64">
        <v>5</v>
      </c>
      <c r="D7" s="64">
        <v>4.0357142857142856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0FAE-1448-4922-B7BD-BDC3E69ADDD7}">
  <dimension ref="A1:I6"/>
  <sheetViews>
    <sheetView workbookViewId="0">
      <selection activeCell="I3" sqref="I3"/>
    </sheetView>
  </sheetViews>
  <sheetFormatPr defaultRowHeight="15" x14ac:dyDescent="0.25"/>
  <cols>
    <col min="1" max="1" width="17" bestFit="1" customWidth="1"/>
    <col min="2" max="2" width="28.42578125" bestFit="1" customWidth="1"/>
    <col min="3" max="3" width="45.28515625" bestFit="1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149</v>
      </c>
      <c r="F1" t="s">
        <v>192</v>
      </c>
      <c r="G1" t="s">
        <v>178</v>
      </c>
      <c r="H1" t="s">
        <v>191</v>
      </c>
      <c r="I1" t="s">
        <v>186</v>
      </c>
    </row>
    <row r="2" spans="1:9" x14ac:dyDescent="0.25">
      <c r="A2" s="81">
        <v>43370</v>
      </c>
      <c r="B2" t="s">
        <v>123</v>
      </c>
      <c r="C2" t="s">
        <v>137</v>
      </c>
      <c r="D2">
        <v>8</v>
      </c>
      <c r="E2">
        <v>1</v>
      </c>
      <c r="F2">
        <v>392</v>
      </c>
      <c r="G2" s="75">
        <f>Table47[[#This Row],[EDT Hours]]/Table47[[#This Row],[Milling MTD]]</f>
        <v>2.0408163265306121E-2</v>
      </c>
      <c r="H2">
        <v>8</v>
      </c>
      <c r="I2" s="83">
        <f>Table47[[#This Row],[Sum Hour]]/$H$6</f>
        <v>0.5714285714285714</v>
      </c>
    </row>
    <row r="3" spans="1:9" x14ac:dyDescent="0.25">
      <c r="A3" s="81">
        <v>43347</v>
      </c>
      <c r="B3" t="s">
        <v>130</v>
      </c>
      <c r="C3" t="s">
        <v>131</v>
      </c>
      <c r="D3">
        <v>2.0000000000000009</v>
      </c>
      <c r="E3">
        <v>1</v>
      </c>
      <c r="F3">
        <v>392</v>
      </c>
      <c r="G3" s="75">
        <f>Table47[[#This Row],[EDT Hours]]/Table47[[#This Row],[Milling MTD]]</f>
        <v>5.1020408163265328E-3</v>
      </c>
      <c r="H3">
        <f>H2+Table47[[#This Row],[EDT Hours]]</f>
        <v>10</v>
      </c>
      <c r="I3" s="82">
        <f>Table47[[#This Row],[Sum Hour]]/$H$6</f>
        <v>0.7142857142857143</v>
      </c>
    </row>
    <row r="4" spans="1:9" x14ac:dyDescent="0.25">
      <c r="A4" s="81">
        <v>43358</v>
      </c>
      <c r="B4" t="s">
        <v>133</v>
      </c>
      <c r="C4" t="s">
        <v>132</v>
      </c>
      <c r="D4">
        <v>1.5</v>
      </c>
      <c r="E4">
        <v>1</v>
      </c>
      <c r="F4">
        <v>392</v>
      </c>
      <c r="G4" s="75">
        <f>Table47[[#This Row],[EDT Hours]]/Table47[[#This Row],[Milling MTD]]</f>
        <v>3.8265306122448979E-3</v>
      </c>
      <c r="H4">
        <f>H3+Table47[[#This Row],[EDT Hours]]</f>
        <v>11.5</v>
      </c>
      <c r="I4" s="83">
        <f>Table47[[#This Row],[Sum Hour]]/$H$6</f>
        <v>0.8214285714285714</v>
      </c>
    </row>
    <row r="5" spans="1:9" x14ac:dyDescent="0.25">
      <c r="A5" s="81">
        <v>43367</v>
      </c>
      <c r="B5" s="52" t="s">
        <v>136</v>
      </c>
      <c r="C5" t="s">
        <v>135</v>
      </c>
      <c r="D5">
        <v>1.5</v>
      </c>
      <c r="E5">
        <v>1</v>
      </c>
      <c r="F5">
        <v>392</v>
      </c>
      <c r="G5" s="75">
        <f>Table47[[#This Row],[EDT Hours]]/Table47[[#This Row],[Milling MTD]]</f>
        <v>3.8265306122448979E-3</v>
      </c>
      <c r="H5">
        <f>H4+Table47[[#This Row],[EDT Hours]]</f>
        <v>13</v>
      </c>
      <c r="I5" s="83">
        <f>Table47[[#This Row],[Sum Hour]]/$H$6</f>
        <v>0.9285714285714286</v>
      </c>
    </row>
    <row r="6" spans="1:9" x14ac:dyDescent="0.25">
      <c r="A6" s="81">
        <v>43364</v>
      </c>
      <c r="B6" t="s">
        <v>94</v>
      </c>
      <c r="C6" t="s">
        <v>134</v>
      </c>
      <c r="D6">
        <v>0.99999999999999911</v>
      </c>
      <c r="E6">
        <v>1</v>
      </c>
      <c r="F6">
        <v>392</v>
      </c>
      <c r="G6" s="75">
        <f>Table47[[#This Row],[EDT Hours]]/Table47[[#This Row],[Milling MTD]]</f>
        <v>2.5510204081632629E-3</v>
      </c>
      <c r="H6">
        <f>H5+Table47[[#This Row],[EDT Hours]]</f>
        <v>14</v>
      </c>
      <c r="I6" s="83">
        <f>Table47[[#This Row],[Sum Hour]]/$H$6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D6BE-98C9-46E5-BD11-B7DD15D834D1}">
  <sheetPr>
    <tabColor rgb="FFFF0000"/>
  </sheetPr>
  <dimension ref="A1:G50"/>
  <sheetViews>
    <sheetView zoomScale="85" zoomScaleNormal="85" workbookViewId="0">
      <pane ySplit="4" topLeftCell="A38" activePane="bottomLeft" state="frozen"/>
      <selection activeCell="G28" sqref="G28"/>
      <selection pane="bottomLeft" activeCell="E51" sqref="E51"/>
    </sheetView>
  </sheetViews>
  <sheetFormatPr defaultRowHeight="15" x14ac:dyDescent="0.25"/>
  <cols>
    <col min="2" max="2" width="11.7109375" bestFit="1" customWidth="1"/>
    <col min="3" max="3" width="33.42578125" style="63" customWidth="1"/>
    <col min="4" max="4" width="21.42578125" hidden="1" customWidth="1"/>
    <col min="5" max="5" width="50.28515625" customWidth="1"/>
    <col min="6" max="6" width="43.85546875" customWidth="1"/>
    <col min="7" max="7" width="20.85546875" customWidth="1"/>
  </cols>
  <sheetData>
    <row r="1" spans="1:7" x14ac:dyDescent="0.25">
      <c r="A1" s="61" t="s">
        <v>113</v>
      </c>
    </row>
    <row r="2" spans="1:7" x14ac:dyDescent="0.25">
      <c r="A2" s="61" t="s">
        <v>157</v>
      </c>
    </row>
    <row r="3" spans="1:7" x14ac:dyDescent="0.25">
      <c r="A3" s="61" t="s">
        <v>155</v>
      </c>
    </row>
    <row r="4" spans="1:7" x14ac:dyDescent="0.25">
      <c r="A4" s="66" t="s">
        <v>86</v>
      </c>
      <c r="B4" s="66" t="s">
        <v>156</v>
      </c>
      <c r="C4" s="87" t="s">
        <v>87</v>
      </c>
      <c r="D4" s="67" t="s">
        <v>88</v>
      </c>
      <c r="E4" s="67" t="s">
        <v>89</v>
      </c>
      <c r="F4" s="67" t="s">
        <v>90</v>
      </c>
      <c r="G4" s="68" t="s">
        <v>91</v>
      </c>
    </row>
    <row r="5" spans="1:7" ht="15" customHeight="1" x14ac:dyDescent="0.25">
      <c r="A5" s="65">
        <v>1</v>
      </c>
      <c r="B5" s="71">
        <v>43273</v>
      </c>
      <c r="C5" s="88" t="s">
        <v>115</v>
      </c>
      <c r="D5" s="43">
        <v>8.2304526748971183E-3</v>
      </c>
      <c r="E5" s="44" t="s">
        <v>114</v>
      </c>
      <c r="F5" s="44" t="s">
        <v>158</v>
      </c>
      <c r="G5" s="73" t="s">
        <v>92</v>
      </c>
    </row>
    <row r="6" spans="1:7" ht="15" customHeight="1" x14ac:dyDescent="0.25">
      <c r="A6" s="65">
        <v>2</v>
      </c>
      <c r="B6" s="71">
        <v>43276</v>
      </c>
      <c r="C6" s="88" t="s">
        <v>123</v>
      </c>
      <c r="D6" s="43">
        <v>4.1152263374485557E-3</v>
      </c>
      <c r="E6" s="44" t="s">
        <v>116</v>
      </c>
      <c r="F6" s="44"/>
      <c r="G6" s="73" t="s">
        <v>92</v>
      </c>
    </row>
    <row r="7" spans="1:7" ht="15" customHeight="1" x14ac:dyDescent="0.25">
      <c r="A7" s="65">
        <v>3</v>
      </c>
      <c r="B7" s="71">
        <v>43285</v>
      </c>
      <c r="C7" s="88" t="s">
        <v>94</v>
      </c>
      <c r="D7" s="43">
        <v>4.5662100456620993E-3</v>
      </c>
      <c r="E7" s="44" t="s">
        <v>117</v>
      </c>
      <c r="F7" s="44" t="s">
        <v>159</v>
      </c>
      <c r="G7" s="73" t="s">
        <v>92</v>
      </c>
    </row>
    <row r="8" spans="1:7" ht="15" customHeight="1" x14ac:dyDescent="0.25">
      <c r="A8" s="65">
        <v>4</v>
      </c>
      <c r="B8" s="71">
        <v>43288</v>
      </c>
      <c r="C8" s="88" t="s">
        <v>94</v>
      </c>
      <c r="D8" s="43">
        <v>4.5662100456620993E-3</v>
      </c>
      <c r="E8" s="44" t="s">
        <v>118</v>
      </c>
      <c r="F8" s="44" t="s">
        <v>158</v>
      </c>
      <c r="G8" s="73" t="s">
        <v>92</v>
      </c>
    </row>
    <row r="9" spans="1:7" ht="15" customHeight="1" x14ac:dyDescent="0.25">
      <c r="A9" s="65">
        <v>5</v>
      </c>
      <c r="B9" s="71">
        <v>43294</v>
      </c>
      <c r="C9" s="88" t="s">
        <v>94</v>
      </c>
      <c r="D9" s="43">
        <v>4.5662100456620993E-3</v>
      </c>
      <c r="E9" s="44" t="s">
        <v>119</v>
      </c>
      <c r="F9" s="44" t="s">
        <v>160</v>
      </c>
      <c r="G9" s="73" t="s">
        <v>92</v>
      </c>
    </row>
    <row r="10" spans="1:7" ht="15" customHeight="1" x14ac:dyDescent="0.25">
      <c r="A10" s="65">
        <v>6</v>
      </c>
      <c r="B10" s="71">
        <v>43298</v>
      </c>
      <c r="C10" s="88" t="s">
        <v>94</v>
      </c>
      <c r="D10" s="43">
        <v>3.4246575342465752E-3</v>
      </c>
      <c r="E10" s="44" t="s">
        <v>120</v>
      </c>
      <c r="F10" s="44" t="s">
        <v>161</v>
      </c>
      <c r="G10" s="73" t="s">
        <v>92</v>
      </c>
    </row>
    <row r="11" spans="1:7" ht="15" customHeight="1" x14ac:dyDescent="0.25">
      <c r="A11" s="65">
        <v>7</v>
      </c>
      <c r="B11" s="71">
        <v>43305</v>
      </c>
      <c r="C11" s="88" t="s">
        <v>115</v>
      </c>
      <c r="D11" s="43">
        <v>9.1324200913241987E-3</v>
      </c>
      <c r="E11" s="44" t="s">
        <v>121</v>
      </c>
      <c r="F11" s="44" t="s">
        <v>158</v>
      </c>
      <c r="G11" s="73" t="s">
        <v>92</v>
      </c>
    </row>
    <row r="12" spans="1:7" ht="15" customHeight="1" x14ac:dyDescent="0.25">
      <c r="A12" s="65">
        <v>8</v>
      </c>
      <c r="B12" s="71">
        <v>43306</v>
      </c>
      <c r="C12" s="88" t="s">
        <v>94</v>
      </c>
      <c r="D12" s="43">
        <v>2.2831050228310484E-3</v>
      </c>
      <c r="E12" s="44" t="s">
        <v>122</v>
      </c>
      <c r="F12" s="45" t="s">
        <v>160</v>
      </c>
      <c r="G12" s="73" t="s">
        <v>92</v>
      </c>
    </row>
    <row r="13" spans="1:7" ht="15" customHeight="1" x14ac:dyDescent="0.25">
      <c r="A13" s="65">
        <v>9</v>
      </c>
      <c r="B13" s="71">
        <v>43307</v>
      </c>
      <c r="C13" s="88" t="s">
        <v>94</v>
      </c>
      <c r="D13" s="43">
        <v>2.2831050228310484E-3</v>
      </c>
      <c r="E13" s="44" t="s">
        <v>122</v>
      </c>
      <c r="F13" s="44" t="s">
        <v>160</v>
      </c>
      <c r="G13" s="73" t="s">
        <v>92</v>
      </c>
    </row>
    <row r="14" spans="1:7" ht="15" customHeight="1" x14ac:dyDescent="0.25">
      <c r="A14" s="65">
        <v>10</v>
      </c>
      <c r="B14" s="71">
        <v>43312</v>
      </c>
      <c r="C14" s="88" t="s">
        <v>94</v>
      </c>
      <c r="D14" s="43">
        <v>6.8493150684931503E-3</v>
      </c>
      <c r="E14" s="44" t="s">
        <v>122</v>
      </c>
      <c r="F14" s="45" t="s">
        <v>160</v>
      </c>
      <c r="G14" s="73" t="s">
        <v>92</v>
      </c>
    </row>
    <row r="15" spans="1:7" ht="15" customHeight="1" x14ac:dyDescent="0.25">
      <c r="A15" s="65">
        <v>11</v>
      </c>
      <c r="B15" s="71">
        <v>43313</v>
      </c>
      <c r="C15" s="88" t="s">
        <v>124</v>
      </c>
      <c r="D15" s="43">
        <v>2.8901734104046215E-3</v>
      </c>
      <c r="E15" s="44" t="s">
        <v>129</v>
      </c>
      <c r="F15" s="44" t="s">
        <v>162</v>
      </c>
      <c r="G15" s="73" t="s">
        <v>92</v>
      </c>
    </row>
    <row r="16" spans="1:7" ht="15" customHeight="1" x14ac:dyDescent="0.25">
      <c r="A16" s="65">
        <v>12</v>
      </c>
      <c r="B16" s="71">
        <v>43321</v>
      </c>
      <c r="C16" s="88" t="s">
        <v>126</v>
      </c>
      <c r="D16" s="43">
        <v>2.8901734104046215E-3</v>
      </c>
      <c r="E16" s="44" t="s">
        <v>125</v>
      </c>
      <c r="F16" s="44" t="s">
        <v>163</v>
      </c>
      <c r="G16" s="73" t="s">
        <v>92</v>
      </c>
    </row>
    <row r="17" spans="1:7" ht="15" customHeight="1" x14ac:dyDescent="0.25">
      <c r="A17" s="65">
        <v>13</v>
      </c>
      <c r="B17" s="71">
        <v>43327</v>
      </c>
      <c r="C17" s="88" t="s">
        <v>94</v>
      </c>
      <c r="D17" s="43">
        <v>5.7803468208092474E-3</v>
      </c>
      <c r="E17" s="44" t="s">
        <v>122</v>
      </c>
      <c r="F17" s="44" t="s">
        <v>160</v>
      </c>
      <c r="G17" s="73" t="s">
        <v>92</v>
      </c>
    </row>
    <row r="18" spans="1:7" ht="36" x14ac:dyDescent="0.25">
      <c r="A18" s="65">
        <v>14</v>
      </c>
      <c r="B18" s="71">
        <v>43339</v>
      </c>
      <c r="C18" s="88" t="s">
        <v>128</v>
      </c>
      <c r="D18" s="43">
        <v>5.7803468208092474E-3</v>
      </c>
      <c r="E18" s="44" t="s">
        <v>127</v>
      </c>
      <c r="F18" s="44" t="s">
        <v>164</v>
      </c>
      <c r="G18" s="74" t="s">
        <v>170</v>
      </c>
    </row>
    <row r="19" spans="1:7" ht="15" customHeight="1" x14ac:dyDescent="0.25">
      <c r="A19" s="65">
        <v>15</v>
      </c>
      <c r="B19" s="71">
        <v>43347</v>
      </c>
      <c r="C19" s="88" t="s">
        <v>130</v>
      </c>
      <c r="D19" s="43">
        <v>5.1020408163265328E-3</v>
      </c>
      <c r="E19" s="44" t="s">
        <v>131</v>
      </c>
      <c r="F19" s="44" t="s">
        <v>165</v>
      </c>
      <c r="G19" s="73" t="s">
        <v>92</v>
      </c>
    </row>
    <row r="20" spans="1:7" ht="15" customHeight="1" x14ac:dyDescent="0.25">
      <c r="A20" s="65">
        <v>16</v>
      </c>
      <c r="B20" s="72">
        <v>43358</v>
      </c>
      <c r="C20" s="89" t="s">
        <v>133</v>
      </c>
      <c r="D20" s="69">
        <v>3.8265306122448979E-3</v>
      </c>
      <c r="E20" s="70" t="s">
        <v>132</v>
      </c>
      <c r="F20" s="70" t="s">
        <v>166</v>
      </c>
      <c r="G20" s="73" t="s">
        <v>92</v>
      </c>
    </row>
    <row r="21" spans="1:7" ht="15" customHeight="1" x14ac:dyDescent="0.25">
      <c r="A21" s="65">
        <v>17</v>
      </c>
      <c r="B21" s="71">
        <v>43364</v>
      </c>
      <c r="C21" s="88" t="s">
        <v>94</v>
      </c>
      <c r="D21" s="43">
        <v>2.5510204081632629E-3</v>
      </c>
      <c r="E21" s="44" t="s">
        <v>134</v>
      </c>
      <c r="F21" s="44" t="s">
        <v>158</v>
      </c>
      <c r="G21" s="73" t="s">
        <v>92</v>
      </c>
    </row>
    <row r="22" spans="1:7" ht="24" x14ac:dyDescent="0.25">
      <c r="A22" s="65">
        <v>18</v>
      </c>
      <c r="B22" s="71">
        <v>43367</v>
      </c>
      <c r="C22" s="88" t="s">
        <v>94</v>
      </c>
      <c r="D22" s="43">
        <v>3.8265306122448979E-3</v>
      </c>
      <c r="E22" s="44" t="s">
        <v>135</v>
      </c>
      <c r="F22" s="44" t="s">
        <v>169</v>
      </c>
      <c r="G22" s="74" t="s">
        <v>172</v>
      </c>
    </row>
    <row r="23" spans="1:7" ht="24" x14ac:dyDescent="0.25">
      <c r="A23" s="65">
        <v>19</v>
      </c>
      <c r="B23" s="71">
        <v>43370</v>
      </c>
      <c r="C23" s="88" t="s">
        <v>123</v>
      </c>
      <c r="D23" s="43">
        <v>2.0408163265306121E-2</v>
      </c>
      <c r="E23" s="44" t="s">
        <v>137</v>
      </c>
      <c r="F23" s="44" t="s">
        <v>167</v>
      </c>
      <c r="G23" s="74" t="s">
        <v>174</v>
      </c>
    </row>
    <row r="24" spans="1:7" ht="15" customHeight="1" x14ac:dyDescent="0.25">
      <c r="A24" s="65">
        <v>20</v>
      </c>
      <c r="B24" s="71">
        <v>43375</v>
      </c>
      <c r="C24" s="88" t="s">
        <v>139</v>
      </c>
      <c r="D24" s="43">
        <v>2.386634844868733E-3</v>
      </c>
      <c r="E24" s="44" t="s">
        <v>138</v>
      </c>
      <c r="F24" s="44" t="s">
        <v>160</v>
      </c>
      <c r="G24" s="73" t="s">
        <v>92</v>
      </c>
    </row>
    <row r="25" spans="1:7" ht="36" x14ac:dyDescent="0.25">
      <c r="A25" s="65">
        <v>21</v>
      </c>
      <c r="B25" s="71">
        <v>43389</v>
      </c>
      <c r="C25" s="88" t="s">
        <v>141</v>
      </c>
      <c r="D25" s="43">
        <v>2.386634844868733E-3</v>
      </c>
      <c r="E25" s="44" t="s">
        <v>140</v>
      </c>
      <c r="F25" s="44" t="s">
        <v>168</v>
      </c>
      <c r="G25" s="74" t="s">
        <v>171</v>
      </c>
    </row>
    <row r="26" spans="1:7" ht="24" x14ac:dyDescent="0.25">
      <c r="A26" s="65">
        <v>22</v>
      </c>
      <c r="B26" s="71">
        <v>43390</v>
      </c>
      <c r="C26" s="88" t="s">
        <v>143</v>
      </c>
      <c r="D26" s="43">
        <v>5.9665871121718358E-3</v>
      </c>
      <c r="E26" s="44" t="s">
        <v>142</v>
      </c>
      <c r="F26" s="44" t="s">
        <v>173</v>
      </c>
      <c r="G26" s="74" t="s">
        <v>174</v>
      </c>
    </row>
    <row r="27" spans="1:7" ht="24" x14ac:dyDescent="0.25">
      <c r="A27" s="65">
        <v>23</v>
      </c>
      <c r="B27" s="71">
        <v>43391</v>
      </c>
      <c r="C27" s="88" t="s">
        <v>98</v>
      </c>
      <c r="D27" s="43">
        <v>2.386634844868733E-3</v>
      </c>
      <c r="E27" s="44" t="s">
        <v>144</v>
      </c>
      <c r="F27" s="44" t="s">
        <v>175</v>
      </c>
      <c r="G27" s="74" t="s">
        <v>172</v>
      </c>
    </row>
    <row r="28" spans="1:7" ht="36" x14ac:dyDescent="0.25">
      <c r="A28" s="65">
        <v>24</v>
      </c>
      <c r="B28" s="71">
        <v>43397</v>
      </c>
      <c r="C28" s="88" t="s">
        <v>145</v>
      </c>
      <c r="D28" s="43">
        <v>2.028639618138425E-2</v>
      </c>
      <c r="E28" s="44" t="s">
        <v>188</v>
      </c>
      <c r="F28" s="44" t="s">
        <v>189</v>
      </c>
      <c r="G28" s="74" t="s">
        <v>190</v>
      </c>
    </row>
    <row r="29" spans="1:7" ht="36" x14ac:dyDescent="0.25">
      <c r="A29" s="65">
        <v>25</v>
      </c>
      <c r="B29" s="71">
        <v>43398</v>
      </c>
      <c r="C29" s="88" t="s">
        <v>148</v>
      </c>
      <c r="D29" s="43">
        <v>2.386634844868733E-3</v>
      </c>
      <c r="E29" s="44" t="s">
        <v>147</v>
      </c>
      <c r="F29" s="44" t="s">
        <v>176</v>
      </c>
      <c r="G29" s="74" t="s">
        <v>170</v>
      </c>
    </row>
    <row r="30" spans="1:7" ht="24" x14ac:dyDescent="0.25">
      <c r="A30" s="65">
        <v>26</v>
      </c>
      <c r="B30" s="71">
        <v>43412</v>
      </c>
      <c r="C30" s="88" t="s">
        <v>123</v>
      </c>
      <c r="D30" s="43">
        <v>2.2869022869022867E-2</v>
      </c>
      <c r="E30" s="44" t="s">
        <v>196</v>
      </c>
      <c r="F30" s="44" t="s">
        <v>206</v>
      </c>
      <c r="G30" s="74" t="s">
        <v>174</v>
      </c>
    </row>
    <row r="31" spans="1:7" ht="36" x14ac:dyDescent="0.25">
      <c r="A31" s="65">
        <v>27</v>
      </c>
      <c r="B31" s="71">
        <v>43412</v>
      </c>
      <c r="C31" s="88" t="s">
        <v>94</v>
      </c>
      <c r="D31" s="43">
        <v>2.0790020790020791E-2</v>
      </c>
      <c r="E31" s="44" t="s">
        <v>197</v>
      </c>
      <c r="F31" s="44" t="s">
        <v>199</v>
      </c>
      <c r="G31" s="74" t="s">
        <v>171</v>
      </c>
    </row>
    <row r="32" spans="1:7" x14ac:dyDescent="0.25">
      <c r="A32" s="65">
        <v>28</v>
      </c>
      <c r="B32" s="71">
        <v>43413</v>
      </c>
      <c r="C32" s="88" t="s">
        <v>145</v>
      </c>
      <c r="D32" s="43">
        <v>8.3160083160083199E-3</v>
      </c>
      <c r="E32" s="44" t="s">
        <v>198</v>
      </c>
      <c r="F32" s="44" t="s">
        <v>200</v>
      </c>
      <c r="G32" s="73" t="s">
        <v>201</v>
      </c>
    </row>
    <row r="33" spans="1:7" x14ac:dyDescent="0.25">
      <c r="A33" s="65">
        <v>29</v>
      </c>
      <c r="B33" s="71">
        <v>43413</v>
      </c>
      <c r="C33" s="88" t="s">
        <v>130</v>
      </c>
      <c r="D33" s="43">
        <v>4.1580041580041539E-3</v>
      </c>
      <c r="E33" s="44" t="s">
        <v>131</v>
      </c>
      <c r="F33" s="44" t="s">
        <v>165</v>
      </c>
      <c r="G33" s="73" t="s">
        <v>92</v>
      </c>
    </row>
    <row r="34" spans="1:7" ht="24" x14ac:dyDescent="0.25">
      <c r="A34" s="65">
        <v>30</v>
      </c>
      <c r="B34" s="71">
        <v>43416</v>
      </c>
      <c r="C34" s="88" t="s">
        <v>193</v>
      </c>
      <c r="D34" s="43">
        <v>1.6632016632016633E-2</v>
      </c>
      <c r="E34" s="44" t="s">
        <v>194</v>
      </c>
      <c r="F34" s="44" t="s">
        <v>202</v>
      </c>
      <c r="G34" s="74" t="s">
        <v>203</v>
      </c>
    </row>
    <row r="35" spans="1:7" ht="24" x14ac:dyDescent="0.25">
      <c r="A35" s="65">
        <v>31</v>
      </c>
      <c r="B35" s="72">
        <v>43418</v>
      </c>
      <c r="C35" s="89" t="s">
        <v>123</v>
      </c>
      <c r="D35" s="69">
        <v>2.9106029106029101E-2</v>
      </c>
      <c r="E35" s="70" t="s">
        <v>196</v>
      </c>
      <c r="F35" s="70" t="s">
        <v>204</v>
      </c>
      <c r="G35" s="84" t="s">
        <v>205</v>
      </c>
    </row>
    <row r="36" spans="1:7" ht="36" x14ac:dyDescent="0.25">
      <c r="A36" s="85">
        <v>32</v>
      </c>
      <c r="B36" s="72">
        <v>43439</v>
      </c>
      <c r="C36" s="89" t="s">
        <v>126</v>
      </c>
      <c r="D36" s="69">
        <v>6.3E-3</v>
      </c>
      <c r="E36" s="70" t="s">
        <v>207</v>
      </c>
      <c r="F36" s="70" t="s">
        <v>209</v>
      </c>
      <c r="G36" s="84" t="s">
        <v>174</v>
      </c>
    </row>
    <row r="37" spans="1:7" ht="24" x14ac:dyDescent="0.25">
      <c r="A37" s="85">
        <v>33</v>
      </c>
      <c r="B37" s="72">
        <v>43442</v>
      </c>
      <c r="C37" s="89" t="s">
        <v>115</v>
      </c>
      <c r="D37" s="69">
        <v>4.7000000000000002E-3</v>
      </c>
      <c r="E37" s="70" t="s">
        <v>210</v>
      </c>
      <c r="F37" s="70" t="s">
        <v>215</v>
      </c>
      <c r="G37" s="84" t="s">
        <v>174</v>
      </c>
    </row>
    <row r="38" spans="1:7" x14ac:dyDescent="0.25">
      <c r="A38" s="85">
        <v>34</v>
      </c>
      <c r="B38" s="71">
        <v>43472</v>
      </c>
      <c r="C38" s="88" t="s">
        <v>123</v>
      </c>
      <c r="D38" s="43">
        <v>9.3914350112697231E-3</v>
      </c>
      <c r="E38" s="44" t="s">
        <v>216</v>
      </c>
      <c r="F38" s="44" t="s">
        <v>1401</v>
      </c>
      <c r="G38" s="73" t="s">
        <v>201</v>
      </c>
    </row>
    <row r="39" spans="1:7" ht="24" x14ac:dyDescent="0.25">
      <c r="A39" s="85">
        <v>35</v>
      </c>
      <c r="B39" s="71">
        <v>43474</v>
      </c>
      <c r="C39" s="88" t="s">
        <v>218</v>
      </c>
      <c r="D39" s="43">
        <v>7.5131480090157776E-3</v>
      </c>
      <c r="E39" s="44" t="s">
        <v>217</v>
      </c>
      <c r="F39" s="44" t="s">
        <v>1402</v>
      </c>
      <c r="G39" s="74" t="s">
        <v>174</v>
      </c>
    </row>
    <row r="40" spans="1:7" x14ac:dyDescent="0.25">
      <c r="A40" s="85">
        <v>36</v>
      </c>
      <c r="B40" s="71">
        <v>43476</v>
      </c>
      <c r="C40" s="88" t="s">
        <v>123</v>
      </c>
      <c r="D40" s="43">
        <v>3.0052592036063103E-2</v>
      </c>
      <c r="E40" s="44" t="s">
        <v>219</v>
      </c>
      <c r="F40" s="44" t="s">
        <v>1403</v>
      </c>
      <c r="G40" s="73" t="s">
        <v>201</v>
      </c>
    </row>
    <row r="41" spans="1:7" x14ac:dyDescent="0.25">
      <c r="A41" s="85">
        <v>37</v>
      </c>
      <c r="B41" s="71">
        <v>43484</v>
      </c>
      <c r="C41" s="88" t="s">
        <v>124</v>
      </c>
      <c r="D41" s="43">
        <v>3.7565740045078858E-3</v>
      </c>
      <c r="E41" s="44" t="s">
        <v>1405</v>
      </c>
      <c r="F41" s="44" t="s">
        <v>1404</v>
      </c>
      <c r="G41" s="73" t="s">
        <v>201</v>
      </c>
    </row>
    <row r="42" spans="1:7" x14ac:dyDescent="0.25">
      <c r="A42" s="85">
        <v>38</v>
      </c>
      <c r="B42" s="71">
        <v>43484</v>
      </c>
      <c r="C42" s="88" t="s">
        <v>770</v>
      </c>
      <c r="D42" s="43">
        <v>7.5131480090157715E-3</v>
      </c>
      <c r="E42" s="44" t="s">
        <v>1397</v>
      </c>
      <c r="F42" s="44" t="s">
        <v>1406</v>
      </c>
      <c r="G42" s="73" t="s">
        <v>201</v>
      </c>
    </row>
    <row r="43" spans="1:7" x14ac:dyDescent="0.25">
      <c r="A43" s="85">
        <v>39</v>
      </c>
      <c r="B43" s="71">
        <v>43489</v>
      </c>
      <c r="C43" s="88" t="s">
        <v>123</v>
      </c>
      <c r="D43" s="43">
        <v>3.7565740045078858E-3</v>
      </c>
      <c r="E43" s="44" t="s">
        <v>1398</v>
      </c>
      <c r="F43" s="44" t="s">
        <v>1407</v>
      </c>
      <c r="G43" s="73" t="s">
        <v>201</v>
      </c>
    </row>
    <row r="44" spans="1:7" x14ac:dyDescent="0.25">
      <c r="A44" s="85">
        <v>40</v>
      </c>
      <c r="B44" s="71">
        <v>43491</v>
      </c>
      <c r="C44" s="88" t="s">
        <v>124</v>
      </c>
      <c r="D44" s="43">
        <v>3.7565740045078858E-3</v>
      </c>
      <c r="E44" s="44" t="s">
        <v>1399</v>
      </c>
      <c r="F44" s="44" t="s">
        <v>1408</v>
      </c>
      <c r="G44" s="73" t="s">
        <v>201</v>
      </c>
    </row>
    <row r="45" spans="1:7" ht="24" x14ac:dyDescent="0.25">
      <c r="A45" s="85">
        <v>41</v>
      </c>
      <c r="B45" s="72">
        <v>43493</v>
      </c>
      <c r="C45" s="89" t="s">
        <v>646</v>
      </c>
      <c r="D45" s="69">
        <v>1.1269722013523668E-2</v>
      </c>
      <c r="E45" s="70" t="s">
        <v>1400</v>
      </c>
      <c r="F45" s="70" t="s">
        <v>1410</v>
      </c>
      <c r="G45" s="84" t="s">
        <v>174</v>
      </c>
    </row>
    <row r="46" spans="1:7" x14ac:dyDescent="0.25">
      <c r="A46" s="85">
        <v>42</v>
      </c>
      <c r="B46" s="71">
        <v>43498</v>
      </c>
      <c r="C46" s="88" t="s">
        <v>141</v>
      </c>
      <c r="D46" s="43"/>
      <c r="E46" s="44" t="s">
        <v>1417</v>
      </c>
      <c r="F46" s="44" t="s">
        <v>1418</v>
      </c>
      <c r="G46" s="74" t="s">
        <v>201</v>
      </c>
    </row>
    <row r="47" spans="1:7" x14ac:dyDescent="0.25">
      <c r="A47" s="85">
        <v>43</v>
      </c>
      <c r="B47" s="71">
        <v>43500</v>
      </c>
      <c r="C47" s="88" t="s">
        <v>731</v>
      </c>
      <c r="D47" s="43"/>
      <c r="E47" s="44" t="s">
        <v>1416</v>
      </c>
      <c r="F47" s="44" t="s">
        <v>1415</v>
      </c>
      <c r="G47" s="73" t="s">
        <v>201</v>
      </c>
    </row>
    <row r="48" spans="1:7" ht="24" x14ac:dyDescent="0.25">
      <c r="A48" s="85">
        <v>44</v>
      </c>
      <c r="B48" s="72">
        <v>43500</v>
      </c>
      <c r="C48" s="89" t="s">
        <v>656</v>
      </c>
      <c r="D48" s="69"/>
      <c r="E48" s="70" t="s">
        <v>1419</v>
      </c>
      <c r="F48" s="70" t="s">
        <v>1420</v>
      </c>
      <c r="G48" s="84" t="s">
        <v>1431</v>
      </c>
    </row>
    <row r="49" spans="1:7" x14ac:dyDescent="0.25">
      <c r="A49" s="85">
        <v>45</v>
      </c>
      <c r="B49" s="72">
        <v>43530</v>
      </c>
      <c r="C49" s="89" t="s">
        <v>1425</v>
      </c>
      <c r="D49" s="69"/>
      <c r="E49" s="70" t="s">
        <v>1426</v>
      </c>
      <c r="F49" s="70" t="s">
        <v>1428</v>
      </c>
      <c r="G49" s="84" t="s">
        <v>1427</v>
      </c>
    </row>
    <row r="50" spans="1:7" ht="48" x14ac:dyDescent="0.25">
      <c r="A50" s="102">
        <v>44</v>
      </c>
      <c r="B50" s="103">
        <v>43535</v>
      </c>
      <c r="C50" s="101" t="s">
        <v>1425</v>
      </c>
      <c r="D50" s="43"/>
      <c r="E50" s="44" t="s">
        <v>1429</v>
      </c>
      <c r="F50" s="44" t="s">
        <v>1430</v>
      </c>
      <c r="G50" s="44" t="s">
        <v>1427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3FBE-512F-42BC-9AEE-B28D8532ED53}">
  <sheetPr>
    <tabColor rgb="FFFF0000"/>
  </sheetPr>
  <dimension ref="A4:H55"/>
  <sheetViews>
    <sheetView topLeftCell="A43" workbookViewId="0">
      <selection activeCell="C51" sqref="C51"/>
    </sheetView>
  </sheetViews>
  <sheetFormatPr defaultRowHeight="15" x14ac:dyDescent="0.25"/>
  <cols>
    <col min="2" max="2" width="36.85546875" bestFit="1" customWidth="1"/>
    <col min="3" max="3" width="12" customWidth="1"/>
  </cols>
  <sheetData>
    <row r="4" spans="1:8" x14ac:dyDescent="0.25">
      <c r="A4" t="s">
        <v>1</v>
      </c>
      <c r="B4" t="s">
        <v>0</v>
      </c>
      <c r="C4" t="s">
        <v>3</v>
      </c>
      <c r="D4" t="s">
        <v>62</v>
      </c>
      <c r="E4" t="s">
        <v>63</v>
      </c>
      <c r="F4" t="s">
        <v>64</v>
      </c>
      <c r="G4" t="s">
        <v>65</v>
      </c>
      <c r="H4" t="s">
        <v>1434</v>
      </c>
    </row>
    <row r="5" spans="1:8" x14ac:dyDescent="0.25">
      <c r="A5" s="81">
        <v>43273</v>
      </c>
      <c r="B5" t="s">
        <v>115</v>
      </c>
      <c r="C5">
        <v>1.9999999999999996</v>
      </c>
      <c r="D5">
        <v>1</v>
      </c>
      <c r="H5">
        <v>1</v>
      </c>
    </row>
    <row r="6" spans="1:8" x14ac:dyDescent="0.25">
      <c r="A6" s="81">
        <v>43276</v>
      </c>
      <c r="B6" t="s">
        <v>123</v>
      </c>
      <c r="C6">
        <v>0.99999999999999911</v>
      </c>
      <c r="E6">
        <v>1</v>
      </c>
      <c r="H6">
        <v>1</v>
      </c>
    </row>
    <row r="7" spans="1:8" x14ac:dyDescent="0.25">
      <c r="A7" s="81">
        <v>43285</v>
      </c>
      <c r="B7" t="s">
        <v>94</v>
      </c>
      <c r="C7">
        <v>1.9999999999999996</v>
      </c>
      <c r="D7">
        <v>1</v>
      </c>
      <c r="H7">
        <v>1</v>
      </c>
    </row>
    <row r="8" spans="1:8" x14ac:dyDescent="0.25">
      <c r="A8" s="81">
        <v>43288</v>
      </c>
      <c r="B8" t="s">
        <v>94</v>
      </c>
      <c r="C8">
        <v>1.9999999999999996</v>
      </c>
      <c r="D8">
        <v>1</v>
      </c>
      <c r="H8">
        <v>1</v>
      </c>
    </row>
    <row r="9" spans="1:8" x14ac:dyDescent="0.25">
      <c r="A9" s="81">
        <v>43294</v>
      </c>
      <c r="B9" t="s">
        <v>94</v>
      </c>
      <c r="C9">
        <v>1.9999999999999996</v>
      </c>
      <c r="E9">
        <v>1</v>
      </c>
      <c r="H9">
        <v>1</v>
      </c>
    </row>
    <row r="10" spans="1:8" x14ac:dyDescent="0.25">
      <c r="A10" s="81">
        <v>43298</v>
      </c>
      <c r="B10" t="s">
        <v>94</v>
      </c>
      <c r="C10">
        <v>1.5</v>
      </c>
      <c r="D10">
        <v>1</v>
      </c>
      <c r="H10">
        <v>1</v>
      </c>
    </row>
    <row r="11" spans="1:8" x14ac:dyDescent="0.25">
      <c r="A11" s="81">
        <v>43305</v>
      </c>
      <c r="B11" t="s">
        <v>115</v>
      </c>
      <c r="C11">
        <v>3.9999999999999991</v>
      </c>
      <c r="D11">
        <v>1</v>
      </c>
      <c r="H11">
        <v>1</v>
      </c>
    </row>
    <row r="12" spans="1:8" x14ac:dyDescent="0.25">
      <c r="A12" s="81">
        <v>43306</v>
      </c>
      <c r="B12" t="s">
        <v>94</v>
      </c>
      <c r="C12">
        <v>0.99999999999999911</v>
      </c>
      <c r="E12">
        <v>1</v>
      </c>
      <c r="H12">
        <v>1</v>
      </c>
    </row>
    <row r="13" spans="1:8" x14ac:dyDescent="0.25">
      <c r="A13" s="81">
        <v>43307</v>
      </c>
      <c r="B13" t="s">
        <v>94</v>
      </c>
      <c r="C13">
        <v>0.99999999999999911</v>
      </c>
      <c r="E13">
        <v>1</v>
      </c>
      <c r="H13">
        <v>1</v>
      </c>
    </row>
    <row r="14" spans="1:8" x14ac:dyDescent="0.25">
      <c r="A14" s="81">
        <v>43312</v>
      </c>
      <c r="B14" t="s">
        <v>94</v>
      </c>
      <c r="C14">
        <v>3</v>
      </c>
      <c r="E14">
        <v>1</v>
      </c>
      <c r="H14">
        <v>1</v>
      </c>
    </row>
    <row r="15" spans="1:8" x14ac:dyDescent="0.25">
      <c r="A15" s="81">
        <v>43313</v>
      </c>
      <c r="B15" t="s">
        <v>124</v>
      </c>
      <c r="C15">
        <v>0.99999999999999911</v>
      </c>
      <c r="E15">
        <v>1</v>
      </c>
      <c r="H15">
        <v>1</v>
      </c>
    </row>
    <row r="16" spans="1:8" x14ac:dyDescent="0.25">
      <c r="A16" s="81">
        <v>43321</v>
      </c>
      <c r="B16" t="s">
        <v>126</v>
      </c>
      <c r="C16">
        <v>0.99999999999999911</v>
      </c>
      <c r="D16">
        <v>1</v>
      </c>
      <c r="H16">
        <v>1</v>
      </c>
    </row>
    <row r="17" spans="1:8" x14ac:dyDescent="0.25">
      <c r="A17" s="81">
        <v>43327</v>
      </c>
      <c r="B17" t="s">
        <v>94</v>
      </c>
      <c r="C17">
        <v>1.9999999999999996</v>
      </c>
      <c r="E17">
        <v>1</v>
      </c>
      <c r="H17">
        <v>1</v>
      </c>
    </row>
    <row r="18" spans="1:8" x14ac:dyDescent="0.25">
      <c r="A18" s="81">
        <v>43339</v>
      </c>
      <c r="B18" t="s">
        <v>128</v>
      </c>
      <c r="C18">
        <v>1.9999999999999996</v>
      </c>
      <c r="D18">
        <v>1</v>
      </c>
      <c r="H18">
        <v>1</v>
      </c>
    </row>
    <row r="19" spans="1:8" x14ac:dyDescent="0.25">
      <c r="A19" s="81">
        <v>43347</v>
      </c>
      <c r="B19" t="s">
        <v>130</v>
      </c>
      <c r="C19">
        <v>2.0000000000000009</v>
      </c>
      <c r="E19">
        <v>1</v>
      </c>
      <c r="H19">
        <v>1</v>
      </c>
    </row>
    <row r="20" spans="1:8" x14ac:dyDescent="0.25">
      <c r="A20" s="81">
        <v>43358</v>
      </c>
      <c r="B20" t="s">
        <v>133</v>
      </c>
      <c r="C20">
        <v>1.5</v>
      </c>
      <c r="D20">
        <v>1</v>
      </c>
      <c r="H20">
        <v>1</v>
      </c>
    </row>
    <row r="21" spans="1:8" x14ac:dyDescent="0.25">
      <c r="A21" s="81">
        <v>43364</v>
      </c>
      <c r="B21" t="s">
        <v>94</v>
      </c>
      <c r="C21">
        <v>0.99999999999999911</v>
      </c>
      <c r="D21">
        <v>1</v>
      </c>
      <c r="H21">
        <v>1</v>
      </c>
    </row>
    <row r="22" spans="1:8" x14ac:dyDescent="0.25">
      <c r="A22" s="81">
        <v>43367</v>
      </c>
      <c r="B22" t="s">
        <v>136</v>
      </c>
      <c r="C22">
        <v>1.5</v>
      </c>
      <c r="D22">
        <v>1</v>
      </c>
      <c r="H22">
        <v>1</v>
      </c>
    </row>
    <row r="23" spans="1:8" x14ac:dyDescent="0.25">
      <c r="A23" s="81">
        <v>43370</v>
      </c>
      <c r="B23" t="s">
        <v>123</v>
      </c>
      <c r="C23">
        <v>8</v>
      </c>
      <c r="F23">
        <v>1</v>
      </c>
      <c r="H23">
        <v>1</v>
      </c>
    </row>
    <row r="24" spans="1:8" x14ac:dyDescent="0.25">
      <c r="A24" s="81">
        <v>43375</v>
      </c>
      <c r="B24" t="s">
        <v>139</v>
      </c>
      <c r="C24">
        <v>0.99999999999999911</v>
      </c>
      <c r="D24">
        <v>1</v>
      </c>
      <c r="H24">
        <v>1</v>
      </c>
    </row>
    <row r="25" spans="1:8" x14ac:dyDescent="0.25">
      <c r="A25" s="81">
        <v>43389</v>
      </c>
      <c r="B25" t="s">
        <v>141</v>
      </c>
      <c r="C25">
        <v>0.99999999999999911</v>
      </c>
      <c r="D25">
        <v>1</v>
      </c>
      <c r="H25">
        <v>1</v>
      </c>
    </row>
    <row r="26" spans="1:8" x14ac:dyDescent="0.25">
      <c r="A26" s="81">
        <v>43390</v>
      </c>
      <c r="B26" t="s">
        <v>143</v>
      </c>
      <c r="C26">
        <v>2.4999999999999991</v>
      </c>
      <c r="D26">
        <v>1</v>
      </c>
      <c r="H26">
        <v>1</v>
      </c>
    </row>
    <row r="27" spans="1:8" x14ac:dyDescent="0.25">
      <c r="A27" s="81">
        <v>43391</v>
      </c>
      <c r="B27" t="s">
        <v>98</v>
      </c>
      <c r="C27">
        <v>0.99999999999999911</v>
      </c>
      <c r="D27">
        <v>1</v>
      </c>
      <c r="H27">
        <v>1</v>
      </c>
    </row>
    <row r="28" spans="1:8" x14ac:dyDescent="0.25">
      <c r="A28" s="81">
        <v>43397</v>
      </c>
      <c r="B28" t="s">
        <v>145</v>
      </c>
      <c r="C28">
        <v>8.5</v>
      </c>
      <c r="D28">
        <v>1</v>
      </c>
      <c r="H28">
        <v>1</v>
      </c>
    </row>
    <row r="29" spans="1:8" x14ac:dyDescent="0.25">
      <c r="A29" s="81">
        <v>43398</v>
      </c>
      <c r="B29" t="s">
        <v>148</v>
      </c>
      <c r="C29">
        <v>0.99999999999999911</v>
      </c>
      <c r="D29">
        <v>1</v>
      </c>
      <c r="H29">
        <v>1</v>
      </c>
    </row>
    <row r="30" spans="1:8" x14ac:dyDescent="0.25">
      <c r="A30" s="81">
        <v>43412</v>
      </c>
      <c r="B30" t="s">
        <v>123</v>
      </c>
      <c r="C30">
        <v>5.4999999999999991</v>
      </c>
      <c r="F30">
        <v>1</v>
      </c>
      <c r="H30">
        <v>1</v>
      </c>
    </row>
    <row r="31" spans="1:8" x14ac:dyDescent="0.25">
      <c r="A31" s="81">
        <v>43412</v>
      </c>
      <c r="B31" t="s">
        <v>94</v>
      </c>
      <c r="C31">
        <v>5.0000000000000009</v>
      </c>
      <c r="D31">
        <v>1</v>
      </c>
      <c r="H31">
        <v>1</v>
      </c>
    </row>
    <row r="32" spans="1:8" x14ac:dyDescent="0.25">
      <c r="A32" s="81">
        <v>43413</v>
      </c>
      <c r="B32" t="s">
        <v>145</v>
      </c>
      <c r="C32">
        <v>2.0000000000000009</v>
      </c>
      <c r="D32">
        <v>1</v>
      </c>
      <c r="H32">
        <v>1</v>
      </c>
    </row>
    <row r="33" spans="1:8" x14ac:dyDescent="0.25">
      <c r="A33" s="81">
        <v>43413</v>
      </c>
      <c r="B33" t="s">
        <v>130</v>
      </c>
      <c r="C33">
        <v>0.99999999999999911</v>
      </c>
      <c r="E33">
        <v>1</v>
      </c>
      <c r="H33">
        <v>1</v>
      </c>
    </row>
    <row r="34" spans="1:8" x14ac:dyDescent="0.25">
      <c r="A34" s="81">
        <v>43416</v>
      </c>
      <c r="B34" t="s">
        <v>193</v>
      </c>
      <c r="C34">
        <v>4</v>
      </c>
      <c r="F34">
        <v>1</v>
      </c>
      <c r="H34">
        <v>1</v>
      </c>
    </row>
    <row r="35" spans="1:8" x14ac:dyDescent="0.25">
      <c r="A35" s="81">
        <v>43418</v>
      </c>
      <c r="B35" t="s">
        <v>123</v>
      </c>
      <c r="C35">
        <v>6.9999999999999991</v>
      </c>
      <c r="F35">
        <v>1</v>
      </c>
      <c r="H35">
        <v>1</v>
      </c>
    </row>
    <row r="36" spans="1:8" x14ac:dyDescent="0.25">
      <c r="A36" s="81">
        <v>43439</v>
      </c>
      <c r="B36" t="s">
        <v>126</v>
      </c>
      <c r="C36">
        <v>1.9999999999999982</v>
      </c>
      <c r="D36">
        <v>1</v>
      </c>
      <c r="H36">
        <v>1</v>
      </c>
    </row>
    <row r="37" spans="1:8" x14ac:dyDescent="0.25">
      <c r="A37" s="81">
        <v>43442</v>
      </c>
      <c r="B37" t="s">
        <v>115</v>
      </c>
      <c r="C37">
        <v>1.5</v>
      </c>
      <c r="E37">
        <v>1</v>
      </c>
      <c r="H37">
        <v>1</v>
      </c>
    </row>
    <row r="38" spans="1:8" x14ac:dyDescent="0.25">
      <c r="A38" s="81">
        <v>43472</v>
      </c>
      <c r="B38" t="s">
        <v>123</v>
      </c>
      <c r="C38">
        <v>2.4999999999999991</v>
      </c>
      <c r="F38">
        <v>1</v>
      </c>
      <c r="H38">
        <v>1</v>
      </c>
    </row>
    <row r="39" spans="1:8" x14ac:dyDescent="0.25">
      <c r="A39" s="81">
        <v>43474</v>
      </c>
      <c r="B39" t="s">
        <v>218</v>
      </c>
      <c r="C39">
        <v>2</v>
      </c>
      <c r="D39">
        <v>1</v>
      </c>
      <c r="H39">
        <v>1</v>
      </c>
    </row>
    <row r="40" spans="1:8" x14ac:dyDescent="0.25">
      <c r="A40" s="81">
        <v>43476</v>
      </c>
      <c r="B40" t="s">
        <v>123</v>
      </c>
      <c r="C40">
        <v>7.9999999999999982</v>
      </c>
      <c r="F40">
        <v>1</v>
      </c>
      <c r="H40">
        <v>1</v>
      </c>
    </row>
    <row r="41" spans="1:8" x14ac:dyDescent="0.25">
      <c r="A41" s="81">
        <v>43484</v>
      </c>
      <c r="B41" t="s">
        <v>124</v>
      </c>
      <c r="C41">
        <v>0.99999999999999911</v>
      </c>
      <c r="F41">
        <v>1</v>
      </c>
      <c r="H41">
        <v>1</v>
      </c>
    </row>
    <row r="42" spans="1:8" x14ac:dyDescent="0.25">
      <c r="A42" s="81">
        <v>43484</v>
      </c>
      <c r="B42" t="s">
        <v>770</v>
      </c>
      <c r="C42">
        <v>1.9999999999999982</v>
      </c>
      <c r="E42">
        <v>1</v>
      </c>
      <c r="H42">
        <v>1</v>
      </c>
    </row>
    <row r="43" spans="1:8" x14ac:dyDescent="0.25">
      <c r="A43" s="81">
        <v>43489</v>
      </c>
      <c r="B43" t="s">
        <v>123</v>
      </c>
      <c r="C43">
        <v>0.99999999999999911</v>
      </c>
      <c r="F43">
        <v>1</v>
      </c>
      <c r="H43">
        <v>1</v>
      </c>
    </row>
    <row r="44" spans="1:8" x14ac:dyDescent="0.25">
      <c r="A44" s="81">
        <v>43491</v>
      </c>
      <c r="B44" t="s">
        <v>124</v>
      </c>
      <c r="C44">
        <v>0.99999999999999911</v>
      </c>
      <c r="D44">
        <v>1</v>
      </c>
      <c r="H44">
        <v>1</v>
      </c>
    </row>
    <row r="45" spans="1:8" x14ac:dyDescent="0.25">
      <c r="A45" s="81">
        <v>43493</v>
      </c>
      <c r="B45" t="s">
        <v>646</v>
      </c>
      <c r="C45">
        <v>3</v>
      </c>
      <c r="D45">
        <v>1</v>
      </c>
      <c r="H45">
        <v>1</v>
      </c>
    </row>
    <row r="46" spans="1:8" x14ac:dyDescent="0.25">
      <c r="A46" s="81">
        <v>43498</v>
      </c>
      <c r="B46" t="s">
        <v>141</v>
      </c>
      <c r="C46">
        <v>1.0000000000000018</v>
      </c>
      <c r="D46">
        <v>1</v>
      </c>
      <c r="H46">
        <v>1</v>
      </c>
    </row>
    <row r="47" spans="1:8" x14ac:dyDescent="0.25">
      <c r="A47" s="81">
        <v>43500</v>
      </c>
      <c r="B47" t="s">
        <v>731</v>
      </c>
      <c r="C47">
        <v>2.0000000000000009</v>
      </c>
      <c r="D47">
        <v>1</v>
      </c>
      <c r="H47">
        <v>1</v>
      </c>
    </row>
    <row r="48" spans="1:8" x14ac:dyDescent="0.25">
      <c r="A48" s="81">
        <v>43500</v>
      </c>
      <c r="B48" t="s">
        <v>656</v>
      </c>
      <c r="C48">
        <v>3</v>
      </c>
      <c r="D48">
        <v>1</v>
      </c>
      <c r="H48">
        <v>1</v>
      </c>
    </row>
    <row r="49" spans="1:8" x14ac:dyDescent="0.25">
      <c r="A49" s="81">
        <v>43530</v>
      </c>
      <c r="B49" t="s">
        <v>136</v>
      </c>
      <c r="C49">
        <v>1.5</v>
      </c>
      <c r="D49">
        <v>1</v>
      </c>
      <c r="H49">
        <v>1</v>
      </c>
    </row>
    <row r="50" spans="1:8" x14ac:dyDescent="0.25">
      <c r="A50" s="81">
        <v>43535</v>
      </c>
      <c r="B50" t="s">
        <v>136</v>
      </c>
      <c r="C50">
        <v>1.0000000000000284</v>
      </c>
      <c r="D50">
        <v>1</v>
      </c>
      <c r="H50">
        <v>1</v>
      </c>
    </row>
    <row r="51" spans="1:8" x14ac:dyDescent="0.25">
      <c r="A51" s="81">
        <v>43561</v>
      </c>
      <c r="B51" t="s">
        <v>136</v>
      </c>
      <c r="C51">
        <v>1</v>
      </c>
      <c r="E51">
        <v>1</v>
      </c>
      <c r="H51">
        <v>1</v>
      </c>
    </row>
    <row r="52" spans="1:8" x14ac:dyDescent="0.25">
      <c r="A52" s="81">
        <v>43563</v>
      </c>
      <c r="B52" t="s">
        <v>141</v>
      </c>
      <c r="C52">
        <v>2.0000000000000009</v>
      </c>
      <c r="D52">
        <v>1</v>
      </c>
      <c r="H52">
        <v>1</v>
      </c>
    </row>
    <row r="53" spans="1:8" x14ac:dyDescent="0.25">
      <c r="A53" s="81">
        <v>43582</v>
      </c>
      <c r="B53" t="s">
        <v>1439</v>
      </c>
      <c r="C53">
        <v>1</v>
      </c>
      <c r="D53">
        <v>1</v>
      </c>
      <c r="H53">
        <v>1</v>
      </c>
    </row>
    <row r="54" spans="1:8" x14ac:dyDescent="0.25">
      <c r="A54" s="81">
        <v>43584</v>
      </c>
      <c r="B54" t="s">
        <v>124</v>
      </c>
      <c r="C54">
        <v>1</v>
      </c>
      <c r="E54">
        <v>1</v>
      </c>
      <c r="H54">
        <v>1</v>
      </c>
    </row>
    <row r="55" spans="1:8" x14ac:dyDescent="0.25">
      <c r="A55" s="81">
        <v>43584</v>
      </c>
      <c r="B55" t="s">
        <v>729</v>
      </c>
      <c r="C55">
        <v>1</v>
      </c>
      <c r="E55">
        <v>1</v>
      </c>
      <c r="H55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01. EDT Summary FY1718</vt:lpstr>
      <vt:lpstr>01. EDT Summary FY1920 (edit)</vt:lpstr>
      <vt:lpstr>02. EDT Summary FY1819 (not use</vt:lpstr>
      <vt:lpstr>02. EDT Summary FY2021</vt:lpstr>
      <vt:lpstr>03. EDT Bad Actors</vt:lpstr>
      <vt:lpstr>04. sept chart pareto</vt:lpstr>
      <vt:lpstr>04. sept pareto</vt:lpstr>
      <vt:lpstr>Corrective Action</vt:lpstr>
      <vt:lpstr>Frekwensi</vt:lpstr>
      <vt:lpstr>Piv Frekwensi</vt:lpstr>
      <vt:lpstr>data Sum Table</vt:lpstr>
      <vt:lpstr>09. feb pareto</vt:lpstr>
      <vt:lpstr>10. maret</vt:lpstr>
      <vt:lpstr>08. jan pareto chart</vt:lpstr>
      <vt:lpstr>08. jan pareto</vt:lpstr>
      <vt:lpstr>11. april pareto</vt:lpstr>
      <vt:lpstr>00. EDT FY1819</vt:lpstr>
      <vt:lpstr>account</vt:lpstr>
      <vt:lpstr>Pivot EDT</vt:lpstr>
      <vt:lpstr>05. chart oct-18</vt:lpstr>
      <vt:lpstr>05. pareto oct-18</vt:lpstr>
      <vt:lpstr>07. chart pareto dec</vt:lpstr>
      <vt:lpstr>07. paret dec 18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Agung Santoso</dc:creator>
  <cp:lastModifiedBy>Ryanda Zaim</cp:lastModifiedBy>
  <cp:lastPrinted>2019-06-10T14:14:40Z</cp:lastPrinted>
  <dcterms:created xsi:type="dcterms:W3CDTF">2018-08-08T01:16:29Z</dcterms:created>
  <dcterms:modified xsi:type="dcterms:W3CDTF">2020-12-04T10:42:42Z</dcterms:modified>
</cp:coreProperties>
</file>