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98307742-CF7C-4E4F-B37F-74723C56672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ube Oil Program" sheetId="2" r:id="rId1"/>
    <sheet name="Greasing Program" sheetId="3" r:id="rId2"/>
  </sheet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3" i="3" l="1"/>
  <c r="J124" i="3"/>
  <c r="J125" i="3"/>
  <c r="J126" i="3"/>
  <c r="J127" i="3"/>
  <c r="J118" i="3" l="1"/>
  <c r="J119" i="3"/>
  <c r="J120" i="3"/>
  <c r="J121" i="3"/>
  <c r="J122" i="3"/>
  <c r="J117" i="3"/>
  <c r="J104" i="3"/>
  <c r="J105" i="3"/>
  <c r="J106" i="3"/>
  <c r="J107" i="3"/>
  <c r="J108" i="3"/>
  <c r="J109" i="3"/>
  <c r="J110" i="3"/>
  <c r="J111" i="3"/>
  <c r="J112" i="3"/>
  <c r="J103" i="3"/>
  <c r="J115" i="3"/>
  <c r="J116" i="3"/>
  <c r="J114" i="3"/>
  <c r="J92" i="3"/>
  <c r="J93" i="3"/>
  <c r="J94" i="3"/>
  <c r="J95" i="3"/>
  <c r="J96" i="3"/>
  <c r="J97" i="3"/>
  <c r="J98" i="3"/>
  <c r="J99" i="3"/>
  <c r="J100" i="3"/>
  <c r="J101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77" i="3"/>
  <c r="K130" i="2" l="1"/>
  <c r="K62" i="2" l="1"/>
  <c r="G62" i="2"/>
  <c r="J33" i="3"/>
  <c r="L33" i="3" s="1"/>
  <c r="I33" i="3"/>
  <c r="C33" i="3"/>
  <c r="E33" i="3"/>
  <c r="F33" i="3"/>
  <c r="G33" i="3" s="1"/>
  <c r="K33" i="3" l="1"/>
  <c r="L166" i="3" l="1"/>
  <c r="L7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236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3" i="3"/>
  <c r="L13" i="3" s="1"/>
  <c r="J12" i="3"/>
  <c r="L12" i="3" s="1"/>
  <c r="J11" i="3"/>
  <c r="L11" i="3" s="1"/>
  <c r="J10" i="3"/>
  <c r="L10" i="3" s="1"/>
  <c r="J8" i="3"/>
  <c r="L8" i="3" s="1"/>
  <c r="K139" i="2" l="1"/>
  <c r="K102" i="2" l="1"/>
  <c r="K74" i="3"/>
  <c r="K73" i="3"/>
  <c r="K72" i="3"/>
  <c r="K25" i="2" l="1"/>
  <c r="F25" i="2"/>
  <c r="G25" i="2" s="1"/>
  <c r="K24" i="2"/>
  <c r="F24" i="2"/>
  <c r="G24" i="2" s="1"/>
  <c r="K23" i="2"/>
  <c r="F23" i="2"/>
  <c r="G23" i="2" s="1"/>
  <c r="K22" i="2"/>
  <c r="F22" i="2"/>
  <c r="G22" i="2" s="1"/>
  <c r="K21" i="2"/>
  <c r="F21" i="2"/>
  <c r="G21" i="2" s="1"/>
  <c r="K20" i="2"/>
  <c r="F20" i="2"/>
  <c r="G20" i="2" s="1"/>
  <c r="I127" i="3" l="1"/>
  <c r="I126" i="3"/>
  <c r="I125" i="3"/>
  <c r="I124" i="3"/>
  <c r="I119" i="3"/>
  <c r="I118" i="3"/>
  <c r="I117" i="3"/>
  <c r="I116" i="3"/>
  <c r="I115" i="3"/>
  <c r="I114" i="3"/>
  <c r="I112" i="3"/>
  <c r="I111" i="3"/>
  <c r="I110" i="3"/>
  <c r="I106" i="3"/>
  <c r="I105" i="3"/>
  <c r="I104" i="3"/>
  <c r="I103" i="3"/>
  <c r="I102" i="3"/>
  <c r="I101" i="3"/>
  <c r="I100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65" i="3"/>
  <c r="I64" i="3"/>
  <c r="I63" i="3"/>
  <c r="I62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1" i="3"/>
  <c r="I40" i="3"/>
  <c r="I39" i="3"/>
  <c r="I38" i="3"/>
  <c r="I37" i="3"/>
  <c r="I36" i="3"/>
  <c r="I35" i="3"/>
  <c r="I34" i="3"/>
  <c r="I32" i="3"/>
  <c r="I31" i="3"/>
  <c r="I30" i="3"/>
  <c r="I29" i="3"/>
  <c r="I28" i="3"/>
  <c r="I27" i="3"/>
  <c r="I26" i="3"/>
  <c r="I25" i="3"/>
  <c r="I24" i="3"/>
  <c r="I22" i="3"/>
  <c r="I21" i="3"/>
  <c r="I20" i="3"/>
  <c r="I19" i="3"/>
  <c r="I18" i="3"/>
  <c r="I17" i="3"/>
  <c r="I16" i="3"/>
  <c r="I15" i="3"/>
  <c r="I13" i="3"/>
  <c r="I12" i="3"/>
  <c r="I11" i="3"/>
  <c r="I10" i="3"/>
  <c r="I8" i="3"/>
  <c r="I7" i="3"/>
  <c r="K236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1" i="3"/>
  <c r="K70" i="3"/>
  <c r="K69" i="3"/>
  <c r="K68" i="3"/>
  <c r="K67" i="3"/>
  <c r="K66" i="3"/>
  <c r="K65" i="3"/>
  <c r="K64" i="3"/>
  <c r="K63" i="3"/>
  <c r="K62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1" i="3"/>
  <c r="K40" i="3"/>
  <c r="K39" i="3"/>
  <c r="K38" i="3"/>
  <c r="K37" i="3"/>
  <c r="K36" i="3"/>
  <c r="K35" i="3"/>
  <c r="K34" i="3"/>
  <c r="K32" i="3"/>
  <c r="K31" i="3"/>
  <c r="K30" i="3"/>
  <c r="K29" i="3"/>
  <c r="K28" i="3"/>
  <c r="K27" i="3"/>
  <c r="K26" i="3"/>
  <c r="K25" i="3"/>
  <c r="K24" i="3"/>
  <c r="K22" i="3"/>
  <c r="K21" i="3"/>
  <c r="K20" i="3"/>
  <c r="K19" i="3"/>
  <c r="K18" i="3"/>
  <c r="K17" i="3"/>
  <c r="K16" i="3"/>
  <c r="K15" i="3"/>
  <c r="K13" i="3"/>
  <c r="K12" i="3"/>
  <c r="K11" i="3"/>
  <c r="K10" i="3"/>
  <c r="K8" i="3"/>
  <c r="K7" i="3"/>
  <c r="F236" i="3" l="1"/>
  <c r="G236" i="3" s="1"/>
  <c r="F234" i="3"/>
  <c r="G234" i="3" s="1"/>
  <c r="F233" i="3"/>
  <c r="G233" i="3" s="1"/>
  <c r="F232" i="3"/>
  <c r="G232" i="3" s="1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G224" i="3" s="1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G216" i="3" s="1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G208" i="3" s="1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G202" i="3" s="1"/>
  <c r="F201" i="3"/>
  <c r="G201" i="3" s="1"/>
  <c r="F200" i="3"/>
  <c r="G200" i="3" s="1"/>
  <c r="F199" i="3"/>
  <c r="G199" i="3" s="1"/>
  <c r="F198" i="3"/>
  <c r="G198" i="3" s="1"/>
  <c r="F197" i="3"/>
  <c r="G197" i="3" s="1"/>
  <c r="F196" i="3"/>
  <c r="G196" i="3" s="1"/>
  <c r="F195" i="3"/>
  <c r="G195" i="3" s="1"/>
  <c r="F194" i="3"/>
  <c r="G194" i="3" s="1"/>
  <c r="F193" i="3"/>
  <c r="G193" i="3" s="1"/>
  <c r="F192" i="3"/>
  <c r="G192" i="3" s="1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G184" i="3" s="1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G178" i="3" s="1"/>
  <c r="F177" i="3"/>
  <c r="G177" i="3" s="1"/>
  <c r="F176" i="3"/>
  <c r="G176" i="3" s="1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G168" i="3" s="1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G160" i="3" s="1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G152" i="3" s="1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3" i="3"/>
  <c r="G133" i="3" s="1"/>
  <c r="F132" i="3"/>
  <c r="G132" i="3" s="1"/>
  <c r="F131" i="3"/>
  <c r="G131" i="3" s="1"/>
  <c r="F130" i="3"/>
  <c r="G130" i="3" s="1"/>
  <c r="F129" i="3"/>
  <c r="G129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3" i="3"/>
  <c r="F12" i="3"/>
  <c r="F11" i="3"/>
  <c r="F10" i="3"/>
  <c r="F8" i="3"/>
  <c r="F7" i="3"/>
  <c r="G8" i="3"/>
  <c r="G7" i="3"/>
  <c r="E236" i="3"/>
  <c r="C236" i="3"/>
  <c r="C8" i="3"/>
  <c r="C7" i="3"/>
  <c r="C13" i="3"/>
  <c r="C12" i="3"/>
  <c r="C11" i="3"/>
  <c r="C10" i="3"/>
  <c r="C22" i="3"/>
  <c r="C21" i="3"/>
  <c r="C20" i="3"/>
  <c r="C19" i="3"/>
  <c r="C18" i="3"/>
  <c r="C17" i="3"/>
  <c r="C16" i="3"/>
  <c r="C15" i="3"/>
  <c r="C41" i="3"/>
  <c r="C40" i="3"/>
  <c r="C39" i="3"/>
  <c r="C38" i="3"/>
  <c r="C37" i="3"/>
  <c r="C36" i="3"/>
  <c r="C35" i="3"/>
  <c r="C34" i="3"/>
  <c r="C32" i="3"/>
  <c r="C31" i="3"/>
  <c r="C30" i="3"/>
  <c r="C29" i="3"/>
  <c r="C28" i="3"/>
  <c r="C27" i="3"/>
  <c r="C26" i="3"/>
  <c r="C25" i="3"/>
  <c r="C24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9" i="3"/>
  <c r="C130" i="3"/>
  <c r="C131" i="3"/>
  <c r="C132" i="3"/>
  <c r="C133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135" i="3"/>
  <c r="E7" i="3" l="1"/>
  <c r="E8" i="3"/>
  <c r="E10" i="3"/>
  <c r="E11" i="3"/>
  <c r="E12" i="3"/>
  <c r="E13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135" i="3"/>
  <c r="E131" i="3"/>
  <c r="E132" i="3"/>
  <c r="E133" i="3"/>
  <c r="E129" i="3"/>
  <c r="E130" i="3"/>
  <c r="K11" i="2" l="1"/>
  <c r="K12" i="2"/>
  <c r="K13" i="2"/>
  <c r="K14" i="2"/>
  <c r="K15" i="2"/>
  <c r="K16" i="2"/>
  <c r="K197" i="2" l="1"/>
  <c r="K198" i="2"/>
  <c r="K199" i="2"/>
  <c r="K196" i="2"/>
  <c r="K194" i="2"/>
  <c r="K193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78" i="2"/>
  <c r="K171" i="2"/>
  <c r="K172" i="2"/>
  <c r="K173" i="2"/>
  <c r="K174" i="2"/>
  <c r="K175" i="2"/>
  <c r="K176" i="2"/>
  <c r="K170" i="2"/>
  <c r="K165" i="2"/>
  <c r="K166" i="2"/>
  <c r="K167" i="2"/>
  <c r="K168" i="2"/>
  <c r="K164" i="2"/>
  <c r="K162" i="2"/>
  <c r="K161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43" i="2"/>
  <c r="K141" i="2"/>
  <c r="K140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1" i="2"/>
  <c r="K132" i="2"/>
  <c r="K133" i="2"/>
  <c r="K134" i="2"/>
  <c r="K135" i="2"/>
  <c r="K136" i="2"/>
  <c r="K137" i="2"/>
  <c r="K138" i="2"/>
  <c r="K115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87" i="2"/>
  <c r="K82" i="2"/>
  <c r="K83" i="2"/>
  <c r="K84" i="2"/>
  <c r="K85" i="2"/>
  <c r="K81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64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31" i="2"/>
  <c r="K19" i="2"/>
  <c r="K26" i="2"/>
  <c r="K27" i="2"/>
  <c r="K28" i="2"/>
  <c r="K29" i="2"/>
  <c r="K18" i="2"/>
  <c r="K8" i="2"/>
  <c r="K9" i="2"/>
  <c r="K10" i="2"/>
  <c r="K7" i="2"/>
  <c r="F199" i="2" l="1"/>
  <c r="G199" i="2" s="1"/>
  <c r="F198" i="2"/>
  <c r="G198" i="2" s="1"/>
  <c r="F197" i="2"/>
  <c r="G197" i="2" s="1"/>
  <c r="F196" i="2"/>
  <c r="G196" i="2" s="1"/>
  <c r="F194" i="2"/>
  <c r="G194" i="2" s="1"/>
  <c r="F193" i="2"/>
  <c r="G193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8" i="2"/>
  <c r="G168" i="2" s="1"/>
  <c r="F167" i="2"/>
  <c r="G167" i="2" s="1"/>
  <c r="F166" i="2"/>
  <c r="G166" i="2" s="1"/>
  <c r="F165" i="2"/>
  <c r="G165" i="2" s="1"/>
  <c r="F164" i="2"/>
  <c r="G164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5" i="2"/>
  <c r="G85" i="2" s="1"/>
  <c r="F84" i="2"/>
  <c r="G84" i="2" s="1"/>
  <c r="F83" i="2"/>
  <c r="G83" i="2" s="1"/>
  <c r="F82" i="2"/>
  <c r="G82" i="2" s="1"/>
  <c r="F81" i="2"/>
  <c r="G81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29" i="2"/>
  <c r="G29" i="2" s="1"/>
  <c r="F28" i="2"/>
  <c r="G28" i="2" s="1"/>
  <c r="F27" i="2"/>
  <c r="G27" i="2" s="1"/>
  <c r="F26" i="2"/>
  <c r="G26" i="2" s="1"/>
  <c r="F19" i="2"/>
  <c r="G19" i="2" s="1"/>
  <c r="F18" i="2"/>
  <c r="G18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7" i="2"/>
  <c r="G7" i="2" s="1"/>
</calcChain>
</file>

<file path=xl/sharedStrings.xml><?xml version="1.0" encoding="utf-8"?>
<sst xmlns="http://schemas.openxmlformats.org/spreadsheetml/2006/main" count="1371" uniqueCount="661">
  <si>
    <t>Item</t>
  </si>
  <si>
    <t xml:space="preserve">Gear Box </t>
  </si>
  <si>
    <t xml:space="preserve">Pump </t>
  </si>
  <si>
    <t>Chemichal Dosing Pump No 1</t>
  </si>
  <si>
    <t>Chemichal Dosing Pump No 2</t>
  </si>
  <si>
    <t>CPO Dispatch Pump No 1</t>
  </si>
  <si>
    <t>CPO Dispatch Pump No 2</t>
  </si>
  <si>
    <t>Land Aplication Pump No 1</t>
  </si>
  <si>
    <t>Land Aplication Pump No 2</t>
  </si>
  <si>
    <t>Gear box</t>
  </si>
  <si>
    <t>Work shop</t>
  </si>
  <si>
    <t>Equipment Name</t>
  </si>
  <si>
    <t>Lube Oil Volume, Liter</t>
  </si>
  <si>
    <t>Latest Replacement Date</t>
  </si>
  <si>
    <t>Sterilization Station</t>
  </si>
  <si>
    <t>Threshing Station</t>
  </si>
  <si>
    <t>Pressing Station</t>
  </si>
  <si>
    <t>Depericarping Station</t>
  </si>
  <si>
    <t>Kernel Station</t>
  </si>
  <si>
    <t>Clarification Station</t>
  </si>
  <si>
    <t>Boiler Station</t>
  </si>
  <si>
    <t>Power House</t>
  </si>
  <si>
    <t>WTP</t>
  </si>
  <si>
    <t>Oil Storage Tank &amp; Oil Despatch Station</t>
  </si>
  <si>
    <t>Effluent Plant &amp; Land Application</t>
  </si>
  <si>
    <t>Screw Press No. 1</t>
  </si>
  <si>
    <t>Screw Press No. 2</t>
  </si>
  <si>
    <t>Screw Press No. 3</t>
  </si>
  <si>
    <t>Screw Press No. 4</t>
  </si>
  <si>
    <t>Digester No. 1</t>
  </si>
  <si>
    <t>Digester No. 2</t>
  </si>
  <si>
    <t>Digester No. 3</t>
  </si>
  <si>
    <t>Digester No. 4</t>
  </si>
  <si>
    <t>Lathe Machine</t>
  </si>
  <si>
    <t>Scapper Machine</t>
  </si>
  <si>
    <t xml:space="preserve">Hydraulic Pump </t>
  </si>
  <si>
    <t>Gear Box</t>
  </si>
  <si>
    <t>Next Replacement Schedule (+6000 hrs)</t>
  </si>
  <si>
    <t>Actual Replacement Date</t>
  </si>
  <si>
    <t>CTP Mill</t>
  </si>
  <si>
    <t>Current Lube Oil Used</t>
  </si>
  <si>
    <t>Equipment Specification</t>
  </si>
  <si>
    <t>Lube Oil Type - refer to the manufacturer recommendation</t>
  </si>
  <si>
    <t>Current Lube Oil Brand</t>
  </si>
  <si>
    <t>Bearing Specification</t>
  </si>
  <si>
    <t>Grease Quantity, Gr</t>
  </si>
  <si>
    <t>Current Grease Used Brand</t>
  </si>
  <si>
    <t>Current Grease Used</t>
  </si>
  <si>
    <t>Grease Type - refer to the manufacturer recommendation</t>
  </si>
  <si>
    <t>GREASING PROGRAM</t>
  </si>
  <si>
    <t>LUBE OIL REPLACEMENT PROGRAM</t>
  </si>
  <si>
    <t>Deaerator Pump #1</t>
  </si>
  <si>
    <t>Deaerator Pump #2</t>
  </si>
  <si>
    <t>Loading Ramp Station</t>
  </si>
  <si>
    <t xml:space="preserve">Transfer Carriage No. 1 </t>
  </si>
  <si>
    <t>Transfer Carriage No. 2</t>
  </si>
  <si>
    <t>Undertow No. 1</t>
  </si>
  <si>
    <t>Undertow No. 2</t>
  </si>
  <si>
    <t>Undertow No. 3</t>
  </si>
  <si>
    <t>Undertow No. 4</t>
  </si>
  <si>
    <t>Undertow No. 5</t>
  </si>
  <si>
    <t>Undertow No. 6</t>
  </si>
  <si>
    <t>Undertow No. 7</t>
  </si>
  <si>
    <t>Undertow No. 8</t>
  </si>
  <si>
    <t>Undertow No. 9</t>
  </si>
  <si>
    <t>Undertow No. 10</t>
  </si>
  <si>
    <t>Transfer Carriage No. 1 (Tippler)</t>
  </si>
  <si>
    <t>Cage Tippler No. 1</t>
  </si>
  <si>
    <t>Undertow No. 1 In</t>
  </si>
  <si>
    <t>Undertow No. 2 Out</t>
  </si>
  <si>
    <t>Cage Tippler No. 2</t>
  </si>
  <si>
    <t>Undertow No. 3 In</t>
  </si>
  <si>
    <t>Undertow No. 4 Out</t>
  </si>
  <si>
    <t>Bunch Feeder Conveyor No. 1</t>
  </si>
  <si>
    <t>Bunch Feeder Conveyor No. 2</t>
  </si>
  <si>
    <t>Bellow Buch Feeder</t>
  </si>
  <si>
    <t>Thresher No. 1</t>
  </si>
  <si>
    <t>Thresher No. 2</t>
  </si>
  <si>
    <t>Thresher No. 3</t>
  </si>
  <si>
    <t>Thresher No. 4</t>
  </si>
  <si>
    <t>Under Thresher Conveyor No. 1</t>
  </si>
  <si>
    <t>Under Thresher Conveyor No. 2</t>
  </si>
  <si>
    <t>Under Thresher Conveyor No. 3</t>
  </si>
  <si>
    <t>Under Thresher Conveyor No. 4</t>
  </si>
  <si>
    <t>Bottom Cross Conveyor</t>
  </si>
  <si>
    <t>Fruit Elevator No. 1</t>
  </si>
  <si>
    <t>Fruit Elevator No. 2</t>
  </si>
  <si>
    <t>Fruit Elevator No. 3</t>
  </si>
  <si>
    <t>Top Cross Conveyor</t>
  </si>
  <si>
    <t>Horizontal EB Conveyor  No. 1</t>
  </si>
  <si>
    <t>Horizontal EB Conveyor No. 2</t>
  </si>
  <si>
    <t xml:space="preserve">Inclined EB Conveyor No. 1 </t>
  </si>
  <si>
    <t>Inclined EB Conveyor No. 2</t>
  </si>
  <si>
    <t>Empty Bunch Conveyor Above Hopper</t>
  </si>
  <si>
    <t>HPU Empty Bunch Hopper</t>
  </si>
  <si>
    <t>Unstrip BunchConveyor</t>
  </si>
  <si>
    <t>Transfer Carriage No. 2 (Tippler)</t>
  </si>
  <si>
    <t>Fruit distributing Conveyor No. 1</t>
  </si>
  <si>
    <t>Fruit Recycling Conveyor No. 1</t>
  </si>
  <si>
    <t>Screen Waste Conveyor</t>
  </si>
  <si>
    <t>Sand Trap Tank</t>
  </si>
  <si>
    <t>CBC #1</t>
  </si>
  <si>
    <t>CBC #2</t>
  </si>
  <si>
    <t>Auger CBC</t>
  </si>
  <si>
    <t xml:space="preserve">Nut Polishing Drum  </t>
  </si>
  <si>
    <t xml:space="preserve">Nut Auger Conveyor  </t>
  </si>
  <si>
    <t xml:space="preserve">Fibre Cyclone Air Lock, Ducting, Cyclone   </t>
  </si>
  <si>
    <t xml:space="preserve">Nut Transport Air Lock, Ducting, Cyclone   </t>
  </si>
  <si>
    <t xml:space="preserve">Cracked Mixture Conveyor  </t>
  </si>
  <si>
    <t xml:space="preserve">Cracked Mixture Elevator  </t>
  </si>
  <si>
    <t xml:space="preserve">Cracked Mixture Air Lock No.1    </t>
  </si>
  <si>
    <t xml:space="preserve">Cracked Mixture Air Lock No.2    </t>
  </si>
  <si>
    <t xml:space="preserve">LTDS Air Lock, Ducting, Cyclone No. 1   </t>
  </si>
  <si>
    <t xml:space="preserve">LTDS Air Lock, Ducting, Cyclone No. 2   </t>
  </si>
  <si>
    <t xml:space="preserve">Wet Kernel Conveyor No. 1   </t>
  </si>
  <si>
    <t xml:space="preserve">Wet Kernel Elevator   </t>
  </si>
  <si>
    <t xml:space="preserve">Hydrocyclone Pump No. 1  </t>
  </si>
  <si>
    <t xml:space="preserve">Hydrocyclone Pump No. 2  </t>
  </si>
  <si>
    <t xml:space="preserve">Hydrocyclone Pump No. 3  </t>
  </si>
  <si>
    <t xml:space="preserve">Dry Kernel Conveyor No. 1   </t>
  </si>
  <si>
    <t xml:space="preserve">Dry Kernel Top Distributing Conveyor </t>
  </si>
  <si>
    <t>Fibre Cyclone Fan</t>
  </si>
  <si>
    <t>Ltds Fan No. 1</t>
  </si>
  <si>
    <t>Ltds Fan No. 2</t>
  </si>
  <si>
    <t>Destoner Fan No. 1</t>
  </si>
  <si>
    <t>Destoner Fan No. 2</t>
  </si>
  <si>
    <t>Kernel Silo Fan No.1</t>
  </si>
  <si>
    <t>Kernel Silo Fan No.2</t>
  </si>
  <si>
    <t>Kernel Silo Fan No.3</t>
  </si>
  <si>
    <t>Kernel Silo Fan No.4</t>
  </si>
  <si>
    <t>Ripple Mill No. 1</t>
  </si>
  <si>
    <t>Ripple Mill No. 2</t>
  </si>
  <si>
    <t>Crude Oil Pump No. 1</t>
  </si>
  <si>
    <t>Crude Oil Pump No. 2</t>
  </si>
  <si>
    <t>Crude Oil Pump No. 3</t>
  </si>
  <si>
    <t>CST No. 1</t>
  </si>
  <si>
    <t>CST No. 2</t>
  </si>
  <si>
    <t>CST No. 3</t>
  </si>
  <si>
    <t xml:space="preserve">Sand Cyclone Pump No. 1 </t>
  </si>
  <si>
    <t xml:space="preserve">Sand Cyclone Pump No. 2 </t>
  </si>
  <si>
    <t>Solid Conveyor No. 1</t>
  </si>
  <si>
    <t>Solid Scrapper Conveyor 1</t>
  </si>
  <si>
    <t>Light Phase Pump No. 1</t>
  </si>
  <si>
    <t>Light Phase Pump No. 2</t>
  </si>
  <si>
    <t>Sludge Pit Pump No. 1</t>
  </si>
  <si>
    <t>Sludge Pit Pump No. 2</t>
  </si>
  <si>
    <t>Sludge Recovery Pump No. 1</t>
  </si>
  <si>
    <t>Sludge Recovery Pump No. 2</t>
  </si>
  <si>
    <t>Sludge Oil Recovery Pump No. 1</t>
  </si>
  <si>
    <t>Sludge Oil Recovery Pump No. 2</t>
  </si>
  <si>
    <t>Reclaimed Oil Pump No. 1</t>
  </si>
  <si>
    <t>Reclaimed Oil Pump No. 2</t>
  </si>
  <si>
    <t>Decanter No. 1</t>
  </si>
  <si>
    <t>Decanter No. 2</t>
  </si>
  <si>
    <t>Decanter No. 3</t>
  </si>
  <si>
    <t>Air Compressor</t>
  </si>
  <si>
    <t>Purifier No.1</t>
  </si>
  <si>
    <t>Purifier No.2</t>
  </si>
  <si>
    <t>Shell Fibre Conveyor No. 1</t>
  </si>
  <si>
    <t>Shell Fibre Conveyor No. 2</t>
  </si>
  <si>
    <t>Fuel Distributing Conveyor 1</t>
  </si>
  <si>
    <t>Fuel Distributing Conveyor 2</t>
  </si>
  <si>
    <t>Pendulum (Boiler No. 2)</t>
  </si>
  <si>
    <t>Airlock  No. 1</t>
  </si>
  <si>
    <t>Air Lock No. 2</t>
  </si>
  <si>
    <t>Chemical Dosing Pump (Sulphite)</t>
  </si>
  <si>
    <t>Chemical Dosing Pump (Others)</t>
  </si>
  <si>
    <t>Air Compressor Boiler</t>
  </si>
  <si>
    <t>Air Compressor Shoot Blower</t>
  </si>
  <si>
    <t>Fly ash Boiler 1</t>
  </si>
  <si>
    <t>Fly ash Boiler 2</t>
  </si>
  <si>
    <t>Fly ash Boiler 3</t>
  </si>
  <si>
    <t>ID Fan</t>
  </si>
  <si>
    <t>FD Fan</t>
  </si>
  <si>
    <t>FF Fan</t>
  </si>
  <si>
    <t>SF Fan</t>
  </si>
  <si>
    <t>Turbin 1, Dresser - Rand</t>
  </si>
  <si>
    <t>Turbin 2, Dresser - Rand</t>
  </si>
  <si>
    <t>GENSET 1, Caterpillar</t>
  </si>
  <si>
    <t>GENSET 2, Caterpillar</t>
  </si>
  <si>
    <t>GENSET 3, Caterpillar</t>
  </si>
  <si>
    <t>Engine</t>
  </si>
  <si>
    <t>Agitator ST #1</t>
  </si>
  <si>
    <t>Agitator ST #2</t>
  </si>
  <si>
    <t>Agitator ST #4</t>
  </si>
  <si>
    <t>Agitator ST #5</t>
  </si>
  <si>
    <t>Agitator ST #6</t>
  </si>
  <si>
    <t>Raw Water pump no 1</t>
  </si>
  <si>
    <t>Raw Water Pump no 2</t>
  </si>
  <si>
    <t>Untreated pump</t>
  </si>
  <si>
    <t>Domestic Pump</t>
  </si>
  <si>
    <t>Sand Filter No. 1</t>
  </si>
  <si>
    <t>Sand Filter No. 2</t>
  </si>
  <si>
    <t>Chemichal Dosing Pump No 3</t>
  </si>
  <si>
    <t>Chemichal Dosing Pump No 4</t>
  </si>
  <si>
    <t>Agitator Dosing No. 1</t>
  </si>
  <si>
    <t>Agitator Dosing No. 2</t>
  </si>
  <si>
    <t>Agitator Dosing No. 3</t>
  </si>
  <si>
    <t>Agitator Dosing No. 4</t>
  </si>
  <si>
    <t>Cleaning Pump</t>
  </si>
  <si>
    <t>Hack Saw</t>
  </si>
  <si>
    <t>Gear And Governor</t>
  </si>
  <si>
    <t>Gear Box Press</t>
  </si>
  <si>
    <t>MMM</t>
  </si>
  <si>
    <t>CHH M8 - 6175, I 59</t>
  </si>
  <si>
    <t>Rexroth</t>
  </si>
  <si>
    <t>K127 AR160 DV 160 M4 11KW 11 RPM</t>
  </si>
  <si>
    <t xml:space="preserve">Hydraulic Power Pack L.Ramp No.1 </t>
  </si>
  <si>
    <t>Hydraulic Power Pack L.Ramp No.2</t>
  </si>
  <si>
    <t>Cyclodrive CHH M15-6195, i 71</t>
  </si>
  <si>
    <t>Cyclodrive CHH 10A-610 08</t>
  </si>
  <si>
    <t>Bonfiglioli</t>
  </si>
  <si>
    <t>SEW EURODRIVE</t>
  </si>
  <si>
    <t>RENOLD</t>
  </si>
  <si>
    <t>SHANTI</t>
  </si>
  <si>
    <t>BROOK HANSEN</t>
  </si>
  <si>
    <t>Brevini</t>
  </si>
  <si>
    <t>Brook Hansen</t>
  </si>
  <si>
    <t>RENOLD GM 6T / I 57,84</t>
  </si>
  <si>
    <t>Renold</t>
  </si>
  <si>
    <t>SEW EURODRIVE M3PSF60PSF</t>
  </si>
  <si>
    <t xml:space="preserve">BONFIGLIOLI </t>
  </si>
  <si>
    <t>Eurodrive</t>
  </si>
  <si>
    <t>KS-SE 3, SEK 100 R</t>
  </si>
  <si>
    <t>KS-SE, SE 50 C</t>
  </si>
  <si>
    <t>KSSD 50 - 250</t>
  </si>
  <si>
    <t>SCFN54 C / i 250</t>
  </si>
  <si>
    <t xml:space="preserve">SCFN6 C3 4 B / i 355 </t>
  </si>
  <si>
    <t>Kew Pump</t>
  </si>
  <si>
    <t>KS-SE2</t>
  </si>
  <si>
    <t>Inclined Solid Conveyor</t>
  </si>
  <si>
    <t>KSSD 50 - 165.</t>
  </si>
  <si>
    <t>KS-SE 2, SEN 40</t>
  </si>
  <si>
    <t>KSSE 50C</t>
  </si>
  <si>
    <t>Westfalia</t>
  </si>
  <si>
    <t>Puma</t>
  </si>
  <si>
    <t>Krisbow</t>
  </si>
  <si>
    <t>Hitachi</t>
  </si>
  <si>
    <t>Milton Roy</t>
  </si>
  <si>
    <t>Dresser Rand</t>
  </si>
  <si>
    <t>Caterpillar</t>
  </si>
  <si>
    <t>KS-SE 2, SEN 100 R</t>
  </si>
  <si>
    <t>Mixertech</t>
  </si>
  <si>
    <t>SOUTTHERN CROSS</t>
  </si>
  <si>
    <t xml:space="preserve">ALLEN GWYNNES NIMBUS PUMP </t>
  </si>
  <si>
    <t>MILTON ROY</t>
  </si>
  <si>
    <t>Hup Seng Hin</t>
  </si>
  <si>
    <t>Yunnan Mchine</t>
  </si>
  <si>
    <t>STATION LODING RAMP</t>
  </si>
  <si>
    <t>Transfer Carriage No. 1</t>
  </si>
  <si>
    <t>STATION TIPPLER</t>
  </si>
  <si>
    <t>Cage tippler No 1</t>
  </si>
  <si>
    <t>Cage tippler No 2</t>
  </si>
  <si>
    <t>STATION STERILIZER</t>
  </si>
  <si>
    <t>Sterilizer No 1</t>
  </si>
  <si>
    <t>Sterilizer No 2</t>
  </si>
  <si>
    <t>Sterilizer No 3</t>
  </si>
  <si>
    <t>Sterilizer No 4</t>
  </si>
  <si>
    <t>Double bridge No 1</t>
  </si>
  <si>
    <t>Double bridge No 2</t>
  </si>
  <si>
    <t>Double bridge No 3</t>
  </si>
  <si>
    <t>Double bridge No 4</t>
  </si>
  <si>
    <t>STATION THRESHING</t>
  </si>
  <si>
    <t>Bunch feeeder No 1</t>
  </si>
  <si>
    <t>Bunch feeeder No 2</t>
  </si>
  <si>
    <t>Harizontal EB conveyor No 1</t>
  </si>
  <si>
    <t>Harizontal EB conveyor No 2</t>
  </si>
  <si>
    <t>Inclined Empty Bunch Conveyor No. 1</t>
  </si>
  <si>
    <t>Inclined Empty Bunch Conveyor No. 2</t>
  </si>
  <si>
    <t xml:space="preserve">Above Thresher Distributing Conveyor </t>
  </si>
  <si>
    <t xml:space="preserve">Unstripped bunch conveyor </t>
  </si>
  <si>
    <t>Bellow threser conveyor No 1</t>
  </si>
  <si>
    <t>Bellow threser conveyor No 2</t>
  </si>
  <si>
    <t>Bellow threser conveyor No 3</t>
  </si>
  <si>
    <t>Bellow threser conveyor No 4</t>
  </si>
  <si>
    <t>Threser drum No 1</t>
  </si>
  <si>
    <t>Threser drum No 2</t>
  </si>
  <si>
    <t>Threser drum No 3</t>
  </si>
  <si>
    <t>Threser drum No 4</t>
  </si>
  <si>
    <t>STATION PRESS</t>
  </si>
  <si>
    <t>Fruit elevator No 1</t>
  </si>
  <si>
    <t>Fruit elevator No 2</t>
  </si>
  <si>
    <t>Bottom cross conveyor No 1</t>
  </si>
  <si>
    <t>Bottom cross conveyor No 2</t>
  </si>
  <si>
    <t>Top cross conveyor No 1</t>
  </si>
  <si>
    <t>Top cross conveyor No 2</t>
  </si>
  <si>
    <t>Fruit distributing conveyor</t>
  </si>
  <si>
    <t xml:space="preserve">Fruit recycling conveyor </t>
  </si>
  <si>
    <t>Screw press No 1</t>
  </si>
  <si>
    <t>Screw press No 2</t>
  </si>
  <si>
    <t>Screw press No 3</t>
  </si>
  <si>
    <t>Screw press No 4</t>
  </si>
  <si>
    <t>Loose fruit Scrapper conveyor No 1</t>
  </si>
  <si>
    <t>Loose fruit harizontal conveyor No 2</t>
  </si>
  <si>
    <t>Vibrating Screen No 1</t>
  </si>
  <si>
    <t>Vibrating Screen No 2</t>
  </si>
  <si>
    <t>Vibrating Screen No 3</t>
  </si>
  <si>
    <t>Vibrating Screen No 4</t>
  </si>
  <si>
    <t>STATION CLARIFIKASI</t>
  </si>
  <si>
    <t xml:space="preserve">Waste screen conveyor </t>
  </si>
  <si>
    <t xml:space="preserve">Solid conveyor </t>
  </si>
  <si>
    <t>Solid Scrapper conveyor No 1</t>
  </si>
  <si>
    <t>Vacum drier pump No 1</t>
  </si>
  <si>
    <t>Vacum drier pump No 2</t>
  </si>
  <si>
    <t>Vacum drier pump No 3</t>
  </si>
  <si>
    <t>Vacum drier pump No 4</t>
  </si>
  <si>
    <t>Vacum pump No 1</t>
  </si>
  <si>
    <t>Vacum pump No 2</t>
  </si>
  <si>
    <t>Decanter NO 1</t>
  </si>
  <si>
    <t>Decanter NO 2</t>
  </si>
  <si>
    <t>Decanter NO 3</t>
  </si>
  <si>
    <t xml:space="preserve">STATION KERNEL </t>
  </si>
  <si>
    <t>Nut  transfot fan</t>
  </si>
  <si>
    <t>Kernel silo fan No 1</t>
  </si>
  <si>
    <t>Kernel silo fan No 2</t>
  </si>
  <si>
    <t>Kernel silo fan No 3</t>
  </si>
  <si>
    <t>Kernel silo fan No 4</t>
  </si>
  <si>
    <t>Dry kernel transfot fan No 1</t>
  </si>
  <si>
    <t>Dry kernel transfot fan No 2</t>
  </si>
  <si>
    <t xml:space="preserve">Fibre cyclone fan </t>
  </si>
  <si>
    <t xml:space="preserve">LTDS fan No 1 </t>
  </si>
  <si>
    <t xml:space="preserve">LTDS fan No 2 </t>
  </si>
  <si>
    <t>Kernel Conveyor No 1(Atas kernel silo)</t>
  </si>
  <si>
    <t>Kernel Conveyor No 2(bawah kernel silo)</t>
  </si>
  <si>
    <t>Kernel  Conveyor</t>
  </si>
  <si>
    <t>Creacket Mixture Conveyor</t>
  </si>
  <si>
    <t xml:space="preserve">Nut auger conveyor </t>
  </si>
  <si>
    <t>Cake breaker conveyor No 1</t>
  </si>
  <si>
    <t>Cake breaker conveyor No 2</t>
  </si>
  <si>
    <t xml:space="preserve">Auger Cake breaker conveyor </t>
  </si>
  <si>
    <t>Creacket  mixture elevator</t>
  </si>
  <si>
    <t xml:space="preserve">Wett kernel elevator  </t>
  </si>
  <si>
    <t xml:space="preserve"> kernel shell conveyor (Gusuran )</t>
  </si>
  <si>
    <t xml:space="preserve">Hidro cyclone pump No 1 </t>
  </si>
  <si>
    <t xml:space="preserve">Hidro cyclone pump No 2 </t>
  </si>
  <si>
    <t xml:space="preserve">Hidro cyclone pump No 3 </t>
  </si>
  <si>
    <t xml:space="preserve">Nut transfot air lock </t>
  </si>
  <si>
    <t>Creacket mixture air lock No 1</t>
  </si>
  <si>
    <t xml:space="preserve">Creacket mixture air lock No 2 </t>
  </si>
  <si>
    <t>LTDS air lock No 1</t>
  </si>
  <si>
    <t xml:space="preserve">LTDS air lock No 2 </t>
  </si>
  <si>
    <t>Fibre cyclone air lock</t>
  </si>
  <si>
    <t xml:space="preserve">Air lock CM. Elevator </t>
  </si>
  <si>
    <t xml:space="preserve">Hidro cyclone drum No 1 </t>
  </si>
  <si>
    <t xml:space="preserve">Hidro cyclone drum No 2 </t>
  </si>
  <si>
    <t xml:space="preserve">Hidro cyclone drum No 3 </t>
  </si>
  <si>
    <t>Polishing drum</t>
  </si>
  <si>
    <t>Ripple mill No 1</t>
  </si>
  <si>
    <t>Ripple mill No 2</t>
  </si>
  <si>
    <t>STATION BOILER 2</t>
  </si>
  <si>
    <t>Indurce draft fan boiler No 2</t>
  </si>
  <si>
    <t>Fuel feeder fan boiler No 2</t>
  </si>
  <si>
    <t>Scondary fan boiler No 2</t>
  </si>
  <si>
    <t>Pendullum boiler No 1</t>
  </si>
  <si>
    <t>ASH Rotary boiler No 1</t>
  </si>
  <si>
    <t>ASH Rotary boiler No 2</t>
  </si>
  <si>
    <t xml:space="preserve">Vacuum Deaerator Pump </t>
  </si>
  <si>
    <t>Feed pump boiler No 1</t>
  </si>
  <si>
    <t>Feed pump boiler No 2</t>
  </si>
  <si>
    <t>Feed pump boiler No 3</t>
  </si>
  <si>
    <t>Fuel distributing boiler No 1</t>
  </si>
  <si>
    <t>Fuel distributing boiler No 2</t>
  </si>
  <si>
    <t>Fibre shell boiler No 1</t>
  </si>
  <si>
    <t>Fibre shell boiler No 2</t>
  </si>
  <si>
    <t>STATION POWER HAUSE</t>
  </si>
  <si>
    <t>Steam Turbine generator No 1</t>
  </si>
  <si>
    <t>Steam Turbine generator No 2</t>
  </si>
  <si>
    <t>Caterpillar No 2</t>
  </si>
  <si>
    <t>Caterpillar No 3</t>
  </si>
  <si>
    <t>Caterpillar No 4</t>
  </si>
  <si>
    <t>CAGES</t>
  </si>
  <si>
    <t>Cages #1</t>
  </si>
  <si>
    <t>Cages #2</t>
  </si>
  <si>
    <t>Cages #3</t>
  </si>
  <si>
    <t>Cages #4</t>
  </si>
  <si>
    <t>Cages #5</t>
  </si>
  <si>
    <t>Cages #6</t>
  </si>
  <si>
    <t>Cages #7</t>
  </si>
  <si>
    <t>Cages #8</t>
  </si>
  <si>
    <t>Cages #9</t>
  </si>
  <si>
    <t>Cages #10</t>
  </si>
  <si>
    <t>Cages #11</t>
  </si>
  <si>
    <t>Cages #12</t>
  </si>
  <si>
    <t>Cages #13</t>
  </si>
  <si>
    <t>Cages #14</t>
  </si>
  <si>
    <t>Cages #15</t>
  </si>
  <si>
    <t>Cages #16</t>
  </si>
  <si>
    <t>Cages #17</t>
  </si>
  <si>
    <t>Cages #18</t>
  </si>
  <si>
    <t>Cages #19</t>
  </si>
  <si>
    <t>Cages #20</t>
  </si>
  <si>
    <t>Cages #21</t>
  </si>
  <si>
    <t>Cages #22</t>
  </si>
  <si>
    <t>Cages #23</t>
  </si>
  <si>
    <t>Cages #24</t>
  </si>
  <si>
    <t>Cages #25</t>
  </si>
  <si>
    <t>Cages #26</t>
  </si>
  <si>
    <t>Cages #27</t>
  </si>
  <si>
    <t>Cages #28</t>
  </si>
  <si>
    <t>Cages #29</t>
  </si>
  <si>
    <t>Cages #30</t>
  </si>
  <si>
    <t>Cages #31</t>
  </si>
  <si>
    <t>Cages #32</t>
  </si>
  <si>
    <t>Cages #33</t>
  </si>
  <si>
    <t>Cages #34</t>
  </si>
  <si>
    <t>Cages #35</t>
  </si>
  <si>
    <t>Cages #36</t>
  </si>
  <si>
    <t>Cages #37</t>
  </si>
  <si>
    <t>Cages #38</t>
  </si>
  <si>
    <t>Cages #39</t>
  </si>
  <si>
    <t>Cages #40</t>
  </si>
  <si>
    <t>Cages #41</t>
  </si>
  <si>
    <t>Cages #42</t>
  </si>
  <si>
    <t>Cages #43</t>
  </si>
  <si>
    <t>Cages #44</t>
  </si>
  <si>
    <t>Cages #45</t>
  </si>
  <si>
    <t>Cages #46</t>
  </si>
  <si>
    <t>Cages #47</t>
  </si>
  <si>
    <t>Cages #48</t>
  </si>
  <si>
    <t>Cages #49</t>
  </si>
  <si>
    <t>Cages #50</t>
  </si>
  <si>
    <t>Cages #51</t>
  </si>
  <si>
    <t>Cages #52</t>
  </si>
  <si>
    <t>Cages #53</t>
  </si>
  <si>
    <t>Cages #54</t>
  </si>
  <si>
    <t>Cages #55</t>
  </si>
  <si>
    <t>Cages #56</t>
  </si>
  <si>
    <t>Cages #57</t>
  </si>
  <si>
    <t>Cages #58</t>
  </si>
  <si>
    <t>Cages #59</t>
  </si>
  <si>
    <t>Cages #60</t>
  </si>
  <si>
    <t>Cages #61</t>
  </si>
  <si>
    <t>Cages #62</t>
  </si>
  <si>
    <t>Cages #63</t>
  </si>
  <si>
    <t>Cages #64</t>
  </si>
  <si>
    <t>Cages #65</t>
  </si>
  <si>
    <t>Cages #66</t>
  </si>
  <si>
    <t>Cages #67</t>
  </si>
  <si>
    <t>Cages #68</t>
  </si>
  <si>
    <t>Cages #69</t>
  </si>
  <si>
    <t>Cages #70</t>
  </si>
  <si>
    <t>Cages #71</t>
  </si>
  <si>
    <t>Cages #72</t>
  </si>
  <si>
    <t>Cages #73</t>
  </si>
  <si>
    <t>Cages #74</t>
  </si>
  <si>
    <t>Cages #75</t>
  </si>
  <si>
    <t>Cages #76</t>
  </si>
  <si>
    <t>Cages #77</t>
  </si>
  <si>
    <t>Cages #78</t>
  </si>
  <si>
    <t>Cages #79</t>
  </si>
  <si>
    <t>Cages #80</t>
  </si>
  <si>
    <t>Cages #81</t>
  </si>
  <si>
    <t>Cages #82</t>
  </si>
  <si>
    <t>Cages #83</t>
  </si>
  <si>
    <t>Cages #84</t>
  </si>
  <si>
    <t>Cages #85</t>
  </si>
  <si>
    <t>Cages #86</t>
  </si>
  <si>
    <t>Cages #87</t>
  </si>
  <si>
    <t>Cages #88</t>
  </si>
  <si>
    <t>Cages #89</t>
  </si>
  <si>
    <t>Cages #90</t>
  </si>
  <si>
    <t>Cages #91</t>
  </si>
  <si>
    <t>Cages #92</t>
  </si>
  <si>
    <t>Cages #93</t>
  </si>
  <si>
    <t>Cages #94</t>
  </si>
  <si>
    <t>Cages #95</t>
  </si>
  <si>
    <t>Cages #96</t>
  </si>
  <si>
    <t>Cages #97</t>
  </si>
  <si>
    <t>Cages #98</t>
  </si>
  <si>
    <t>Cages #99</t>
  </si>
  <si>
    <t>Cages #100</t>
  </si>
  <si>
    <t>ID Fan Bearing</t>
  </si>
  <si>
    <t>-</t>
  </si>
  <si>
    <t>Electro Motor</t>
  </si>
  <si>
    <t>All Electro Motor</t>
  </si>
  <si>
    <t>Solex</t>
  </si>
  <si>
    <t>Next Replacement Schedule (based on the schedule every 2 week)</t>
  </si>
  <si>
    <t>Solid conveyor No 2</t>
  </si>
  <si>
    <t>01LRA007</t>
  </si>
  <si>
    <t>01LRA008</t>
  </si>
  <si>
    <t>02TCR001</t>
  </si>
  <si>
    <t>02TCR002</t>
  </si>
  <si>
    <t>02UDS001</t>
  </si>
  <si>
    <t>02UDS002</t>
  </si>
  <si>
    <t>02UDS003</t>
  </si>
  <si>
    <t>02UDS004</t>
  </si>
  <si>
    <t>02UDS005</t>
  </si>
  <si>
    <t>02UDS006</t>
  </si>
  <si>
    <t>03DWB021</t>
  </si>
  <si>
    <t>Drawbridge Hydraulic Power Pack No.1</t>
  </si>
  <si>
    <t>03DWB022</t>
  </si>
  <si>
    <t>Drawbridge Hydraulic Power Pack No.2</t>
  </si>
  <si>
    <t>03DWB023</t>
  </si>
  <si>
    <t>Drawbridge Hydraulic Power Pack No.3</t>
  </si>
  <si>
    <t>03DWB024</t>
  </si>
  <si>
    <t>Drawbridge Hydraulic Power Pack No.4</t>
  </si>
  <si>
    <t>03DWB025</t>
  </si>
  <si>
    <t>Drawbridge Hydraulic Power Pack No.5</t>
  </si>
  <si>
    <t>03DWB026</t>
  </si>
  <si>
    <t>Drawbridge Hydraulic Power Pack No.6</t>
  </si>
  <si>
    <t>03DWB027</t>
  </si>
  <si>
    <t>Drawbridge Hydraulic Power Pack No.7</t>
  </si>
  <si>
    <t>03DWB028</t>
  </si>
  <si>
    <t>Drawbridge Hydraulic Power Pack No.8</t>
  </si>
  <si>
    <t>03UDS001</t>
  </si>
  <si>
    <t>03UDS002</t>
  </si>
  <si>
    <t>03UDS003</t>
  </si>
  <si>
    <t>03UDS004</t>
  </si>
  <si>
    <t>02TCR003</t>
  </si>
  <si>
    <t>02TCR004</t>
  </si>
  <si>
    <t>03UDS005</t>
  </si>
  <si>
    <t>03UDS006</t>
  </si>
  <si>
    <t>03UDS007</t>
  </si>
  <si>
    <t>03UDS008</t>
  </si>
  <si>
    <t>04TPL006</t>
  </si>
  <si>
    <t>04TPL007</t>
  </si>
  <si>
    <t>04SFB001</t>
  </si>
  <si>
    <t>04SFB002</t>
  </si>
  <si>
    <t>04SFB015</t>
  </si>
  <si>
    <t>04TRE001</t>
  </si>
  <si>
    <t>04TRE002</t>
  </si>
  <si>
    <t>04TRE003</t>
  </si>
  <si>
    <t>04TRE004</t>
  </si>
  <si>
    <t>04SFB011</t>
  </si>
  <si>
    <t>04SFB012</t>
  </si>
  <si>
    <t>04SFB013</t>
  </si>
  <si>
    <t>04SFB014</t>
  </si>
  <si>
    <t>04SFB016</t>
  </si>
  <si>
    <t>04SFB008</t>
  </si>
  <si>
    <t>04SFB009</t>
  </si>
  <si>
    <t>04SFB010</t>
  </si>
  <si>
    <t>04BCV012</t>
  </si>
  <si>
    <t>04BCV013</t>
  </si>
  <si>
    <t>04BCV011</t>
  </si>
  <si>
    <t>04BCV014</t>
  </si>
  <si>
    <t>04BCV015</t>
  </si>
  <si>
    <t>04BCV016</t>
  </si>
  <si>
    <t>05FWC008</t>
  </si>
  <si>
    <t>04SFB017</t>
  </si>
  <si>
    <t>05FWC009</t>
  </si>
  <si>
    <t>05FWC012</t>
  </si>
  <si>
    <t>05PRS012</t>
  </si>
  <si>
    <t>05PRS013</t>
  </si>
  <si>
    <t>05PRS014</t>
  </si>
  <si>
    <t>05PRS015</t>
  </si>
  <si>
    <t>05PRS001</t>
  </si>
  <si>
    <t>05PRS002</t>
  </si>
  <si>
    <t>05PRS003</t>
  </si>
  <si>
    <t>05PRS004</t>
  </si>
  <si>
    <t>05FWC005</t>
  </si>
  <si>
    <t>05COI017</t>
  </si>
  <si>
    <t>06CBC001</t>
  </si>
  <si>
    <t>06CBC002</t>
  </si>
  <si>
    <t>06NCH003</t>
  </si>
  <si>
    <t>06NPD001</t>
  </si>
  <si>
    <t>07CMC001</t>
  </si>
  <si>
    <t>07CMC005</t>
  </si>
  <si>
    <t>06CBC005</t>
  </si>
  <si>
    <t>06NDA019</t>
  </si>
  <si>
    <t>06NDA025</t>
  </si>
  <si>
    <t>07DKT010</t>
  </si>
  <si>
    <t>07DKT016</t>
  </si>
  <si>
    <t>07DKT013</t>
  </si>
  <si>
    <t>07DKT019</t>
  </si>
  <si>
    <t>07KTR028</t>
  </si>
  <si>
    <t>07KTR034</t>
  </si>
  <si>
    <t>07HDC003</t>
  </si>
  <si>
    <t>07HDC004</t>
  </si>
  <si>
    <t>07HDC005</t>
  </si>
  <si>
    <t>07KTR002</t>
  </si>
  <si>
    <t>07KTR038</t>
  </si>
  <si>
    <t>Wet Shell Conveyor No.1</t>
  </si>
  <si>
    <t>07KTR003</t>
  </si>
  <si>
    <t>08CST005</t>
  </si>
  <si>
    <t>08CST006</t>
  </si>
  <si>
    <t>08CST007</t>
  </si>
  <si>
    <t>16SWD002</t>
  </si>
  <si>
    <t>16SWD003</t>
  </si>
  <si>
    <t>16SWD004</t>
  </si>
  <si>
    <t>08ORV004</t>
  </si>
  <si>
    <t>08ORV005</t>
  </si>
  <si>
    <t>08SOL003</t>
  </si>
  <si>
    <t>08SOL004</t>
  </si>
  <si>
    <t>08PRF007</t>
  </si>
  <si>
    <t>08PRF008</t>
  </si>
  <si>
    <t>08DCT003</t>
  </si>
  <si>
    <t>08DCT004</t>
  </si>
  <si>
    <t>08DCT005</t>
  </si>
  <si>
    <t>10ACO002</t>
  </si>
  <si>
    <t>08DOL005</t>
  </si>
  <si>
    <t>08DOL006</t>
  </si>
  <si>
    <t>08DOL007</t>
  </si>
  <si>
    <t>08ORV006</t>
  </si>
  <si>
    <t>08ORV007</t>
  </si>
  <si>
    <t>08SOL009</t>
  </si>
  <si>
    <t>08SOL010</t>
  </si>
  <si>
    <t>08ORV014</t>
  </si>
  <si>
    <t>08ORV015</t>
  </si>
  <si>
    <t>09BFC013</t>
  </si>
  <si>
    <t>09BFC014</t>
  </si>
  <si>
    <t>09BFC004</t>
  </si>
  <si>
    <t>09BFC005</t>
  </si>
  <si>
    <t>09BFC015</t>
  </si>
  <si>
    <t>09BAH006</t>
  </si>
  <si>
    <t>09BAH007</t>
  </si>
  <si>
    <t>09BWT001</t>
  </si>
  <si>
    <t>09BWT002</t>
  </si>
  <si>
    <t>10ACO001</t>
  </si>
  <si>
    <t>10ACO003</t>
  </si>
  <si>
    <t>09BAH001</t>
  </si>
  <si>
    <t>09BAH002</t>
  </si>
  <si>
    <t>09BAH003</t>
  </si>
  <si>
    <t>09BFA005</t>
  </si>
  <si>
    <t>09BFA002</t>
  </si>
  <si>
    <t>09BFA009</t>
  </si>
  <si>
    <t>09BFA008</t>
  </si>
  <si>
    <t>09BLR015</t>
  </si>
  <si>
    <t>09BLR016</t>
  </si>
  <si>
    <t>10TRB001</t>
  </si>
  <si>
    <t>10TRB002</t>
  </si>
  <si>
    <t>10GST001</t>
  </si>
  <si>
    <t>10GST002</t>
  </si>
  <si>
    <t>10GST003</t>
  </si>
  <si>
    <t>11CPT001</t>
  </si>
  <si>
    <t>11CPT002</t>
  </si>
  <si>
    <t>11CPT004</t>
  </si>
  <si>
    <t>11CPT005</t>
  </si>
  <si>
    <t>11CPT006</t>
  </si>
  <si>
    <t>13CPP002</t>
  </si>
  <si>
    <t>13CPP003</t>
  </si>
  <si>
    <t>15WTP001</t>
  </si>
  <si>
    <t>15WTP002</t>
  </si>
  <si>
    <t>15WTP012</t>
  </si>
  <si>
    <t>15WTP013</t>
  </si>
  <si>
    <t>15WTP005</t>
  </si>
  <si>
    <t>15WTP006</t>
  </si>
  <si>
    <t>15WTP020</t>
  </si>
  <si>
    <t>15WTP021</t>
  </si>
  <si>
    <t>15WTP022</t>
  </si>
  <si>
    <t>15WTP023</t>
  </si>
  <si>
    <t>15WTP024</t>
  </si>
  <si>
    <t>15WTP025</t>
  </si>
  <si>
    <t>15WTP026</t>
  </si>
  <si>
    <t>15WTP027</t>
  </si>
  <si>
    <t>12EPP001</t>
  </si>
  <si>
    <t>12EPP002</t>
  </si>
  <si>
    <t>GS0136A</t>
  </si>
  <si>
    <t>GS0136B</t>
  </si>
  <si>
    <t>GS0136C</t>
  </si>
  <si>
    <t>GS0136D</t>
  </si>
  <si>
    <t>FG/Non-FG</t>
  </si>
  <si>
    <t>FG / Non-FG</t>
  </si>
  <si>
    <t>Non-FG</t>
  </si>
  <si>
    <t>F315</t>
  </si>
  <si>
    <t>P315</t>
  </si>
  <si>
    <t>F215</t>
  </si>
  <si>
    <t>P318</t>
  </si>
  <si>
    <t>Bunch Crusher</t>
  </si>
  <si>
    <t>Omala 320</t>
  </si>
  <si>
    <t>04SFB018</t>
  </si>
  <si>
    <t>Flender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</si>
</sst>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/>
    <xf numFmtId="0" fontId="2" fillId="0" borderId="0" xfId="1" applyBorder="1"/>
    <xf numFmtId="0" fontId="1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3" fillId="5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164" fontId="0" fillId="2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0" fontId="5" fillId="4" borderId="0" xfId="1" applyFont="1" applyFill="1" applyBorder="1" applyAlignment="1">
      <alignment vertical="top" wrapText="1"/>
    </xf>
    <xf numFmtId="0" fontId="4" fillId="0" borderId="0" xfId="1" applyFont="1" applyBorder="1" applyAlignment="1">
      <alignment vertical="top" wrapText="1"/>
    </xf>
    <xf numFmtId="0" fontId="2" fillId="3" borderId="0" xfId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0" borderId="1" xfId="2" applyFill="1" applyBorder="1"/>
    <xf numFmtId="0" fontId="8" fillId="0" borderId="1" xfId="2" applyBorder="1"/>
    <xf numFmtId="0" fontId="2" fillId="0" borderId="1" xfId="2" applyFont="1" applyBorder="1"/>
    <xf numFmtId="0" fontId="4" fillId="0" borderId="0" xfId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5" fillId="0" borderId="0" xfId="1" applyFont="1" applyFill="1" applyBorder="1" applyAlignment="1">
      <alignment vertical="top" wrapText="1"/>
    </xf>
    <xf numFmtId="0" fontId="0" fillId="0" borderId="0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2" fillId="6" borderId="1" xfId="2" applyFont="1" applyFill="1" applyBorder="1" applyAlignment="1">
      <alignment horizontal="center"/>
    </xf>
    <xf numFmtId="0" fontId="0" fillId="6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4" fontId="0" fillId="2" borderId="1" xfId="0" applyNumberFormat="1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vertical="top" wrapText="1"/>
    </xf>
    <xf numFmtId="0" fontId="8" fillId="6" borderId="1" xfId="2" applyFill="1" applyBorder="1" applyAlignment="1">
      <alignment horizontal="center"/>
    </xf>
    <xf numFmtId="0" fontId="2" fillId="2" borderId="1" xfId="2" applyFont="1" applyFill="1" applyBorder="1"/>
    <xf numFmtId="0" fontId="0" fillId="0" borderId="1" xfId="0" applyFont="1" applyBorder="1" applyAlignment="1">
      <alignment horizontal="left" vertical="top" wrapText="1"/>
    </xf>
    <xf numFmtId="0" fontId="2" fillId="0" borderId="1" xfId="2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0" fontId="0" fillId="7" borderId="0" xfId="0" applyFill="1"/>
    <xf numFmtId="0" fontId="4" fillId="7" borderId="0" xfId="1" applyFont="1" applyFill="1" applyBorder="1" applyAlignment="1">
      <alignment vertical="top" wrapText="1"/>
    </xf>
    <xf numFmtId="0" fontId="0" fillId="7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D02A9065-EF08-4931-BCD1-22B63574DA28}"/>
  </cellStyles>
  <dxfs count="0"/>
  <tableStyles count="0" defaultTableStyle="TableStyleMedium2" defaultPivotStyle="PivotStyleMedium9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079E-4E9E-42EF-A7F5-B6F0C890BB2A}">
  <dimension ref="A2:L226"/>
  <sheetViews>
    <sheetView topLeftCell="A4" workbookViewId="0">
      <pane xSplit="2" ySplit="3" topLeftCell="F7" activePane="bottomRight" state="frozen"/>
      <selection activeCell="A4" sqref="A4"/>
      <selection pane="topRight" activeCell="C4" sqref="C4"/>
      <selection pane="bottomLeft" activeCell="A7" sqref="A7"/>
      <selection pane="bottomRight" activeCell="H119" sqref="H119"/>
    </sheetView>
  </sheetViews>
  <sheetFormatPr defaultColWidth="8.85546875" defaultRowHeight="15" x14ac:dyDescent="0.25"/>
  <cols>
    <col min="1" max="1" width="10.28515625" style="7" customWidth="1"/>
    <col min="2" max="2" width="37.28515625" style="7" customWidth="1"/>
    <col min="3" max="5" width="21.7109375" style="7" customWidth="1"/>
    <col min="6" max="8" width="14.42578125" style="7" customWidth="1"/>
    <col min="9" max="9" width="17.28515625" style="7" customWidth="1"/>
    <col min="10" max="12" width="20.42578125" style="7" customWidth="1"/>
    <col min="13" max="16384" width="8.85546875" style="7"/>
  </cols>
  <sheetData>
    <row r="2" spans="1:12" x14ac:dyDescent="0.25">
      <c r="B2" s="6" t="s">
        <v>39</v>
      </c>
    </row>
    <row r="3" spans="1:12" ht="18.75" x14ac:dyDescent="0.3">
      <c r="B3" s="8" t="s">
        <v>50</v>
      </c>
      <c r="K3" s="8"/>
      <c r="L3" s="8" t="s">
        <v>203</v>
      </c>
    </row>
    <row r="4" spans="1:12" ht="9" customHeight="1" x14ac:dyDescent="0.25">
      <c r="B4" s="6"/>
    </row>
    <row r="5" spans="1:12" ht="45" x14ac:dyDescent="0.25">
      <c r="B5" s="9" t="s">
        <v>11</v>
      </c>
      <c r="C5" s="9" t="s">
        <v>0</v>
      </c>
      <c r="D5" s="9" t="s">
        <v>41</v>
      </c>
      <c r="E5" s="9" t="s">
        <v>42</v>
      </c>
      <c r="F5" s="9" t="s">
        <v>40</v>
      </c>
      <c r="G5" s="9" t="s">
        <v>43</v>
      </c>
      <c r="H5" s="9" t="s">
        <v>650</v>
      </c>
      <c r="I5" s="9" t="s">
        <v>12</v>
      </c>
      <c r="J5" s="9" t="s">
        <v>13</v>
      </c>
      <c r="K5" s="9" t="s">
        <v>37</v>
      </c>
      <c r="L5" s="9" t="s">
        <v>38</v>
      </c>
    </row>
    <row r="6" spans="1:12" x14ac:dyDescent="0.25">
      <c r="B6" s="10" t="s">
        <v>53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t="s">
        <v>478</v>
      </c>
      <c r="B7" s="5" t="s">
        <v>207</v>
      </c>
      <c r="C7" s="12" t="s">
        <v>35</v>
      </c>
      <c r="D7" s="12" t="s">
        <v>205</v>
      </c>
      <c r="E7" s="12"/>
      <c r="F7" s="12" t="str">
        <f>IF(ISNUMBER(SEARCH("Hydraulic Pump",C7)),"Turalik 46",IF(ISNUMBER(SEARCH("gear box",C7)),"Omala 320",IF(ISNUMBER(SEARCH("Gear Box Press",C7)),"Omala 460",IF(ISNUMBER(SEARCH("Pump",C7)),"Omala 320",IF(ISNUMBER(SEARCH("Engine",C7)),"CAT 15-40W",IF(ISNUMBER(SEARCH("Gear And Governor",C7)),"T68","Tanpa Oli"))))))</f>
        <v>Turalik 46</v>
      </c>
      <c r="G7" s="12" t="str">
        <f>IF(ISNUMBER(SEARCH("Turalik 46",F7)),"Pertamina",IF(ISNUMBER(SEARCH("Omala 320",F7)),"Shell",IF(ISNUMBER(SEARCH("Omala 460",F7)),"Shell",IF(ISNUMBER(SEARCH("Omala 320p",F7)),"Shell",IF(ISNUMBER(SEARCH("CAT 15-40W",F7)),"CAT",IF(ISNUMBER(SEARCH("T68",F7)),"Shell","Tanpa Oli"))))))</f>
        <v>Pertamina</v>
      </c>
      <c r="H7" s="12" t="s">
        <v>652</v>
      </c>
      <c r="I7" s="12">
        <v>125</v>
      </c>
      <c r="J7" s="14">
        <v>43860</v>
      </c>
      <c r="K7" s="13">
        <f>J7+250</f>
        <v>44110</v>
      </c>
      <c r="L7" s="14">
        <v>43860</v>
      </c>
    </row>
    <row r="8" spans="1:12" x14ac:dyDescent="0.25">
      <c r="A8" t="s">
        <v>480</v>
      </c>
      <c r="B8" s="5" t="s">
        <v>54</v>
      </c>
      <c r="C8" s="12" t="s">
        <v>1</v>
      </c>
      <c r="D8" s="18" t="s">
        <v>204</v>
      </c>
      <c r="E8" s="12"/>
      <c r="F8" s="12" t="str">
        <f t="shared" ref="F8:F16" si="0">IF(ISNUMBER(SEARCH("Hydraulic Pump",C8)),"Turalik 46",IF(ISNUMBER(SEARCH("gear box",C8)),"Omala 320",IF(ISNUMBER(SEARCH("Gear Box Press",C8)),"Omala 460",IF(ISNUMBER(SEARCH("Pump",C8)),"Omala 320",IF(ISNUMBER(SEARCH("Engine",C8)),"CAT 15-40W",IF(ISNUMBER(SEARCH("Gear And Governor",C8)),"T68","Tanpa Oli"))))))</f>
        <v>Omala 320</v>
      </c>
      <c r="G8" s="12" t="str">
        <f t="shared" ref="G8:G16" si="1">IF(ISNUMBER(SEARCH("Turalik 46",F8)),"Pertamina",IF(ISNUMBER(SEARCH("Omala 320",F8)),"Shell",IF(ISNUMBER(SEARCH("Omala 460",F8)),"Shell",IF(ISNUMBER(SEARCH("Omala 320p",F8)),"Shell",IF(ISNUMBER(SEARCH("CAT 15-40W",F8)),"CAT",IF(ISNUMBER(SEARCH("T68",F8)),"Shell","Tanpa Oli"))))))</f>
        <v>Shell</v>
      </c>
      <c r="H8" s="12" t="s">
        <v>652</v>
      </c>
      <c r="I8" s="12">
        <v>6</v>
      </c>
      <c r="J8" s="14">
        <v>43860</v>
      </c>
      <c r="K8" s="13">
        <f t="shared" ref="K8:K78" si="2">J8+250</f>
        <v>44110</v>
      </c>
      <c r="L8" s="14">
        <v>43860</v>
      </c>
    </row>
    <row r="9" spans="1:12" x14ac:dyDescent="0.25">
      <c r="A9" t="s">
        <v>479</v>
      </c>
      <c r="B9" s="5" t="s">
        <v>208</v>
      </c>
      <c r="C9" s="12" t="s">
        <v>35</v>
      </c>
      <c r="D9" s="12" t="s">
        <v>205</v>
      </c>
      <c r="E9" s="12"/>
      <c r="F9" s="12" t="str">
        <f t="shared" si="0"/>
        <v>Turalik 46</v>
      </c>
      <c r="G9" s="12" t="str">
        <f t="shared" si="1"/>
        <v>Pertamina</v>
      </c>
      <c r="H9" s="12" t="s">
        <v>652</v>
      </c>
      <c r="I9" s="12">
        <v>125</v>
      </c>
      <c r="J9" s="14">
        <v>43860</v>
      </c>
      <c r="K9" s="13">
        <f t="shared" si="2"/>
        <v>44110</v>
      </c>
      <c r="L9" s="14">
        <v>43860</v>
      </c>
    </row>
    <row r="10" spans="1:12" x14ac:dyDescent="0.25">
      <c r="A10" t="s">
        <v>481</v>
      </c>
      <c r="B10" s="5" t="s">
        <v>55</v>
      </c>
      <c r="C10" s="12" t="s">
        <v>1</v>
      </c>
      <c r="D10" s="18" t="s">
        <v>204</v>
      </c>
      <c r="E10" s="12"/>
      <c r="F10" s="12" t="str">
        <f t="shared" si="0"/>
        <v>Omala 320</v>
      </c>
      <c r="G10" s="12" t="str">
        <f t="shared" si="1"/>
        <v>Shell</v>
      </c>
      <c r="H10" s="12" t="s">
        <v>652</v>
      </c>
      <c r="I10" s="12">
        <v>6</v>
      </c>
      <c r="J10" s="14">
        <v>43860</v>
      </c>
      <c r="K10" s="13">
        <f t="shared" si="2"/>
        <v>44110</v>
      </c>
      <c r="L10" s="14">
        <v>43860</v>
      </c>
    </row>
    <row r="11" spans="1:12" ht="30" x14ac:dyDescent="0.25">
      <c r="A11" t="s">
        <v>482</v>
      </c>
      <c r="B11" s="5" t="s">
        <v>56</v>
      </c>
      <c r="C11" s="12" t="s">
        <v>1</v>
      </c>
      <c r="D11" s="12" t="s">
        <v>206</v>
      </c>
      <c r="E11" s="12"/>
      <c r="F11" s="12" t="str">
        <f t="shared" si="0"/>
        <v>Omala 320</v>
      </c>
      <c r="G11" s="12" t="str">
        <f t="shared" si="1"/>
        <v>Shell</v>
      </c>
      <c r="H11" s="12" t="s">
        <v>652</v>
      </c>
      <c r="I11" s="12">
        <v>10</v>
      </c>
      <c r="J11" s="14">
        <v>43855</v>
      </c>
      <c r="K11" s="13">
        <f t="shared" si="2"/>
        <v>44105</v>
      </c>
      <c r="L11" s="14">
        <v>43855</v>
      </c>
    </row>
    <row r="12" spans="1:12" ht="16.5" customHeight="1" x14ac:dyDescent="0.25">
      <c r="A12" t="s">
        <v>483</v>
      </c>
      <c r="B12" s="5" t="s">
        <v>57</v>
      </c>
      <c r="C12" s="12" t="s">
        <v>1</v>
      </c>
      <c r="D12" s="12" t="s">
        <v>206</v>
      </c>
      <c r="E12" s="12"/>
      <c r="F12" s="12" t="str">
        <f t="shared" si="0"/>
        <v>Omala 320</v>
      </c>
      <c r="G12" s="12" t="str">
        <f t="shared" si="1"/>
        <v>Shell</v>
      </c>
      <c r="H12" s="12" t="s">
        <v>652</v>
      </c>
      <c r="I12" s="12">
        <v>10</v>
      </c>
      <c r="J12" s="14">
        <v>43855</v>
      </c>
      <c r="K12" s="13">
        <f t="shared" si="2"/>
        <v>44105</v>
      </c>
      <c r="L12" s="14">
        <v>43855</v>
      </c>
    </row>
    <row r="13" spans="1:12" ht="12.95" customHeight="1" x14ac:dyDescent="0.25">
      <c r="A13" t="s">
        <v>484</v>
      </c>
      <c r="B13" s="5" t="s">
        <v>58</v>
      </c>
      <c r="C13" s="12" t="s">
        <v>1</v>
      </c>
      <c r="D13" s="12" t="s">
        <v>206</v>
      </c>
      <c r="E13" s="12"/>
      <c r="F13" s="12" t="str">
        <f t="shared" si="0"/>
        <v>Omala 320</v>
      </c>
      <c r="G13" s="12" t="str">
        <f t="shared" si="1"/>
        <v>Shell</v>
      </c>
      <c r="H13" s="12" t="s">
        <v>652</v>
      </c>
      <c r="I13" s="12">
        <v>10</v>
      </c>
      <c r="J13" s="14">
        <v>43855</v>
      </c>
      <c r="K13" s="13">
        <f t="shared" si="2"/>
        <v>44105</v>
      </c>
      <c r="L13" s="14">
        <v>43855</v>
      </c>
    </row>
    <row r="14" spans="1:12" ht="15" customHeight="1" x14ac:dyDescent="0.25">
      <c r="A14" t="s">
        <v>485</v>
      </c>
      <c r="B14" s="5" t="s">
        <v>59</v>
      </c>
      <c r="C14" s="12" t="s">
        <v>1</v>
      </c>
      <c r="D14" s="12" t="s">
        <v>206</v>
      </c>
      <c r="E14" s="12"/>
      <c r="F14" s="12" t="str">
        <f t="shared" si="0"/>
        <v>Omala 320</v>
      </c>
      <c r="G14" s="12" t="str">
        <f t="shared" si="1"/>
        <v>Shell</v>
      </c>
      <c r="H14" s="12" t="s">
        <v>652</v>
      </c>
      <c r="I14" s="12">
        <v>10</v>
      </c>
      <c r="J14" s="14">
        <v>43855</v>
      </c>
      <c r="K14" s="13">
        <f t="shared" si="2"/>
        <v>44105</v>
      </c>
      <c r="L14" s="14">
        <v>43855</v>
      </c>
    </row>
    <row r="15" spans="1:12" ht="13.5" customHeight="1" x14ac:dyDescent="0.25">
      <c r="A15" t="s">
        <v>486</v>
      </c>
      <c r="B15" s="5" t="s">
        <v>60</v>
      </c>
      <c r="C15" s="12" t="s">
        <v>1</v>
      </c>
      <c r="D15" s="12" t="s">
        <v>206</v>
      </c>
      <c r="E15" s="12"/>
      <c r="F15" s="12" t="str">
        <f t="shared" si="0"/>
        <v>Omala 320</v>
      </c>
      <c r="G15" s="12" t="str">
        <f t="shared" si="1"/>
        <v>Shell</v>
      </c>
      <c r="H15" s="12" t="s">
        <v>652</v>
      </c>
      <c r="I15" s="12">
        <v>10</v>
      </c>
      <c r="J15" s="14">
        <v>43855</v>
      </c>
      <c r="K15" s="13">
        <f t="shared" si="2"/>
        <v>44105</v>
      </c>
      <c r="L15" s="14">
        <v>43855</v>
      </c>
    </row>
    <row r="16" spans="1:12" ht="13.5" customHeight="1" x14ac:dyDescent="0.25">
      <c r="A16" t="s">
        <v>487</v>
      </c>
      <c r="B16" s="5" t="s">
        <v>61</v>
      </c>
      <c r="C16" s="12" t="s">
        <v>1</v>
      </c>
      <c r="D16" s="12" t="s">
        <v>206</v>
      </c>
      <c r="E16" s="12"/>
      <c r="F16" s="12" t="str">
        <f t="shared" si="0"/>
        <v>Omala 320</v>
      </c>
      <c r="G16" s="12" t="str">
        <f t="shared" si="1"/>
        <v>Shell</v>
      </c>
      <c r="H16" s="12" t="s">
        <v>652</v>
      </c>
      <c r="I16" s="12">
        <v>10</v>
      </c>
      <c r="J16" s="14">
        <v>43855</v>
      </c>
      <c r="K16" s="13">
        <f t="shared" si="2"/>
        <v>44105</v>
      </c>
      <c r="L16" s="14">
        <v>43855</v>
      </c>
    </row>
    <row r="17" spans="1:12" x14ac:dyDescent="0.25">
      <c r="B17" s="15" t="s">
        <v>14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488</v>
      </c>
      <c r="B18" t="s">
        <v>489</v>
      </c>
      <c r="C18" s="12" t="s">
        <v>35</v>
      </c>
      <c r="D18" s="12" t="s">
        <v>205</v>
      </c>
      <c r="E18" s="12"/>
      <c r="F18" s="12" t="str">
        <f t="shared" ref="F18:F29" si="3">IF(ISNUMBER(SEARCH("Hydraulic Pump",C18)),"Turalik 46",IF(ISNUMBER(SEARCH("gear box",C18)),"Omala 320",IF(ISNUMBER(SEARCH("Gear Box Press",C18)),"Omala 460",IF(ISNUMBER(SEARCH("Pump",C18)),"Omala 320",IF(ISNUMBER(SEARCH("Engine",C18)),"CAT 15-40W",IF(ISNUMBER(SEARCH("Gear And Governor",C18)),"T68","Tanpa Oli"))))))</f>
        <v>Turalik 46</v>
      </c>
      <c r="G18" s="12" t="str">
        <f t="shared" ref="G18:G29" si="4">IF(ISNUMBER(SEARCH("Turalik 46",F18)),"Pertamina",IF(ISNUMBER(SEARCH("Omala 320",F18)),"Shell",IF(ISNUMBER(SEARCH("Omala 460",F18)),"Shell",IF(ISNUMBER(SEARCH("Omala 320p",F18)),"Shell",IF(ISNUMBER(SEARCH("CAT 15-40W",F18)),"CAT",IF(ISNUMBER(SEARCH("T68",F18)),"Shell","Tanpa Oli"))))))</f>
        <v>Pertamina</v>
      </c>
      <c r="H18" s="12" t="s">
        <v>652</v>
      </c>
      <c r="I18" s="12">
        <v>225</v>
      </c>
      <c r="J18" s="14">
        <v>43860</v>
      </c>
      <c r="K18" s="13">
        <f t="shared" si="2"/>
        <v>44110</v>
      </c>
      <c r="L18" s="14">
        <v>43860</v>
      </c>
    </row>
    <row r="19" spans="1:12" x14ac:dyDescent="0.25">
      <c r="A19" t="s">
        <v>490</v>
      </c>
      <c r="B19" t="s">
        <v>491</v>
      </c>
      <c r="C19" s="12" t="s">
        <v>35</v>
      </c>
      <c r="D19" s="12" t="s">
        <v>205</v>
      </c>
      <c r="E19" s="12"/>
      <c r="F19" s="12" t="str">
        <f t="shared" si="3"/>
        <v>Turalik 46</v>
      </c>
      <c r="G19" s="12" t="str">
        <f t="shared" si="4"/>
        <v>Pertamina</v>
      </c>
      <c r="H19" s="12" t="s">
        <v>652</v>
      </c>
      <c r="I19" s="12">
        <v>225</v>
      </c>
      <c r="J19" s="14">
        <v>43860</v>
      </c>
      <c r="K19" s="13">
        <f t="shared" si="2"/>
        <v>44110</v>
      </c>
      <c r="L19" s="14">
        <v>43860</v>
      </c>
    </row>
    <row r="20" spans="1:12" x14ac:dyDescent="0.25">
      <c r="A20" t="s">
        <v>492</v>
      </c>
      <c r="B20" t="s">
        <v>493</v>
      </c>
      <c r="C20" s="12" t="s">
        <v>35</v>
      </c>
      <c r="D20" s="12" t="s">
        <v>205</v>
      </c>
      <c r="E20" s="12"/>
      <c r="F20" s="12" t="str">
        <f t="shared" ref="F20:F25" si="5">IF(ISNUMBER(SEARCH("Hydraulic Pump",C20)),"Turalik 46",IF(ISNUMBER(SEARCH("gear box",C20)),"Omala 320",IF(ISNUMBER(SEARCH("Gear Box Press",C20)),"Omala 460",IF(ISNUMBER(SEARCH("Pump",C20)),"Omala 320",IF(ISNUMBER(SEARCH("Engine",C20)),"CAT 15-40W",IF(ISNUMBER(SEARCH("Gear And Governor",C20)),"T68","Tanpa Oli"))))))</f>
        <v>Turalik 46</v>
      </c>
      <c r="G20" s="12" t="str">
        <f t="shared" ref="G20:G25" si="6">IF(ISNUMBER(SEARCH("Turalik 46",F20)),"Pertamina",IF(ISNUMBER(SEARCH("Omala 320",F20)),"Shell",IF(ISNUMBER(SEARCH("Omala 460",F20)),"Shell",IF(ISNUMBER(SEARCH("Omala 320p",F20)),"Shell",IF(ISNUMBER(SEARCH("CAT 15-40W",F20)),"CAT",IF(ISNUMBER(SEARCH("T68",F20)),"Shell","Tanpa Oli"))))))</f>
        <v>Pertamina</v>
      </c>
      <c r="H20" s="12" t="s">
        <v>652</v>
      </c>
      <c r="I20" s="12">
        <v>225</v>
      </c>
      <c r="J20" s="14">
        <v>43860</v>
      </c>
      <c r="K20" s="13">
        <f t="shared" ref="K20:K25" si="7">J20+250</f>
        <v>44110</v>
      </c>
      <c r="L20" s="14">
        <v>43860</v>
      </c>
    </row>
    <row r="21" spans="1:12" x14ac:dyDescent="0.25">
      <c r="A21" t="s">
        <v>494</v>
      </c>
      <c r="B21" t="s">
        <v>495</v>
      </c>
      <c r="C21" s="12" t="s">
        <v>35</v>
      </c>
      <c r="D21" s="12" t="s">
        <v>205</v>
      </c>
      <c r="E21" s="12"/>
      <c r="F21" s="12" t="str">
        <f t="shared" si="5"/>
        <v>Turalik 46</v>
      </c>
      <c r="G21" s="12" t="str">
        <f t="shared" si="6"/>
        <v>Pertamina</v>
      </c>
      <c r="H21" s="12" t="s">
        <v>652</v>
      </c>
      <c r="I21" s="12">
        <v>225</v>
      </c>
      <c r="J21" s="14">
        <v>43860</v>
      </c>
      <c r="K21" s="13">
        <f t="shared" si="7"/>
        <v>44110</v>
      </c>
      <c r="L21" s="14">
        <v>43860</v>
      </c>
    </row>
    <row r="22" spans="1:12" x14ac:dyDescent="0.25">
      <c r="A22" t="s">
        <v>496</v>
      </c>
      <c r="B22" t="s">
        <v>497</v>
      </c>
      <c r="C22" s="12" t="s">
        <v>35</v>
      </c>
      <c r="D22" s="12" t="s">
        <v>205</v>
      </c>
      <c r="E22" s="12"/>
      <c r="F22" s="12" t="str">
        <f t="shared" si="5"/>
        <v>Turalik 46</v>
      </c>
      <c r="G22" s="12" t="str">
        <f t="shared" si="6"/>
        <v>Pertamina</v>
      </c>
      <c r="H22" s="12" t="s">
        <v>652</v>
      </c>
      <c r="I22" s="12">
        <v>225</v>
      </c>
      <c r="J22" s="14">
        <v>43860</v>
      </c>
      <c r="K22" s="13">
        <f t="shared" si="7"/>
        <v>44110</v>
      </c>
      <c r="L22" s="14">
        <v>43860</v>
      </c>
    </row>
    <row r="23" spans="1:12" x14ac:dyDescent="0.25">
      <c r="A23" t="s">
        <v>498</v>
      </c>
      <c r="B23" t="s">
        <v>499</v>
      </c>
      <c r="C23" s="12" t="s">
        <v>35</v>
      </c>
      <c r="D23" s="12" t="s">
        <v>205</v>
      </c>
      <c r="E23" s="12"/>
      <c r="F23" s="12" t="str">
        <f t="shared" si="5"/>
        <v>Turalik 46</v>
      </c>
      <c r="G23" s="12" t="str">
        <f t="shared" si="6"/>
        <v>Pertamina</v>
      </c>
      <c r="H23" s="12" t="s">
        <v>652</v>
      </c>
      <c r="I23" s="12">
        <v>225</v>
      </c>
      <c r="J23" s="14">
        <v>43860</v>
      </c>
      <c r="K23" s="13">
        <f t="shared" si="7"/>
        <v>44110</v>
      </c>
      <c r="L23" s="14">
        <v>43860</v>
      </c>
    </row>
    <row r="24" spans="1:12" x14ac:dyDescent="0.25">
      <c r="A24" t="s">
        <v>500</v>
      </c>
      <c r="B24" t="s">
        <v>501</v>
      </c>
      <c r="C24" s="12" t="s">
        <v>35</v>
      </c>
      <c r="D24" s="12" t="s">
        <v>205</v>
      </c>
      <c r="E24" s="12"/>
      <c r="F24" s="12" t="str">
        <f t="shared" si="5"/>
        <v>Turalik 46</v>
      </c>
      <c r="G24" s="12" t="str">
        <f t="shared" si="6"/>
        <v>Pertamina</v>
      </c>
      <c r="H24" s="12" t="s">
        <v>652</v>
      </c>
      <c r="I24" s="12">
        <v>225</v>
      </c>
      <c r="J24" s="14">
        <v>43860</v>
      </c>
      <c r="K24" s="13">
        <f t="shared" si="7"/>
        <v>44110</v>
      </c>
      <c r="L24" s="14">
        <v>43860</v>
      </c>
    </row>
    <row r="25" spans="1:12" x14ac:dyDescent="0.25">
      <c r="A25" t="s">
        <v>502</v>
      </c>
      <c r="B25" t="s">
        <v>503</v>
      </c>
      <c r="C25" s="12" t="s">
        <v>35</v>
      </c>
      <c r="D25" s="12" t="s">
        <v>205</v>
      </c>
      <c r="E25" s="12"/>
      <c r="F25" s="12" t="str">
        <f t="shared" si="5"/>
        <v>Turalik 46</v>
      </c>
      <c r="G25" s="12" t="str">
        <f t="shared" si="6"/>
        <v>Pertamina</v>
      </c>
      <c r="H25" s="12" t="s">
        <v>652</v>
      </c>
      <c r="I25" s="12">
        <v>225</v>
      </c>
      <c r="J25" s="14">
        <v>43860</v>
      </c>
      <c r="K25" s="13">
        <f t="shared" si="7"/>
        <v>44110</v>
      </c>
      <c r="L25" s="14">
        <v>43860</v>
      </c>
    </row>
    <row r="26" spans="1:12" ht="15" customHeight="1" x14ac:dyDescent="0.25">
      <c r="A26" s="7" t="s">
        <v>504</v>
      </c>
      <c r="B26" s="5" t="s">
        <v>62</v>
      </c>
      <c r="C26" s="12" t="s">
        <v>1</v>
      </c>
      <c r="D26" s="12" t="s">
        <v>206</v>
      </c>
      <c r="E26" s="12"/>
      <c r="F26" s="12" t="str">
        <f t="shared" si="3"/>
        <v>Omala 320</v>
      </c>
      <c r="G26" s="12" t="str">
        <f t="shared" si="4"/>
        <v>Shell</v>
      </c>
      <c r="H26" s="12" t="s">
        <v>652</v>
      </c>
      <c r="I26" s="12">
        <v>10</v>
      </c>
      <c r="J26" s="14">
        <v>43860</v>
      </c>
      <c r="K26" s="13">
        <f t="shared" si="2"/>
        <v>44110</v>
      </c>
      <c r="L26" s="14">
        <v>43860</v>
      </c>
    </row>
    <row r="27" spans="1:12" ht="12.95" customHeight="1" x14ac:dyDescent="0.25">
      <c r="A27" s="7" t="s">
        <v>505</v>
      </c>
      <c r="B27" s="5" t="s">
        <v>63</v>
      </c>
      <c r="C27" s="12" t="s">
        <v>1</v>
      </c>
      <c r="D27" s="12" t="s">
        <v>206</v>
      </c>
      <c r="E27" s="12"/>
      <c r="F27" s="12" t="str">
        <f t="shared" si="3"/>
        <v>Omala 320</v>
      </c>
      <c r="G27" s="12" t="str">
        <f t="shared" si="4"/>
        <v>Shell</v>
      </c>
      <c r="H27" s="12" t="s">
        <v>652</v>
      </c>
      <c r="I27" s="12">
        <v>10</v>
      </c>
      <c r="J27" s="14">
        <v>43860</v>
      </c>
      <c r="K27" s="13">
        <f t="shared" si="2"/>
        <v>44110</v>
      </c>
      <c r="L27" s="14">
        <v>43860</v>
      </c>
    </row>
    <row r="28" spans="1:12" ht="14.45" customHeight="1" x14ac:dyDescent="0.25">
      <c r="A28" s="7" t="s">
        <v>506</v>
      </c>
      <c r="B28" s="5" t="s">
        <v>64</v>
      </c>
      <c r="C28" s="12" t="s">
        <v>1</v>
      </c>
      <c r="D28" s="12" t="s">
        <v>206</v>
      </c>
      <c r="E28" s="12"/>
      <c r="F28" s="12" t="str">
        <f t="shared" si="3"/>
        <v>Omala 320</v>
      </c>
      <c r="G28" s="12" t="str">
        <f t="shared" si="4"/>
        <v>Shell</v>
      </c>
      <c r="H28" s="12" t="s">
        <v>652</v>
      </c>
      <c r="I28" s="12">
        <v>10</v>
      </c>
      <c r="J28" s="14">
        <v>43860</v>
      </c>
      <c r="K28" s="13">
        <f t="shared" si="2"/>
        <v>44110</v>
      </c>
      <c r="L28" s="14">
        <v>43860</v>
      </c>
    </row>
    <row r="29" spans="1:12" ht="14.45" customHeight="1" x14ac:dyDescent="0.25">
      <c r="A29" s="7" t="s">
        <v>507</v>
      </c>
      <c r="B29" s="5" t="s">
        <v>65</v>
      </c>
      <c r="C29" s="12" t="s">
        <v>1</v>
      </c>
      <c r="D29" s="12" t="s">
        <v>206</v>
      </c>
      <c r="E29" s="12"/>
      <c r="F29" s="12" t="str">
        <f t="shared" si="3"/>
        <v>Omala 320</v>
      </c>
      <c r="G29" s="12" t="str">
        <f t="shared" si="4"/>
        <v>Shell</v>
      </c>
      <c r="H29" s="12" t="s">
        <v>652</v>
      </c>
      <c r="I29" s="12">
        <v>10</v>
      </c>
      <c r="J29" s="14">
        <v>43860</v>
      </c>
      <c r="K29" s="13">
        <f t="shared" si="2"/>
        <v>44110</v>
      </c>
      <c r="L29" s="14">
        <v>43860</v>
      </c>
    </row>
    <row r="30" spans="1:12" x14ac:dyDescent="0.25">
      <c r="B30" s="15" t="s">
        <v>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5">
      <c r="A31" t="s">
        <v>508</v>
      </c>
      <c r="B31" s="5" t="s">
        <v>66</v>
      </c>
      <c r="C31" s="12" t="s">
        <v>1</v>
      </c>
      <c r="D31" s="18" t="s">
        <v>204</v>
      </c>
      <c r="E31" s="12"/>
      <c r="F31" s="12" t="str">
        <f t="shared" ref="F31:F61" si="8">IF(ISNUMBER(SEARCH("Hydraulic Pump",C31)),"Turalik 46",IF(ISNUMBER(SEARCH("gear box",C31)),"Omala 320",IF(ISNUMBER(SEARCH("Gear Box Press",C31)),"Omala 460",IF(ISNUMBER(SEARCH("Pump",C31)),"Omala 320",IF(ISNUMBER(SEARCH("Engine",C31)),"CAT 15-40W",IF(ISNUMBER(SEARCH("Gear And Governor",C31)),"T68","Tanpa Oli"))))))</f>
        <v>Omala 320</v>
      </c>
      <c r="G31" s="12" t="str">
        <f t="shared" ref="G31:G62" si="9">IF(ISNUMBER(SEARCH("Turalik 46",F31)),"Pertamina",IF(ISNUMBER(SEARCH("Omala 320",F31)),"Shell",IF(ISNUMBER(SEARCH("Omala 460",F31)),"Shell",IF(ISNUMBER(SEARCH("Omala 320p",F31)),"Shell",IF(ISNUMBER(SEARCH("CAT 15-40W",F31)),"CAT",IF(ISNUMBER(SEARCH("T68",F31)),"Shell","Tanpa Oli"))))))</f>
        <v>Shell</v>
      </c>
      <c r="H31" s="12" t="s">
        <v>652</v>
      </c>
      <c r="I31" s="12">
        <v>6</v>
      </c>
      <c r="J31" s="14">
        <v>43860</v>
      </c>
      <c r="K31" s="13">
        <f t="shared" si="2"/>
        <v>44110</v>
      </c>
      <c r="L31" s="14">
        <v>43860</v>
      </c>
    </row>
    <row r="32" spans="1:12" x14ac:dyDescent="0.25">
      <c r="A32" t="s">
        <v>514</v>
      </c>
      <c r="B32" s="5" t="s">
        <v>67</v>
      </c>
      <c r="C32" s="12" t="s">
        <v>35</v>
      </c>
      <c r="D32" s="12" t="s">
        <v>205</v>
      </c>
      <c r="E32" s="12"/>
      <c r="F32" s="12" t="str">
        <f t="shared" si="8"/>
        <v>Turalik 46</v>
      </c>
      <c r="G32" s="12" t="str">
        <f t="shared" si="9"/>
        <v>Pertamina</v>
      </c>
      <c r="H32" s="12" t="s">
        <v>652</v>
      </c>
      <c r="I32" s="12">
        <v>250</v>
      </c>
      <c r="J32" s="14">
        <v>43860</v>
      </c>
      <c r="K32" s="13">
        <f t="shared" si="2"/>
        <v>44110</v>
      </c>
      <c r="L32" s="14">
        <v>43860</v>
      </c>
    </row>
    <row r="33" spans="1:12" ht="12.95" customHeight="1" x14ac:dyDescent="0.25">
      <c r="A33" s="26" t="s">
        <v>510</v>
      </c>
      <c r="B33" s="5" t="s">
        <v>68</v>
      </c>
      <c r="C33" s="12" t="s">
        <v>1</v>
      </c>
      <c r="D33" s="12" t="s">
        <v>206</v>
      </c>
      <c r="E33" s="12"/>
      <c r="F33" s="12" t="str">
        <f t="shared" si="8"/>
        <v>Omala 320</v>
      </c>
      <c r="G33" s="12" t="str">
        <f t="shared" si="9"/>
        <v>Shell</v>
      </c>
      <c r="H33" s="12" t="s">
        <v>652</v>
      </c>
      <c r="I33" s="12">
        <v>10</v>
      </c>
      <c r="J33" s="14">
        <v>43855</v>
      </c>
      <c r="K33" s="13">
        <f t="shared" si="2"/>
        <v>44105</v>
      </c>
      <c r="L33" s="14">
        <v>43855</v>
      </c>
    </row>
    <row r="34" spans="1:12" ht="13.5" customHeight="1" x14ac:dyDescent="0.25">
      <c r="A34" s="26" t="s">
        <v>511</v>
      </c>
      <c r="B34" s="5" t="s">
        <v>69</v>
      </c>
      <c r="C34" s="12" t="s">
        <v>1</v>
      </c>
      <c r="D34" s="12" t="s">
        <v>206</v>
      </c>
      <c r="E34" s="12"/>
      <c r="F34" s="12" t="str">
        <f t="shared" si="8"/>
        <v>Omala 320</v>
      </c>
      <c r="G34" s="12" t="str">
        <f t="shared" si="9"/>
        <v>Shell</v>
      </c>
      <c r="H34" s="12" t="s">
        <v>652</v>
      </c>
      <c r="I34" s="12">
        <v>10</v>
      </c>
      <c r="J34" s="14">
        <v>43855</v>
      </c>
      <c r="K34" s="13">
        <f t="shared" si="2"/>
        <v>44105</v>
      </c>
      <c r="L34" s="14">
        <v>43855</v>
      </c>
    </row>
    <row r="35" spans="1:12" x14ac:dyDescent="0.25">
      <c r="A35" t="s">
        <v>509</v>
      </c>
      <c r="B35" s="5" t="s">
        <v>96</v>
      </c>
      <c r="C35" s="12" t="s">
        <v>35</v>
      </c>
      <c r="D35" s="12" t="s">
        <v>205</v>
      </c>
      <c r="E35" s="12"/>
      <c r="F35" s="12" t="str">
        <f t="shared" si="8"/>
        <v>Turalik 46</v>
      </c>
      <c r="G35" s="12" t="str">
        <f t="shared" si="9"/>
        <v>Pertamina</v>
      </c>
      <c r="H35" s="12" t="s">
        <v>652</v>
      </c>
      <c r="I35" s="12">
        <v>250</v>
      </c>
      <c r="J35" s="14">
        <v>43860</v>
      </c>
      <c r="K35" s="13">
        <f t="shared" si="2"/>
        <v>44110</v>
      </c>
      <c r="L35" s="14">
        <v>43860</v>
      </c>
    </row>
    <row r="36" spans="1:12" x14ac:dyDescent="0.25">
      <c r="A36" t="s">
        <v>515</v>
      </c>
      <c r="B36" s="5" t="s">
        <v>70</v>
      </c>
      <c r="C36" s="12" t="s">
        <v>35</v>
      </c>
      <c r="D36" s="12" t="s">
        <v>205</v>
      </c>
      <c r="E36" s="12"/>
      <c r="F36" s="12" t="str">
        <f t="shared" si="8"/>
        <v>Turalik 46</v>
      </c>
      <c r="G36" s="12" t="str">
        <f t="shared" si="9"/>
        <v>Pertamina</v>
      </c>
      <c r="H36" s="12" t="s">
        <v>652</v>
      </c>
      <c r="I36" s="12">
        <v>250</v>
      </c>
      <c r="J36" s="14">
        <v>43860</v>
      </c>
      <c r="K36" s="13">
        <f t="shared" si="2"/>
        <v>44110</v>
      </c>
      <c r="L36" s="14">
        <v>43860</v>
      </c>
    </row>
    <row r="37" spans="1:12" ht="12.6" customHeight="1" x14ac:dyDescent="0.25">
      <c r="A37" s="26" t="s">
        <v>512</v>
      </c>
      <c r="B37" s="5" t="s">
        <v>71</v>
      </c>
      <c r="C37" s="12" t="s">
        <v>1</v>
      </c>
      <c r="D37" s="12" t="s">
        <v>206</v>
      </c>
      <c r="E37" s="12"/>
      <c r="F37" s="12" t="str">
        <f t="shared" si="8"/>
        <v>Omala 320</v>
      </c>
      <c r="G37" s="12" t="str">
        <f t="shared" si="9"/>
        <v>Shell</v>
      </c>
      <c r="H37" s="12" t="s">
        <v>652</v>
      </c>
      <c r="I37" s="12">
        <v>10</v>
      </c>
      <c r="J37" s="14">
        <v>43855</v>
      </c>
      <c r="K37" s="13">
        <f t="shared" si="2"/>
        <v>44105</v>
      </c>
      <c r="L37" s="14">
        <v>43855</v>
      </c>
    </row>
    <row r="38" spans="1:12" ht="14.1" customHeight="1" x14ac:dyDescent="0.25">
      <c r="A38" s="26" t="s">
        <v>513</v>
      </c>
      <c r="B38" s="5" t="s">
        <v>72</v>
      </c>
      <c r="C38" s="12" t="s">
        <v>1</v>
      </c>
      <c r="D38" s="12" t="s">
        <v>206</v>
      </c>
      <c r="E38" s="12"/>
      <c r="F38" s="12" t="str">
        <f t="shared" si="8"/>
        <v>Omala 320</v>
      </c>
      <c r="G38" s="12" t="str">
        <f t="shared" si="9"/>
        <v>Shell</v>
      </c>
      <c r="H38" s="12" t="s">
        <v>652</v>
      </c>
      <c r="I38" s="12">
        <v>10</v>
      </c>
      <c r="J38" s="14">
        <v>43855</v>
      </c>
      <c r="K38" s="13">
        <f t="shared" si="2"/>
        <v>44105</v>
      </c>
      <c r="L38" s="14">
        <v>43855</v>
      </c>
    </row>
    <row r="39" spans="1:12" ht="12.95" customHeight="1" x14ac:dyDescent="0.25">
      <c r="A39" t="s">
        <v>516</v>
      </c>
      <c r="B39" s="5" t="s">
        <v>73</v>
      </c>
      <c r="C39" s="12" t="s">
        <v>1</v>
      </c>
      <c r="D39" s="12" t="s">
        <v>209</v>
      </c>
      <c r="E39" s="12"/>
      <c r="F39" s="12" t="str">
        <f t="shared" si="8"/>
        <v>Omala 320</v>
      </c>
      <c r="G39" s="12" t="str">
        <f t="shared" si="9"/>
        <v>Shell</v>
      </c>
      <c r="H39" s="12" t="s">
        <v>652</v>
      </c>
      <c r="I39" s="12">
        <v>7</v>
      </c>
      <c r="J39" s="14">
        <v>43860</v>
      </c>
      <c r="K39" s="13">
        <f t="shared" si="2"/>
        <v>44110</v>
      </c>
      <c r="L39" s="14">
        <v>43860</v>
      </c>
    </row>
    <row r="40" spans="1:12" ht="12.95" customHeight="1" x14ac:dyDescent="0.25">
      <c r="A40" t="s">
        <v>517</v>
      </c>
      <c r="B40" s="5" t="s">
        <v>74</v>
      </c>
      <c r="C40" s="12" t="s">
        <v>1</v>
      </c>
      <c r="D40" s="12" t="s">
        <v>211</v>
      </c>
      <c r="E40" s="12"/>
      <c r="F40" s="12" t="str">
        <f t="shared" si="8"/>
        <v>Omala 320</v>
      </c>
      <c r="G40" s="12" t="str">
        <f t="shared" si="9"/>
        <v>Shell</v>
      </c>
      <c r="H40" s="12" t="s">
        <v>652</v>
      </c>
      <c r="I40" s="12">
        <v>7</v>
      </c>
      <c r="J40" s="14">
        <v>43860</v>
      </c>
      <c r="K40" s="13">
        <f t="shared" si="2"/>
        <v>44110</v>
      </c>
      <c r="L40" s="14">
        <v>43860</v>
      </c>
    </row>
    <row r="41" spans="1:12" ht="12.95" customHeight="1" x14ac:dyDescent="0.25">
      <c r="A41" t="s">
        <v>518</v>
      </c>
      <c r="B41" s="5" t="s">
        <v>75</v>
      </c>
      <c r="C41" s="12" t="s">
        <v>1</v>
      </c>
      <c r="D41" s="12" t="s">
        <v>210</v>
      </c>
      <c r="E41" s="12"/>
      <c r="F41" s="12" t="str">
        <f t="shared" si="8"/>
        <v>Omala 320</v>
      </c>
      <c r="G41" s="12" t="str">
        <f t="shared" si="9"/>
        <v>Shell</v>
      </c>
      <c r="H41" s="12" t="s">
        <v>652</v>
      </c>
      <c r="I41" s="12">
        <v>5</v>
      </c>
      <c r="J41" s="14">
        <v>43860</v>
      </c>
      <c r="K41" s="13">
        <f t="shared" si="2"/>
        <v>44110</v>
      </c>
      <c r="L41" s="14">
        <v>43860</v>
      </c>
    </row>
    <row r="42" spans="1:12" x14ac:dyDescent="0.25">
      <c r="A42" t="s">
        <v>519</v>
      </c>
      <c r="B42" s="5" t="s">
        <v>76</v>
      </c>
      <c r="C42" s="12" t="s">
        <v>1</v>
      </c>
      <c r="D42" s="12" t="s">
        <v>212</v>
      </c>
      <c r="E42" s="12"/>
      <c r="F42" s="12" t="str">
        <f t="shared" si="8"/>
        <v>Omala 320</v>
      </c>
      <c r="G42" s="12" t="str">
        <f t="shared" si="9"/>
        <v>Shell</v>
      </c>
      <c r="H42" s="12" t="s">
        <v>652</v>
      </c>
      <c r="I42" s="12">
        <v>15</v>
      </c>
      <c r="J42" s="14">
        <v>43860</v>
      </c>
      <c r="K42" s="13">
        <f t="shared" si="2"/>
        <v>44110</v>
      </c>
      <c r="L42" s="14">
        <v>43860</v>
      </c>
    </row>
    <row r="43" spans="1:12" x14ac:dyDescent="0.25">
      <c r="A43" t="s">
        <v>520</v>
      </c>
      <c r="B43" s="5" t="s">
        <v>77</v>
      </c>
      <c r="C43" s="12" t="s">
        <v>1</v>
      </c>
      <c r="D43" s="12" t="s">
        <v>212</v>
      </c>
      <c r="E43" s="12"/>
      <c r="F43" s="12" t="str">
        <f t="shared" si="8"/>
        <v>Omala 320</v>
      </c>
      <c r="G43" s="12" t="str">
        <f t="shared" si="9"/>
        <v>Shell</v>
      </c>
      <c r="H43" s="12" t="s">
        <v>652</v>
      </c>
      <c r="I43" s="12">
        <v>15</v>
      </c>
      <c r="J43" s="14">
        <v>43860</v>
      </c>
      <c r="K43" s="13">
        <f t="shared" si="2"/>
        <v>44110</v>
      </c>
      <c r="L43" s="14">
        <v>43860</v>
      </c>
    </row>
    <row r="44" spans="1:12" x14ac:dyDescent="0.25">
      <c r="A44" t="s">
        <v>521</v>
      </c>
      <c r="B44" s="5" t="s">
        <v>78</v>
      </c>
      <c r="C44" s="12" t="s">
        <v>1</v>
      </c>
      <c r="D44" s="12" t="s">
        <v>213</v>
      </c>
      <c r="E44" s="12"/>
      <c r="F44" s="12" t="str">
        <f t="shared" si="8"/>
        <v>Omala 320</v>
      </c>
      <c r="G44" s="12" t="str">
        <f t="shared" si="9"/>
        <v>Shell</v>
      </c>
      <c r="H44" s="12" t="s">
        <v>652</v>
      </c>
      <c r="I44" s="12">
        <v>20</v>
      </c>
      <c r="J44" s="14">
        <v>43860</v>
      </c>
      <c r="K44" s="13">
        <f t="shared" si="2"/>
        <v>44110</v>
      </c>
      <c r="L44" s="14">
        <v>43860</v>
      </c>
    </row>
    <row r="45" spans="1:12" x14ac:dyDescent="0.25">
      <c r="A45" t="s">
        <v>522</v>
      </c>
      <c r="B45" s="5" t="s">
        <v>79</v>
      </c>
      <c r="C45" s="12" t="s">
        <v>1</v>
      </c>
      <c r="D45" s="12" t="s">
        <v>214</v>
      </c>
      <c r="E45" s="12"/>
      <c r="F45" s="12" t="str">
        <f t="shared" si="8"/>
        <v>Omala 320</v>
      </c>
      <c r="G45" s="12" t="str">
        <f t="shared" si="9"/>
        <v>Shell</v>
      </c>
      <c r="H45" s="12" t="s">
        <v>652</v>
      </c>
      <c r="I45" s="12">
        <v>20</v>
      </c>
      <c r="J45" s="14">
        <v>43860</v>
      </c>
      <c r="K45" s="13">
        <f t="shared" si="2"/>
        <v>44110</v>
      </c>
      <c r="L45" s="14">
        <v>43860</v>
      </c>
    </row>
    <row r="46" spans="1:12" x14ac:dyDescent="0.25">
      <c r="A46" t="s">
        <v>523</v>
      </c>
      <c r="B46" s="5" t="s">
        <v>80</v>
      </c>
      <c r="C46" s="12" t="s">
        <v>1</v>
      </c>
      <c r="D46" s="12" t="s">
        <v>213</v>
      </c>
      <c r="E46" s="12"/>
      <c r="F46" s="12" t="str">
        <f t="shared" si="8"/>
        <v>Omala 320</v>
      </c>
      <c r="G46" s="12" t="str">
        <f t="shared" si="9"/>
        <v>Shell</v>
      </c>
      <c r="H46" s="12" t="s">
        <v>652</v>
      </c>
      <c r="I46" s="12">
        <v>2</v>
      </c>
      <c r="J46" s="14">
        <v>43860</v>
      </c>
      <c r="K46" s="13">
        <f t="shared" si="2"/>
        <v>44110</v>
      </c>
      <c r="L46" s="14">
        <v>43860</v>
      </c>
    </row>
    <row r="47" spans="1:12" x14ac:dyDescent="0.25">
      <c r="A47" t="s">
        <v>524</v>
      </c>
      <c r="B47" s="5" t="s">
        <v>81</v>
      </c>
      <c r="C47" s="12" t="s">
        <v>1</v>
      </c>
      <c r="D47" s="12" t="s">
        <v>213</v>
      </c>
      <c r="E47" s="12"/>
      <c r="F47" s="12" t="str">
        <f t="shared" si="8"/>
        <v>Omala 320</v>
      </c>
      <c r="G47" s="12" t="str">
        <f t="shared" si="9"/>
        <v>Shell</v>
      </c>
      <c r="H47" s="12" t="s">
        <v>652</v>
      </c>
      <c r="I47" s="12">
        <v>2</v>
      </c>
      <c r="J47" s="14">
        <v>43860</v>
      </c>
      <c r="K47" s="13">
        <f t="shared" si="2"/>
        <v>44110</v>
      </c>
      <c r="L47" s="14">
        <v>43860</v>
      </c>
    </row>
    <row r="48" spans="1:12" x14ac:dyDescent="0.25">
      <c r="A48" t="s">
        <v>525</v>
      </c>
      <c r="B48" s="5" t="s">
        <v>82</v>
      </c>
      <c r="C48" s="12" t="s">
        <v>1</v>
      </c>
      <c r="D48" s="12" t="s">
        <v>215</v>
      </c>
      <c r="E48" s="12"/>
      <c r="F48" s="12" t="str">
        <f t="shared" si="8"/>
        <v>Omala 320</v>
      </c>
      <c r="G48" s="12" t="str">
        <f t="shared" si="9"/>
        <v>Shell</v>
      </c>
      <c r="H48" s="12" t="s">
        <v>652</v>
      </c>
      <c r="I48" s="12">
        <v>2</v>
      </c>
      <c r="J48" s="14">
        <v>43860</v>
      </c>
      <c r="K48" s="13">
        <f t="shared" si="2"/>
        <v>44110</v>
      </c>
      <c r="L48" s="14">
        <v>43860</v>
      </c>
    </row>
    <row r="49" spans="1:12" x14ac:dyDescent="0.25">
      <c r="A49" t="s">
        <v>526</v>
      </c>
      <c r="B49" s="5" t="s">
        <v>83</v>
      </c>
      <c r="C49" s="12" t="s">
        <v>1</v>
      </c>
      <c r="D49" s="12" t="s">
        <v>213</v>
      </c>
      <c r="E49" s="12"/>
      <c r="F49" s="12" t="str">
        <f t="shared" si="8"/>
        <v>Omala 320</v>
      </c>
      <c r="G49" s="12" t="str">
        <f t="shared" si="9"/>
        <v>Shell</v>
      </c>
      <c r="H49" s="12" t="s">
        <v>652</v>
      </c>
      <c r="I49" s="12">
        <v>2</v>
      </c>
      <c r="J49" s="14">
        <v>43860</v>
      </c>
      <c r="K49" s="13">
        <f t="shared" si="2"/>
        <v>44110</v>
      </c>
      <c r="L49" s="14">
        <v>43860</v>
      </c>
    </row>
    <row r="50" spans="1:12" x14ac:dyDescent="0.25">
      <c r="A50" t="s">
        <v>527</v>
      </c>
      <c r="B50" s="5" t="s">
        <v>84</v>
      </c>
      <c r="C50" s="12" t="s">
        <v>1</v>
      </c>
      <c r="D50" s="12" t="s">
        <v>216</v>
      </c>
      <c r="E50" s="12"/>
      <c r="F50" s="12" t="str">
        <f t="shared" si="8"/>
        <v>Omala 320</v>
      </c>
      <c r="G50" s="12" t="str">
        <f t="shared" si="9"/>
        <v>Shell</v>
      </c>
      <c r="H50" s="12" t="s">
        <v>652</v>
      </c>
      <c r="I50" s="12">
        <v>5</v>
      </c>
      <c r="J50" s="14">
        <v>43946</v>
      </c>
      <c r="K50" s="13">
        <f t="shared" si="2"/>
        <v>44196</v>
      </c>
      <c r="L50" s="14">
        <v>43946</v>
      </c>
    </row>
    <row r="51" spans="1:12" x14ac:dyDescent="0.25">
      <c r="A51" t="s">
        <v>528</v>
      </c>
      <c r="B51" s="5" t="s">
        <v>85</v>
      </c>
      <c r="C51" s="12" t="s">
        <v>1</v>
      </c>
      <c r="D51" s="12" t="s">
        <v>216</v>
      </c>
      <c r="E51" s="12"/>
      <c r="F51" s="12" t="str">
        <f t="shared" si="8"/>
        <v>Omala 320</v>
      </c>
      <c r="G51" s="12" t="str">
        <f t="shared" si="9"/>
        <v>Shell</v>
      </c>
      <c r="H51" s="12" t="s">
        <v>652</v>
      </c>
      <c r="I51" s="12">
        <v>10</v>
      </c>
      <c r="J51" s="14">
        <v>43946</v>
      </c>
      <c r="K51" s="13">
        <f t="shared" si="2"/>
        <v>44196</v>
      </c>
      <c r="L51" s="14">
        <v>43946</v>
      </c>
    </row>
    <row r="52" spans="1:12" x14ac:dyDescent="0.25">
      <c r="A52" t="s">
        <v>529</v>
      </c>
      <c r="B52" s="5" t="s">
        <v>86</v>
      </c>
      <c r="C52" s="12" t="s">
        <v>1</v>
      </c>
      <c r="D52" s="12" t="s">
        <v>217</v>
      </c>
      <c r="E52" s="12"/>
      <c r="F52" s="12" t="str">
        <f t="shared" si="8"/>
        <v>Omala 320</v>
      </c>
      <c r="G52" s="12" t="str">
        <f t="shared" si="9"/>
        <v>Shell</v>
      </c>
      <c r="H52" s="12" t="s">
        <v>652</v>
      </c>
      <c r="I52" s="12">
        <v>10</v>
      </c>
      <c r="J52" s="14">
        <v>43860</v>
      </c>
      <c r="K52" s="13">
        <f t="shared" si="2"/>
        <v>44110</v>
      </c>
      <c r="L52" s="14">
        <v>43860</v>
      </c>
    </row>
    <row r="53" spans="1:12" x14ac:dyDescent="0.25">
      <c r="A53" t="s">
        <v>530</v>
      </c>
      <c r="B53" s="5" t="s">
        <v>87</v>
      </c>
      <c r="C53" s="12" t="s">
        <v>1</v>
      </c>
      <c r="D53" s="12" t="s">
        <v>217</v>
      </c>
      <c r="E53" s="12"/>
      <c r="F53" s="12" t="str">
        <f t="shared" si="8"/>
        <v>Omala 320</v>
      </c>
      <c r="G53" s="12" t="str">
        <f t="shared" si="9"/>
        <v>Shell</v>
      </c>
      <c r="H53" s="12" t="s">
        <v>652</v>
      </c>
      <c r="I53" s="12">
        <v>10</v>
      </c>
      <c r="J53" s="14">
        <v>43860</v>
      </c>
      <c r="K53" s="13">
        <f t="shared" si="2"/>
        <v>44110</v>
      </c>
      <c r="L53" s="14">
        <v>43860</v>
      </c>
    </row>
    <row r="54" spans="1:12" x14ac:dyDescent="0.25">
      <c r="A54" t="s">
        <v>537</v>
      </c>
      <c r="B54" s="5" t="s">
        <v>88</v>
      </c>
      <c r="C54" s="12" t="s">
        <v>1</v>
      </c>
      <c r="D54" s="12" t="s">
        <v>217</v>
      </c>
      <c r="E54" s="12"/>
      <c r="F54" s="12" t="str">
        <f t="shared" si="8"/>
        <v>Omala 320</v>
      </c>
      <c r="G54" s="12" t="str">
        <f t="shared" si="9"/>
        <v>Shell</v>
      </c>
      <c r="H54" s="12" t="s">
        <v>652</v>
      </c>
      <c r="I54" s="12">
        <v>5</v>
      </c>
      <c r="J54" s="14">
        <v>43860</v>
      </c>
      <c r="K54" s="13">
        <f t="shared" si="2"/>
        <v>44110</v>
      </c>
      <c r="L54" s="14">
        <v>43860</v>
      </c>
    </row>
    <row r="55" spans="1:12" x14ac:dyDescent="0.25">
      <c r="A55" t="s">
        <v>531</v>
      </c>
      <c r="B55" s="5" t="s">
        <v>89</v>
      </c>
      <c r="C55" s="12" t="s">
        <v>1</v>
      </c>
      <c r="D55" s="12" t="s">
        <v>218</v>
      </c>
      <c r="E55" s="12"/>
      <c r="F55" s="12" t="str">
        <f t="shared" si="8"/>
        <v>Omala 320</v>
      </c>
      <c r="G55" s="12" t="str">
        <f t="shared" si="9"/>
        <v>Shell</v>
      </c>
      <c r="H55" s="12" t="s">
        <v>652</v>
      </c>
      <c r="I55" s="12">
        <v>5</v>
      </c>
      <c r="J55" s="14">
        <v>43860</v>
      </c>
      <c r="K55" s="13">
        <f t="shared" si="2"/>
        <v>44110</v>
      </c>
      <c r="L55" s="14">
        <v>43860</v>
      </c>
    </row>
    <row r="56" spans="1:12" x14ac:dyDescent="0.25">
      <c r="A56" t="s">
        <v>532</v>
      </c>
      <c r="B56" s="5" t="s">
        <v>90</v>
      </c>
      <c r="C56" s="12" t="s">
        <v>1</v>
      </c>
      <c r="D56" s="12" t="s">
        <v>218</v>
      </c>
      <c r="E56" s="12"/>
      <c r="F56" s="12" t="str">
        <f t="shared" si="8"/>
        <v>Omala 320</v>
      </c>
      <c r="G56" s="12" t="str">
        <f t="shared" si="9"/>
        <v>Shell</v>
      </c>
      <c r="H56" s="12" t="s">
        <v>652</v>
      </c>
      <c r="I56" s="12">
        <v>5</v>
      </c>
      <c r="J56" s="14">
        <v>43860</v>
      </c>
      <c r="K56" s="13">
        <f t="shared" si="2"/>
        <v>44110</v>
      </c>
      <c r="L56" s="14">
        <v>43860</v>
      </c>
    </row>
    <row r="57" spans="1:12" x14ac:dyDescent="0.25">
      <c r="A57" t="s">
        <v>535</v>
      </c>
      <c r="B57" s="5" t="s">
        <v>91</v>
      </c>
      <c r="C57" s="12" t="s">
        <v>1</v>
      </c>
      <c r="D57" s="12" t="s">
        <v>217</v>
      </c>
      <c r="E57" s="12"/>
      <c r="F57" s="12" t="str">
        <f t="shared" si="8"/>
        <v>Omala 320</v>
      </c>
      <c r="G57" s="12" t="str">
        <f t="shared" si="9"/>
        <v>Shell</v>
      </c>
      <c r="H57" s="12" t="s">
        <v>652</v>
      </c>
      <c r="I57" s="12">
        <v>10</v>
      </c>
      <c r="J57" s="14">
        <v>43860</v>
      </c>
      <c r="K57" s="13">
        <f t="shared" si="2"/>
        <v>44110</v>
      </c>
      <c r="L57" s="14">
        <v>43860</v>
      </c>
    </row>
    <row r="58" spans="1:12" x14ac:dyDescent="0.25">
      <c r="A58" t="s">
        <v>536</v>
      </c>
      <c r="B58" s="5" t="s">
        <v>92</v>
      </c>
      <c r="C58" s="12" t="s">
        <v>1</v>
      </c>
      <c r="D58" s="12" t="s">
        <v>217</v>
      </c>
      <c r="E58" s="12"/>
      <c r="F58" s="12" t="str">
        <f t="shared" si="8"/>
        <v>Omala 320</v>
      </c>
      <c r="G58" s="12" t="str">
        <f t="shared" si="9"/>
        <v>Shell</v>
      </c>
      <c r="H58" s="12" t="s">
        <v>652</v>
      </c>
      <c r="I58" s="12">
        <v>10</v>
      </c>
      <c r="J58" s="14">
        <v>43860</v>
      </c>
      <c r="K58" s="13">
        <f t="shared" si="2"/>
        <v>44110</v>
      </c>
      <c r="L58" s="14">
        <v>43860</v>
      </c>
    </row>
    <row r="59" spans="1:12" x14ac:dyDescent="0.25">
      <c r="A59" t="s">
        <v>534</v>
      </c>
      <c r="B59" s="5" t="s">
        <v>93</v>
      </c>
      <c r="C59" s="12" t="s">
        <v>1</v>
      </c>
      <c r="D59" s="12" t="s">
        <v>217</v>
      </c>
      <c r="E59" s="12"/>
      <c r="F59" s="12" t="str">
        <f t="shared" si="8"/>
        <v>Omala 320</v>
      </c>
      <c r="G59" s="12" t="str">
        <f t="shared" si="9"/>
        <v>Shell</v>
      </c>
      <c r="H59" s="12" t="s">
        <v>652</v>
      </c>
      <c r="I59" s="12">
        <v>10</v>
      </c>
      <c r="J59" s="14">
        <v>43860</v>
      </c>
      <c r="K59" s="13">
        <f t="shared" si="2"/>
        <v>44110</v>
      </c>
      <c r="L59" s="14">
        <v>43860</v>
      </c>
    </row>
    <row r="60" spans="1:12" x14ac:dyDescent="0.25">
      <c r="A60" t="s">
        <v>533</v>
      </c>
      <c r="B60" s="5" t="s">
        <v>94</v>
      </c>
      <c r="C60" s="12" t="s">
        <v>35</v>
      </c>
      <c r="D60" s="12" t="s">
        <v>205</v>
      </c>
      <c r="E60" s="12"/>
      <c r="F60" s="12" t="str">
        <f t="shared" si="8"/>
        <v>Turalik 46</v>
      </c>
      <c r="G60" s="12" t="str">
        <f t="shared" si="9"/>
        <v>Pertamina</v>
      </c>
      <c r="H60" s="12" t="s">
        <v>652</v>
      </c>
      <c r="I60" s="12">
        <v>250</v>
      </c>
      <c r="J60" s="14">
        <v>43860</v>
      </c>
      <c r="K60" s="13">
        <f t="shared" si="2"/>
        <v>44110</v>
      </c>
      <c r="L60" s="14">
        <v>43860</v>
      </c>
    </row>
    <row r="61" spans="1:12" x14ac:dyDescent="0.25">
      <c r="A61" t="s">
        <v>538</v>
      </c>
      <c r="B61" s="5" t="s">
        <v>95</v>
      </c>
      <c r="C61" s="12" t="s">
        <v>1</v>
      </c>
      <c r="D61" s="12" t="s">
        <v>217</v>
      </c>
      <c r="E61" s="12"/>
      <c r="F61" s="12" t="str">
        <f t="shared" si="8"/>
        <v>Omala 320</v>
      </c>
      <c r="G61" s="12" t="str">
        <f t="shared" si="9"/>
        <v>Shell</v>
      </c>
      <c r="H61" s="12" t="s">
        <v>652</v>
      </c>
      <c r="I61" s="12">
        <v>5</v>
      </c>
      <c r="J61" s="14">
        <v>43860</v>
      </c>
      <c r="K61" s="13">
        <f t="shared" si="2"/>
        <v>44110</v>
      </c>
      <c r="L61" s="14">
        <v>43860</v>
      </c>
    </row>
    <row r="62" spans="1:12" x14ac:dyDescent="0.25">
      <c r="A62" t="s">
        <v>659</v>
      </c>
      <c r="B62" s="5" t="s">
        <v>657</v>
      </c>
      <c r="C62" s="12" t="s">
        <v>1</v>
      </c>
      <c r="D62" s="12" t="s">
        <v>660</v>
      </c>
      <c r="E62" s="12"/>
      <c r="F62" s="12" t="s">
        <v>658</v>
      </c>
      <c r="G62" s="12" t="str">
        <f t="shared" si="9"/>
        <v>Shell</v>
      </c>
      <c r="H62" s="12" t="s">
        <v>652</v>
      </c>
      <c r="I62" s="12">
        <v>60</v>
      </c>
      <c r="J62" s="14">
        <v>44063</v>
      </c>
      <c r="K62" s="13">
        <f t="shared" si="2"/>
        <v>44313</v>
      </c>
      <c r="L62" s="14">
        <v>44063</v>
      </c>
    </row>
    <row r="63" spans="1:12" x14ac:dyDescent="0.25">
      <c r="B63" s="15" t="s">
        <v>16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 x14ac:dyDescent="0.25">
      <c r="A64" t="s">
        <v>539</v>
      </c>
      <c r="B64" s="5" t="s">
        <v>97</v>
      </c>
      <c r="C64" s="12" t="s">
        <v>36</v>
      </c>
      <c r="D64" s="12" t="s">
        <v>215</v>
      </c>
      <c r="E64" s="12"/>
      <c r="F64" s="12" t="str">
        <f t="shared" ref="F64:F79" si="10">IF(ISNUMBER(SEARCH("Hydraulic Pump",C64)),"Turalik 46",IF(ISNUMBER(SEARCH("gear box",C64)),"Omala 320",IF(ISNUMBER(SEARCH("Gear Box Press",C64)),"Omala 460",IF(ISNUMBER(SEARCH("Pump",C64)),"Omala 320",IF(ISNUMBER(SEARCH("Engine",C64)),"CAT 15-40W",IF(ISNUMBER(SEARCH("Gear And Governor",C64)),"T68","Tanpa Oli"))))))</f>
        <v>Omala 320</v>
      </c>
      <c r="G64" s="12" t="str">
        <f t="shared" ref="G64:G79" si="11">IF(ISNUMBER(SEARCH("Turalik 46",F64)),"Pertamina",IF(ISNUMBER(SEARCH("Omala 320",F64)),"Shell",IF(ISNUMBER(SEARCH("Omala 460",F64)),"Shell",IF(ISNUMBER(SEARCH("Omala 320p",F64)),"Shell",IF(ISNUMBER(SEARCH("CAT 15-40W",F64)),"CAT",IF(ISNUMBER(SEARCH("T68",F64)),"Shell","Tanpa Oli"))))))</f>
        <v>Shell</v>
      </c>
      <c r="H64" s="12" t="s">
        <v>652</v>
      </c>
      <c r="I64" s="12">
        <v>10</v>
      </c>
      <c r="J64" s="14">
        <v>43560</v>
      </c>
      <c r="K64" s="13">
        <f t="shared" si="2"/>
        <v>43810</v>
      </c>
      <c r="L64" s="14">
        <v>43860</v>
      </c>
    </row>
    <row r="65" spans="1:12" x14ac:dyDescent="0.25">
      <c r="A65" t="s">
        <v>540</v>
      </c>
      <c r="B65" s="5" t="s">
        <v>98</v>
      </c>
      <c r="C65" s="12" t="s">
        <v>36</v>
      </c>
      <c r="D65" s="12" t="s">
        <v>216</v>
      </c>
      <c r="E65" s="12"/>
      <c r="F65" s="12" t="str">
        <f t="shared" si="10"/>
        <v>Omala 320</v>
      </c>
      <c r="G65" s="12" t="str">
        <f t="shared" si="11"/>
        <v>Shell</v>
      </c>
      <c r="H65" s="12" t="s">
        <v>652</v>
      </c>
      <c r="I65" s="12">
        <v>3</v>
      </c>
      <c r="J65" s="14">
        <v>43560</v>
      </c>
      <c r="K65" s="13">
        <f t="shared" si="2"/>
        <v>43810</v>
      </c>
      <c r="L65" s="14">
        <v>43860</v>
      </c>
    </row>
    <row r="66" spans="1:12" x14ac:dyDescent="0.25">
      <c r="A66" t="s">
        <v>541</v>
      </c>
      <c r="B66" s="5" t="s">
        <v>29</v>
      </c>
      <c r="C66" s="12" t="s">
        <v>36</v>
      </c>
      <c r="D66" s="12" t="s">
        <v>216</v>
      </c>
      <c r="E66" s="12"/>
      <c r="F66" s="12" t="str">
        <f t="shared" si="10"/>
        <v>Omala 320</v>
      </c>
      <c r="G66" s="12" t="str">
        <f t="shared" si="11"/>
        <v>Shell</v>
      </c>
      <c r="H66" s="12" t="s">
        <v>652</v>
      </c>
      <c r="I66" s="12">
        <v>20</v>
      </c>
      <c r="J66" s="14">
        <v>43696</v>
      </c>
      <c r="K66" s="13">
        <f t="shared" si="2"/>
        <v>43946</v>
      </c>
      <c r="L66" s="14">
        <v>43860</v>
      </c>
    </row>
    <row r="67" spans="1:12" x14ac:dyDescent="0.25">
      <c r="A67" t="s">
        <v>542</v>
      </c>
      <c r="B67" s="5" t="s">
        <v>30</v>
      </c>
      <c r="C67" s="12" t="s">
        <v>36</v>
      </c>
      <c r="D67" s="12" t="s">
        <v>219</v>
      </c>
      <c r="E67" s="12"/>
      <c r="F67" s="12" t="str">
        <f t="shared" si="10"/>
        <v>Omala 320</v>
      </c>
      <c r="G67" s="12" t="str">
        <f t="shared" si="11"/>
        <v>Shell</v>
      </c>
      <c r="H67" s="12" t="s">
        <v>652</v>
      </c>
      <c r="I67" s="12">
        <v>30</v>
      </c>
      <c r="J67" s="14">
        <v>43560</v>
      </c>
      <c r="K67" s="13">
        <f t="shared" si="2"/>
        <v>43810</v>
      </c>
      <c r="L67" s="14">
        <v>43860</v>
      </c>
    </row>
    <row r="68" spans="1:12" x14ac:dyDescent="0.25">
      <c r="A68" t="s">
        <v>543</v>
      </c>
      <c r="B68" s="5" t="s">
        <v>31</v>
      </c>
      <c r="C68" s="12" t="s">
        <v>36</v>
      </c>
      <c r="D68" s="12" t="s">
        <v>216</v>
      </c>
      <c r="E68" s="12"/>
      <c r="F68" s="12" t="str">
        <f t="shared" si="10"/>
        <v>Omala 320</v>
      </c>
      <c r="G68" s="12" t="str">
        <f t="shared" si="11"/>
        <v>Shell</v>
      </c>
      <c r="H68" s="12" t="s">
        <v>652</v>
      </c>
      <c r="I68" s="12">
        <v>30</v>
      </c>
      <c r="J68" s="14">
        <v>43560</v>
      </c>
      <c r="K68" s="13">
        <f t="shared" si="2"/>
        <v>43810</v>
      </c>
      <c r="L68" s="14">
        <v>43860</v>
      </c>
    </row>
    <row r="69" spans="1:12" x14ac:dyDescent="0.25">
      <c r="A69" t="s">
        <v>544</v>
      </c>
      <c r="B69" s="5" t="s">
        <v>32</v>
      </c>
      <c r="C69" s="12" t="s">
        <v>36</v>
      </c>
      <c r="D69" s="12" t="s">
        <v>219</v>
      </c>
      <c r="E69" s="12"/>
      <c r="F69" s="12" t="str">
        <f t="shared" si="10"/>
        <v>Omala 320</v>
      </c>
      <c r="G69" s="12" t="str">
        <f t="shared" si="11"/>
        <v>Shell</v>
      </c>
      <c r="H69" s="12" t="s">
        <v>652</v>
      </c>
      <c r="I69" s="12">
        <v>30</v>
      </c>
      <c r="J69" s="14">
        <v>43560</v>
      </c>
      <c r="K69" s="13">
        <f t="shared" si="2"/>
        <v>43810</v>
      </c>
      <c r="L69" s="14">
        <v>43860</v>
      </c>
    </row>
    <row r="70" spans="1:12" x14ac:dyDescent="0.25">
      <c r="A70" t="s">
        <v>545</v>
      </c>
      <c r="B70" s="5" t="s">
        <v>25</v>
      </c>
      <c r="C70" s="12" t="s">
        <v>35</v>
      </c>
      <c r="D70" s="12" t="s">
        <v>205</v>
      </c>
      <c r="E70" s="12"/>
      <c r="F70" s="12" t="str">
        <f t="shared" si="10"/>
        <v>Turalik 46</v>
      </c>
      <c r="G70" s="12" t="str">
        <f t="shared" si="11"/>
        <v>Pertamina</v>
      </c>
      <c r="H70" s="12" t="s">
        <v>652</v>
      </c>
      <c r="I70" s="12">
        <v>60</v>
      </c>
      <c r="J70" s="14">
        <v>43524</v>
      </c>
      <c r="K70" s="13">
        <f t="shared" si="2"/>
        <v>43774</v>
      </c>
      <c r="L70" s="14">
        <v>43860</v>
      </c>
    </row>
    <row r="71" spans="1:12" x14ac:dyDescent="0.25">
      <c r="A71" t="s">
        <v>546</v>
      </c>
      <c r="B71" s="5" t="s">
        <v>26</v>
      </c>
      <c r="C71" s="12" t="s">
        <v>35</v>
      </c>
      <c r="D71" s="12" t="s">
        <v>205</v>
      </c>
      <c r="E71" s="12"/>
      <c r="F71" s="12" t="str">
        <f t="shared" si="10"/>
        <v>Turalik 46</v>
      </c>
      <c r="G71" s="12" t="str">
        <f t="shared" si="11"/>
        <v>Pertamina</v>
      </c>
      <c r="H71" s="12" t="s">
        <v>652</v>
      </c>
      <c r="I71" s="12">
        <v>60</v>
      </c>
      <c r="J71" s="14">
        <v>43524</v>
      </c>
      <c r="K71" s="13">
        <f t="shared" si="2"/>
        <v>43774</v>
      </c>
      <c r="L71" s="14">
        <v>43860</v>
      </c>
    </row>
    <row r="72" spans="1:12" x14ac:dyDescent="0.25">
      <c r="A72" t="s">
        <v>547</v>
      </c>
      <c r="B72" s="5" t="s">
        <v>27</v>
      </c>
      <c r="C72" s="12" t="s">
        <v>35</v>
      </c>
      <c r="D72" s="12" t="s">
        <v>205</v>
      </c>
      <c r="E72" s="12"/>
      <c r="F72" s="12" t="str">
        <f t="shared" si="10"/>
        <v>Turalik 46</v>
      </c>
      <c r="G72" s="12" t="str">
        <f t="shared" si="11"/>
        <v>Pertamina</v>
      </c>
      <c r="H72" s="12" t="s">
        <v>652</v>
      </c>
      <c r="I72" s="12">
        <v>60</v>
      </c>
      <c r="J72" s="14">
        <v>43524</v>
      </c>
      <c r="K72" s="13">
        <f t="shared" si="2"/>
        <v>43774</v>
      </c>
      <c r="L72" s="14">
        <v>43860</v>
      </c>
    </row>
    <row r="73" spans="1:12" x14ac:dyDescent="0.25">
      <c r="A73" t="s">
        <v>548</v>
      </c>
      <c r="B73" s="5" t="s">
        <v>28</v>
      </c>
      <c r="C73" s="12" t="s">
        <v>35</v>
      </c>
      <c r="D73" s="12" t="s">
        <v>205</v>
      </c>
      <c r="E73" s="12"/>
      <c r="F73" s="12" t="str">
        <f t="shared" si="10"/>
        <v>Turalik 46</v>
      </c>
      <c r="G73" s="12" t="str">
        <f t="shared" si="11"/>
        <v>Pertamina</v>
      </c>
      <c r="H73" s="12" t="s">
        <v>652</v>
      </c>
      <c r="I73" s="12">
        <v>60</v>
      </c>
      <c r="J73" s="14">
        <v>43524</v>
      </c>
      <c r="K73" s="13">
        <f t="shared" si="2"/>
        <v>43774</v>
      </c>
      <c r="L73" s="14">
        <v>43860</v>
      </c>
    </row>
    <row r="74" spans="1:12" ht="12" customHeight="1" x14ac:dyDescent="0.25">
      <c r="A74" t="s">
        <v>545</v>
      </c>
      <c r="B74" s="5" t="s">
        <v>25</v>
      </c>
      <c r="C74" s="12" t="s">
        <v>202</v>
      </c>
      <c r="D74" s="12" t="s">
        <v>220</v>
      </c>
      <c r="E74" s="12"/>
      <c r="F74" s="12" t="str">
        <f t="shared" si="10"/>
        <v>Omala 320</v>
      </c>
      <c r="G74" s="12" t="str">
        <f t="shared" si="11"/>
        <v>Shell</v>
      </c>
      <c r="H74" s="12" t="s">
        <v>652</v>
      </c>
      <c r="I74" s="12">
        <v>80</v>
      </c>
      <c r="J74" s="14">
        <v>43537</v>
      </c>
      <c r="K74" s="13">
        <f t="shared" si="2"/>
        <v>43787</v>
      </c>
      <c r="L74" s="14">
        <v>43860</v>
      </c>
    </row>
    <row r="75" spans="1:12" ht="12.95" customHeight="1" x14ac:dyDescent="0.25">
      <c r="A75" t="s">
        <v>546</v>
      </c>
      <c r="B75" s="5" t="s">
        <v>26</v>
      </c>
      <c r="C75" s="12" t="s">
        <v>202</v>
      </c>
      <c r="D75" s="12" t="s">
        <v>220</v>
      </c>
      <c r="E75" s="12"/>
      <c r="F75" s="12" t="str">
        <f t="shared" si="10"/>
        <v>Omala 320</v>
      </c>
      <c r="G75" s="12" t="str">
        <f t="shared" si="11"/>
        <v>Shell</v>
      </c>
      <c r="H75" s="12" t="s">
        <v>652</v>
      </c>
      <c r="I75" s="12">
        <v>80</v>
      </c>
      <c r="J75" s="14">
        <v>43537</v>
      </c>
      <c r="K75" s="13">
        <f t="shared" si="2"/>
        <v>43787</v>
      </c>
      <c r="L75" s="14">
        <v>43860</v>
      </c>
    </row>
    <row r="76" spans="1:12" ht="12" customHeight="1" x14ac:dyDescent="0.25">
      <c r="A76" t="s">
        <v>547</v>
      </c>
      <c r="B76" s="5" t="s">
        <v>27</v>
      </c>
      <c r="C76" s="12" t="s">
        <v>202</v>
      </c>
      <c r="D76" s="12" t="s">
        <v>220</v>
      </c>
      <c r="E76" s="12"/>
      <c r="F76" s="12" t="str">
        <f t="shared" si="10"/>
        <v>Omala 320</v>
      </c>
      <c r="G76" s="12" t="str">
        <f t="shared" si="11"/>
        <v>Shell</v>
      </c>
      <c r="H76" s="12" t="s">
        <v>652</v>
      </c>
      <c r="I76" s="12">
        <v>80</v>
      </c>
      <c r="J76" s="14">
        <v>43537</v>
      </c>
      <c r="K76" s="13">
        <f t="shared" si="2"/>
        <v>43787</v>
      </c>
      <c r="L76" s="14">
        <v>43860</v>
      </c>
    </row>
    <row r="77" spans="1:12" ht="12.95" customHeight="1" x14ac:dyDescent="0.25">
      <c r="A77" t="s">
        <v>548</v>
      </c>
      <c r="B77" s="5" t="s">
        <v>28</v>
      </c>
      <c r="C77" s="12" t="s">
        <v>202</v>
      </c>
      <c r="D77" s="12" t="s">
        <v>220</v>
      </c>
      <c r="E77" s="12"/>
      <c r="F77" s="12" t="str">
        <f t="shared" si="10"/>
        <v>Omala 320</v>
      </c>
      <c r="G77" s="12" t="str">
        <f t="shared" si="11"/>
        <v>Shell</v>
      </c>
      <c r="H77" s="12" t="s">
        <v>652</v>
      </c>
      <c r="I77" s="12">
        <v>80</v>
      </c>
      <c r="J77" s="14">
        <v>43537</v>
      </c>
      <c r="K77" s="13">
        <f t="shared" si="2"/>
        <v>43787</v>
      </c>
      <c r="L77" s="14">
        <v>43860</v>
      </c>
    </row>
    <row r="78" spans="1:12" x14ac:dyDescent="0.25">
      <c r="A78" t="s">
        <v>549</v>
      </c>
      <c r="B78" s="5" t="s">
        <v>99</v>
      </c>
      <c r="C78" s="12" t="s">
        <v>1</v>
      </c>
      <c r="D78" s="12" t="s">
        <v>215</v>
      </c>
      <c r="E78" s="12"/>
      <c r="F78" s="12" t="str">
        <f t="shared" si="10"/>
        <v>Omala 320</v>
      </c>
      <c r="G78" s="12" t="str">
        <f t="shared" si="11"/>
        <v>Shell</v>
      </c>
      <c r="H78" s="12" t="s">
        <v>652</v>
      </c>
      <c r="I78" s="12">
        <v>3</v>
      </c>
      <c r="J78" s="14">
        <v>43571</v>
      </c>
      <c r="K78" s="13">
        <f t="shared" si="2"/>
        <v>43821</v>
      </c>
      <c r="L78" s="14">
        <v>43860</v>
      </c>
    </row>
    <row r="79" spans="1:12" x14ac:dyDescent="0.25">
      <c r="A79" t="s">
        <v>550</v>
      </c>
      <c r="B79" s="5" t="s">
        <v>100</v>
      </c>
      <c r="C79" s="12" t="s">
        <v>1</v>
      </c>
      <c r="D79" s="12" t="s">
        <v>215</v>
      </c>
      <c r="E79" s="12"/>
      <c r="F79" s="12" t="str">
        <f t="shared" si="10"/>
        <v>Omala 320</v>
      </c>
      <c r="G79" s="12" t="str">
        <f t="shared" si="11"/>
        <v>Shell</v>
      </c>
      <c r="H79" s="12" t="s">
        <v>652</v>
      </c>
      <c r="I79" s="12">
        <v>5</v>
      </c>
      <c r="J79" s="14">
        <v>43571</v>
      </c>
      <c r="K79" s="13">
        <f t="shared" ref="K79" si="12">J79+250</f>
        <v>43821</v>
      </c>
      <c r="L79" s="14">
        <v>43860</v>
      </c>
    </row>
    <row r="80" spans="1:12" x14ac:dyDescent="0.25">
      <c r="B80" s="15" t="s">
        <v>17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 x14ac:dyDescent="0.25">
      <c r="A81" t="s">
        <v>551</v>
      </c>
      <c r="B81" s="16" t="s">
        <v>101</v>
      </c>
      <c r="C81" s="12" t="s">
        <v>1</v>
      </c>
      <c r="D81" s="12" t="s">
        <v>213</v>
      </c>
      <c r="E81" s="12"/>
      <c r="F81" s="12" t="str">
        <f t="shared" ref="F81:F85" si="13">IF(ISNUMBER(SEARCH("Hydraulic Pump",C81)),"Turalik 46",IF(ISNUMBER(SEARCH("gear box",C81)),"Omala 320",IF(ISNUMBER(SEARCH("Gear Box Press",C81)),"Omala 460",IF(ISNUMBER(SEARCH("Pump",C81)),"Omala 320",IF(ISNUMBER(SEARCH("Engine",C81)),"CAT 15-40W",IF(ISNUMBER(SEARCH("Gear And Governor",C81)),"T68","Tanpa Oli"))))))</f>
        <v>Omala 320</v>
      </c>
      <c r="G81" s="12" t="str">
        <f t="shared" ref="G81:G85" si="14">IF(ISNUMBER(SEARCH("Turalik 46",F81)),"Pertamina",IF(ISNUMBER(SEARCH("Omala 320",F81)),"Shell",IF(ISNUMBER(SEARCH("Omala 460",F81)),"Shell",IF(ISNUMBER(SEARCH("Omala 320p",F81)),"Shell",IF(ISNUMBER(SEARCH("CAT 15-40W",F81)),"CAT",IF(ISNUMBER(SEARCH("T68",F81)),"Shell","Tanpa Oli"))))))</f>
        <v>Shell</v>
      </c>
      <c r="H81" s="12" t="s">
        <v>652</v>
      </c>
      <c r="I81" s="12">
        <v>15</v>
      </c>
      <c r="J81" s="14">
        <v>43495</v>
      </c>
      <c r="K81" s="13">
        <f t="shared" ref="K81:K101" si="15">J81+250</f>
        <v>43745</v>
      </c>
      <c r="L81" s="14">
        <v>43860</v>
      </c>
    </row>
    <row r="82" spans="1:12" x14ac:dyDescent="0.25">
      <c r="A82" t="s">
        <v>552</v>
      </c>
      <c r="B82" s="16" t="s">
        <v>102</v>
      </c>
      <c r="C82" s="12" t="s">
        <v>9</v>
      </c>
      <c r="D82" s="12" t="s">
        <v>221</v>
      </c>
      <c r="E82" s="12"/>
      <c r="F82" s="12" t="str">
        <f t="shared" si="13"/>
        <v>Omala 320</v>
      </c>
      <c r="G82" s="12" t="str">
        <f t="shared" si="14"/>
        <v>Shell</v>
      </c>
      <c r="H82" s="12" t="s">
        <v>652</v>
      </c>
      <c r="I82" s="12">
        <v>15</v>
      </c>
      <c r="J82" s="14">
        <v>43864</v>
      </c>
      <c r="K82" s="13">
        <f t="shared" si="15"/>
        <v>44114</v>
      </c>
      <c r="L82" s="14">
        <v>43860</v>
      </c>
    </row>
    <row r="83" spans="1:12" x14ac:dyDescent="0.25">
      <c r="A83" t="s">
        <v>557</v>
      </c>
      <c r="B83" s="16" t="s">
        <v>103</v>
      </c>
      <c r="C83" s="12" t="s">
        <v>9</v>
      </c>
      <c r="D83" s="12" t="s">
        <v>215</v>
      </c>
      <c r="E83" s="12"/>
      <c r="F83" s="12" t="str">
        <f t="shared" si="13"/>
        <v>Omala 320</v>
      </c>
      <c r="G83" s="12" t="str">
        <f t="shared" si="14"/>
        <v>Shell</v>
      </c>
      <c r="H83" s="12" t="s">
        <v>652</v>
      </c>
      <c r="I83" s="12">
        <v>10</v>
      </c>
      <c r="J83" s="14">
        <v>43864</v>
      </c>
      <c r="K83" s="13">
        <f t="shared" si="15"/>
        <v>44114</v>
      </c>
      <c r="L83" s="14">
        <v>43860</v>
      </c>
    </row>
    <row r="84" spans="1:12" x14ac:dyDescent="0.25">
      <c r="A84" t="s">
        <v>554</v>
      </c>
      <c r="B84" s="16" t="s">
        <v>104</v>
      </c>
      <c r="C84" s="12" t="s">
        <v>9</v>
      </c>
      <c r="D84" s="12" t="s">
        <v>222</v>
      </c>
      <c r="E84" s="12"/>
      <c r="F84" s="12" t="str">
        <f t="shared" si="13"/>
        <v>Omala 320</v>
      </c>
      <c r="G84" s="12" t="str">
        <f t="shared" si="14"/>
        <v>Shell</v>
      </c>
      <c r="H84" s="12" t="s">
        <v>652</v>
      </c>
      <c r="I84" s="12">
        <v>5</v>
      </c>
      <c r="J84" s="14">
        <v>43864</v>
      </c>
      <c r="K84" s="13">
        <f t="shared" si="15"/>
        <v>44114</v>
      </c>
      <c r="L84" s="14">
        <v>43860</v>
      </c>
    </row>
    <row r="85" spans="1:12" x14ac:dyDescent="0.25">
      <c r="A85" t="s">
        <v>553</v>
      </c>
      <c r="B85" s="16" t="s">
        <v>105</v>
      </c>
      <c r="C85" s="12" t="s">
        <v>9</v>
      </c>
      <c r="D85" s="12" t="s">
        <v>222</v>
      </c>
      <c r="E85" s="12"/>
      <c r="F85" s="12" t="str">
        <f t="shared" si="13"/>
        <v>Omala 320</v>
      </c>
      <c r="G85" s="12" t="str">
        <f t="shared" si="14"/>
        <v>Shell</v>
      </c>
      <c r="H85" s="12" t="s">
        <v>652</v>
      </c>
      <c r="I85" s="12">
        <v>5</v>
      </c>
      <c r="J85" s="14">
        <v>43864</v>
      </c>
      <c r="K85" s="13">
        <f t="shared" si="15"/>
        <v>44114</v>
      </c>
      <c r="L85" s="14">
        <v>43860</v>
      </c>
    </row>
    <row r="86" spans="1:12" x14ac:dyDescent="0.25">
      <c r="B86" s="15" t="s">
        <v>18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 x14ac:dyDescent="0.25">
      <c r="A87" t="s">
        <v>558</v>
      </c>
      <c r="B87" s="16" t="s">
        <v>106</v>
      </c>
      <c r="C87" s="12" t="s">
        <v>9</v>
      </c>
      <c r="D87" s="12" t="s">
        <v>215</v>
      </c>
      <c r="E87" s="12"/>
      <c r="F87" s="12" t="str">
        <f t="shared" ref="F87:F113" si="16">IF(ISNUMBER(SEARCH("Hydraulic Pump",C87)),"Turalik 46",IF(ISNUMBER(SEARCH("gear box",C87)),"Omala 320",IF(ISNUMBER(SEARCH("Gear Box Press",C87)),"Omala 460",IF(ISNUMBER(SEARCH("Pump",C87)),"Omala 320",IF(ISNUMBER(SEARCH("Engine",C87)),"CAT 15-40W",IF(ISNUMBER(SEARCH("Gear And Governor",C87)),"T68","Tanpa Oli"))))))</f>
        <v>Omala 320</v>
      </c>
      <c r="G87" s="12" t="str">
        <f t="shared" ref="G87:G113" si="17">IF(ISNUMBER(SEARCH("Turalik 46",F87)),"Pertamina",IF(ISNUMBER(SEARCH("Omala 320",F87)),"Shell",IF(ISNUMBER(SEARCH("Omala 460",F87)),"Shell",IF(ISNUMBER(SEARCH("Omala 320p",F87)),"Shell",IF(ISNUMBER(SEARCH("CAT 15-40W",F87)),"CAT",IF(ISNUMBER(SEARCH("T68",F87)),"Shell","Tanpa Oli"))))))</f>
        <v>Shell</v>
      </c>
      <c r="H87" s="12" t="s">
        <v>652</v>
      </c>
      <c r="I87" s="12">
        <v>2</v>
      </c>
      <c r="J87" s="14">
        <v>43864</v>
      </c>
      <c r="K87" s="13">
        <f t="shared" si="15"/>
        <v>44114</v>
      </c>
      <c r="L87" s="14">
        <v>43865</v>
      </c>
    </row>
    <row r="88" spans="1:12" x14ac:dyDescent="0.25">
      <c r="A88" t="s">
        <v>559</v>
      </c>
      <c r="B88" s="16" t="s">
        <v>107</v>
      </c>
      <c r="C88" s="12" t="s">
        <v>9</v>
      </c>
      <c r="D88" s="12" t="s">
        <v>215</v>
      </c>
      <c r="E88" s="12"/>
      <c r="F88" s="12" t="str">
        <f t="shared" si="16"/>
        <v>Omala 320</v>
      </c>
      <c r="G88" s="12" t="str">
        <f t="shared" si="17"/>
        <v>Shell</v>
      </c>
      <c r="H88" s="12" t="s">
        <v>652</v>
      </c>
      <c r="I88" s="12">
        <v>2</v>
      </c>
      <c r="J88" s="14">
        <v>43864</v>
      </c>
      <c r="K88" s="13">
        <f t="shared" si="15"/>
        <v>44114</v>
      </c>
      <c r="L88" s="14">
        <v>43865</v>
      </c>
    </row>
    <row r="89" spans="1:12" x14ac:dyDescent="0.25">
      <c r="A89" t="s">
        <v>555</v>
      </c>
      <c r="B89" s="16" t="s">
        <v>108</v>
      </c>
      <c r="C89" s="12" t="s">
        <v>9</v>
      </c>
      <c r="D89" s="12" t="s">
        <v>222</v>
      </c>
      <c r="E89" s="12"/>
      <c r="F89" s="12" t="str">
        <f t="shared" si="16"/>
        <v>Omala 320</v>
      </c>
      <c r="G89" s="12" t="str">
        <f t="shared" si="17"/>
        <v>Shell</v>
      </c>
      <c r="H89" s="12" t="s">
        <v>652</v>
      </c>
      <c r="I89" s="12">
        <v>3</v>
      </c>
      <c r="J89" s="14">
        <v>43864</v>
      </c>
      <c r="K89" s="13">
        <f t="shared" si="15"/>
        <v>44114</v>
      </c>
      <c r="L89" s="14">
        <v>43865</v>
      </c>
    </row>
    <row r="90" spans="1:12" x14ac:dyDescent="0.25">
      <c r="A90" t="s">
        <v>556</v>
      </c>
      <c r="B90" s="16" t="s">
        <v>109</v>
      </c>
      <c r="C90" s="12" t="s">
        <v>9</v>
      </c>
      <c r="D90" s="12" t="s">
        <v>216</v>
      </c>
      <c r="E90" s="12"/>
      <c r="F90" s="12" t="str">
        <f t="shared" si="16"/>
        <v>Omala 320</v>
      </c>
      <c r="G90" s="12" t="str">
        <f t="shared" si="17"/>
        <v>Shell</v>
      </c>
      <c r="H90" s="12" t="s">
        <v>652</v>
      </c>
      <c r="I90" s="12">
        <v>3</v>
      </c>
      <c r="J90" s="14">
        <v>43864</v>
      </c>
      <c r="K90" s="13">
        <f t="shared" si="15"/>
        <v>44114</v>
      </c>
      <c r="L90" s="14">
        <v>43865</v>
      </c>
    </row>
    <row r="91" spans="1:12" x14ac:dyDescent="0.25">
      <c r="A91" t="s">
        <v>560</v>
      </c>
      <c r="B91" s="16" t="s">
        <v>110</v>
      </c>
      <c r="C91" s="12" t="s">
        <v>9</v>
      </c>
      <c r="D91" s="12" t="s">
        <v>216</v>
      </c>
      <c r="E91" s="12"/>
      <c r="F91" s="12" t="str">
        <f t="shared" si="16"/>
        <v>Omala 320</v>
      </c>
      <c r="G91" s="12" t="str">
        <f t="shared" si="17"/>
        <v>Shell</v>
      </c>
      <c r="H91" s="12" t="s">
        <v>652</v>
      </c>
      <c r="I91" s="12">
        <v>2</v>
      </c>
      <c r="J91" s="14">
        <v>43864</v>
      </c>
      <c r="K91" s="13">
        <f t="shared" si="15"/>
        <v>44114</v>
      </c>
      <c r="L91" s="14">
        <v>43865</v>
      </c>
    </row>
    <row r="92" spans="1:12" x14ac:dyDescent="0.25">
      <c r="A92" t="s">
        <v>561</v>
      </c>
      <c r="B92" s="16" t="s">
        <v>111</v>
      </c>
      <c r="C92" s="12" t="s">
        <v>9</v>
      </c>
      <c r="D92" s="12" t="s">
        <v>216</v>
      </c>
      <c r="E92" s="12"/>
      <c r="F92" s="12" t="str">
        <f t="shared" si="16"/>
        <v>Omala 320</v>
      </c>
      <c r="G92" s="12" t="str">
        <f t="shared" si="17"/>
        <v>Shell</v>
      </c>
      <c r="H92" s="12" t="s">
        <v>652</v>
      </c>
      <c r="I92" s="12">
        <v>2</v>
      </c>
      <c r="J92" s="14">
        <v>43864</v>
      </c>
      <c r="K92" s="13">
        <f t="shared" si="15"/>
        <v>44114</v>
      </c>
      <c r="L92" s="14">
        <v>43865</v>
      </c>
    </row>
    <row r="93" spans="1:12" x14ac:dyDescent="0.25">
      <c r="A93" t="s">
        <v>562</v>
      </c>
      <c r="B93" s="16" t="s">
        <v>112</v>
      </c>
      <c r="C93" s="12" t="s">
        <v>9</v>
      </c>
      <c r="D93" s="12" t="s">
        <v>216</v>
      </c>
      <c r="E93" s="12"/>
      <c r="F93" s="12" t="str">
        <f t="shared" si="16"/>
        <v>Omala 320</v>
      </c>
      <c r="G93" s="12" t="str">
        <f t="shared" si="17"/>
        <v>Shell</v>
      </c>
      <c r="H93" s="12" t="s">
        <v>652</v>
      </c>
      <c r="I93" s="12">
        <v>2</v>
      </c>
      <c r="J93" s="14">
        <v>43864</v>
      </c>
      <c r="K93" s="13">
        <f t="shared" si="15"/>
        <v>44114</v>
      </c>
      <c r="L93" s="14">
        <v>43865</v>
      </c>
    </row>
    <row r="94" spans="1:12" x14ac:dyDescent="0.25">
      <c r="A94" t="s">
        <v>563</v>
      </c>
      <c r="B94" s="16" t="s">
        <v>113</v>
      </c>
      <c r="C94" s="12" t="s">
        <v>9</v>
      </c>
      <c r="D94" s="12" t="s">
        <v>216</v>
      </c>
      <c r="E94" s="12"/>
      <c r="F94" s="12" t="str">
        <f t="shared" si="16"/>
        <v>Omala 320</v>
      </c>
      <c r="G94" s="12" t="str">
        <f t="shared" si="17"/>
        <v>Shell</v>
      </c>
      <c r="H94" s="12" t="s">
        <v>652</v>
      </c>
      <c r="I94" s="12">
        <v>2</v>
      </c>
      <c r="J94" s="14">
        <v>43864</v>
      </c>
      <c r="K94" s="13">
        <f t="shared" si="15"/>
        <v>44114</v>
      </c>
      <c r="L94" s="14">
        <v>43865</v>
      </c>
    </row>
    <row r="95" spans="1:12" x14ac:dyDescent="0.25">
      <c r="A95" t="s">
        <v>564</v>
      </c>
      <c r="B95" s="16" t="s">
        <v>114</v>
      </c>
      <c r="C95" s="12" t="s">
        <v>9</v>
      </c>
      <c r="D95" s="12" t="s">
        <v>213</v>
      </c>
      <c r="E95" s="12"/>
      <c r="F95" s="12" t="str">
        <f t="shared" si="16"/>
        <v>Omala 320</v>
      </c>
      <c r="G95" s="12" t="str">
        <f t="shared" si="17"/>
        <v>Shell</v>
      </c>
      <c r="H95" s="12" t="s">
        <v>652</v>
      </c>
      <c r="I95" s="12">
        <v>3</v>
      </c>
      <c r="J95" s="14">
        <v>43864</v>
      </c>
      <c r="K95" s="13">
        <f t="shared" si="15"/>
        <v>44114</v>
      </c>
      <c r="L95" s="14">
        <v>43865</v>
      </c>
    </row>
    <row r="96" spans="1:12" x14ac:dyDescent="0.25">
      <c r="A96" t="s">
        <v>565</v>
      </c>
      <c r="B96" s="16" t="s">
        <v>115</v>
      </c>
      <c r="C96" s="12" t="s">
        <v>9</v>
      </c>
      <c r="D96" s="12" t="s">
        <v>215</v>
      </c>
      <c r="E96" s="12"/>
      <c r="F96" s="12" t="str">
        <f t="shared" si="16"/>
        <v>Omala 320</v>
      </c>
      <c r="G96" s="12" t="str">
        <f t="shared" si="17"/>
        <v>Shell</v>
      </c>
      <c r="H96" s="12" t="s">
        <v>652</v>
      </c>
      <c r="I96" s="12">
        <v>5</v>
      </c>
      <c r="J96" s="14">
        <v>43864</v>
      </c>
      <c r="K96" s="13">
        <f t="shared" si="15"/>
        <v>44114</v>
      </c>
      <c r="L96" s="14">
        <v>43865</v>
      </c>
    </row>
    <row r="97" spans="1:12" x14ac:dyDescent="0.25">
      <c r="A97" t="s">
        <v>566</v>
      </c>
      <c r="B97" s="16" t="s">
        <v>116</v>
      </c>
      <c r="C97" s="12" t="s">
        <v>2</v>
      </c>
      <c r="D97" s="12" t="s">
        <v>223</v>
      </c>
      <c r="E97" s="12"/>
      <c r="F97" s="12" t="str">
        <f t="shared" si="16"/>
        <v>Omala 320</v>
      </c>
      <c r="G97" s="12" t="str">
        <f t="shared" si="17"/>
        <v>Shell</v>
      </c>
      <c r="H97" s="12" t="s">
        <v>652</v>
      </c>
      <c r="I97" s="12">
        <v>3</v>
      </c>
      <c r="J97" s="14">
        <v>43864</v>
      </c>
      <c r="K97" s="13">
        <f t="shared" si="15"/>
        <v>44114</v>
      </c>
      <c r="L97" s="14">
        <v>43865</v>
      </c>
    </row>
    <row r="98" spans="1:12" x14ac:dyDescent="0.25">
      <c r="A98" t="s">
        <v>567</v>
      </c>
      <c r="B98" s="16" t="s">
        <v>117</v>
      </c>
      <c r="C98" s="12" t="s">
        <v>2</v>
      </c>
      <c r="D98" s="12" t="s">
        <v>223</v>
      </c>
      <c r="E98" s="12"/>
      <c r="F98" s="12" t="str">
        <f t="shared" si="16"/>
        <v>Omala 320</v>
      </c>
      <c r="G98" s="12" t="str">
        <f t="shared" si="17"/>
        <v>Shell</v>
      </c>
      <c r="H98" s="12" t="s">
        <v>652</v>
      </c>
      <c r="I98" s="12">
        <v>3</v>
      </c>
      <c r="J98" s="14">
        <v>43864</v>
      </c>
      <c r="K98" s="13">
        <f t="shared" si="15"/>
        <v>44114</v>
      </c>
      <c r="L98" s="14">
        <v>43865</v>
      </c>
    </row>
    <row r="99" spans="1:12" x14ac:dyDescent="0.25">
      <c r="A99" t="s">
        <v>568</v>
      </c>
      <c r="B99" s="16" t="s">
        <v>118</v>
      </c>
      <c r="C99" s="12" t="s">
        <v>2</v>
      </c>
      <c r="D99" s="12" t="s">
        <v>223</v>
      </c>
      <c r="E99" s="12"/>
      <c r="F99" s="12" t="str">
        <f t="shared" si="16"/>
        <v>Omala 320</v>
      </c>
      <c r="G99" s="12" t="str">
        <f t="shared" si="17"/>
        <v>Shell</v>
      </c>
      <c r="H99" s="12" t="s">
        <v>652</v>
      </c>
      <c r="I99" s="12">
        <v>3</v>
      </c>
      <c r="J99" s="14">
        <v>43864</v>
      </c>
      <c r="K99" s="13">
        <f t="shared" si="15"/>
        <v>44114</v>
      </c>
      <c r="L99" s="14">
        <v>43865</v>
      </c>
    </row>
    <row r="100" spans="1:12" x14ac:dyDescent="0.25">
      <c r="A100" t="s">
        <v>569</v>
      </c>
      <c r="B100" s="16" t="s">
        <v>119</v>
      </c>
      <c r="C100" s="12" t="s">
        <v>9</v>
      </c>
      <c r="D100" s="12" t="s">
        <v>222</v>
      </c>
      <c r="E100" s="12"/>
      <c r="F100" s="12" t="str">
        <f t="shared" si="16"/>
        <v>Omala 320</v>
      </c>
      <c r="G100" s="12" t="str">
        <f t="shared" si="17"/>
        <v>Shell</v>
      </c>
      <c r="H100" s="12" t="s">
        <v>652</v>
      </c>
      <c r="I100" s="12">
        <v>3</v>
      </c>
      <c r="J100" s="14">
        <v>43864</v>
      </c>
      <c r="K100" s="13">
        <f t="shared" si="15"/>
        <v>44114</v>
      </c>
      <c r="L100" s="14">
        <v>43865</v>
      </c>
    </row>
    <row r="101" spans="1:12" x14ac:dyDescent="0.25">
      <c r="A101" s="7" t="s">
        <v>572</v>
      </c>
      <c r="B101" s="16" t="s">
        <v>120</v>
      </c>
      <c r="C101" s="12" t="s">
        <v>9</v>
      </c>
      <c r="D101" s="12" t="s">
        <v>217</v>
      </c>
      <c r="E101" s="12"/>
      <c r="F101" s="12" t="str">
        <f t="shared" si="16"/>
        <v>Omala 320</v>
      </c>
      <c r="G101" s="12" t="str">
        <f t="shared" si="17"/>
        <v>Shell</v>
      </c>
      <c r="H101" s="12" t="s">
        <v>652</v>
      </c>
      <c r="I101" s="12">
        <v>3</v>
      </c>
      <c r="J101" s="14">
        <v>43864</v>
      </c>
      <c r="K101" s="13">
        <f t="shared" si="15"/>
        <v>44114</v>
      </c>
      <c r="L101" s="14">
        <v>43865</v>
      </c>
    </row>
    <row r="102" spans="1:12" x14ac:dyDescent="0.25">
      <c r="A102" t="s">
        <v>570</v>
      </c>
      <c r="B102" t="s">
        <v>571</v>
      </c>
      <c r="C102" s="12"/>
      <c r="D102" s="12"/>
      <c r="E102" s="12"/>
      <c r="F102" s="12"/>
      <c r="G102" s="12"/>
      <c r="H102" s="12"/>
      <c r="I102" s="12">
        <v>3</v>
      </c>
      <c r="J102" s="14">
        <v>43864</v>
      </c>
      <c r="K102" s="13">
        <f t="shared" ref="K102" si="18">J102+250</f>
        <v>44114</v>
      </c>
      <c r="L102" s="14">
        <v>43865</v>
      </c>
    </row>
    <row r="103" spans="1:12" x14ac:dyDescent="0.25">
      <c r="B103" s="16" t="s">
        <v>121</v>
      </c>
      <c r="C103" s="12"/>
      <c r="D103" s="12"/>
      <c r="E103" s="12"/>
      <c r="F103" s="12" t="str">
        <f t="shared" si="16"/>
        <v>Tanpa Oli</v>
      </c>
      <c r="G103" s="12" t="str">
        <f t="shared" si="17"/>
        <v>Tanpa Oli</v>
      </c>
      <c r="H103" s="12"/>
      <c r="I103" s="12"/>
      <c r="J103" s="14"/>
      <c r="K103" s="13"/>
      <c r="L103" s="14"/>
    </row>
    <row r="104" spans="1:12" x14ac:dyDescent="0.25">
      <c r="B104" s="16" t="s">
        <v>122</v>
      </c>
      <c r="C104" s="12"/>
      <c r="D104" s="12"/>
      <c r="E104" s="12"/>
      <c r="F104" s="12" t="str">
        <f t="shared" si="16"/>
        <v>Tanpa Oli</v>
      </c>
      <c r="G104" s="12" t="str">
        <f t="shared" si="17"/>
        <v>Tanpa Oli</v>
      </c>
      <c r="H104" s="12"/>
      <c r="I104" s="12"/>
      <c r="J104" s="14"/>
      <c r="K104" s="14"/>
      <c r="L104" s="14"/>
    </row>
    <row r="105" spans="1:12" x14ac:dyDescent="0.25">
      <c r="B105" s="16" t="s">
        <v>123</v>
      </c>
      <c r="C105" s="12"/>
      <c r="D105" s="12"/>
      <c r="E105" s="12"/>
      <c r="F105" s="12" t="str">
        <f t="shared" si="16"/>
        <v>Tanpa Oli</v>
      </c>
      <c r="G105" s="12" t="str">
        <f t="shared" si="17"/>
        <v>Tanpa Oli</v>
      </c>
      <c r="H105" s="12"/>
      <c r="I105" s="12"/>
      <c r="J105" s="14"/>
      <c r="K105" s="14"/>
      <c r="L105" s="14"/>
    </row>
    <row r="106" spans="1:12" x14ac:dyDescent="0.25">
      <c r="B106" s="16" t="s">
        <v>124</v>
      </c>
      <c r="C106" s="12"/>
      <c r="D106" s="12"/>
      <c r="E106" s="12"/>
      <c r="F106" s="12" t="str">
        <f t="shared" si="16"/>
        <v>Tanpa Oli</v>
      </c>
      <c r="G106" s="12" t="str">
        <f t="shared" si="17"/>
        <v>Tanpa Oli</v>
      </c>
      <c r="H106" s="12"/>
      <c r="I106" s="12"/>
      <c r="J106" s="14"/>
      <c r="K106" s="14"/>
      <c r="L106" s="14"/>
    </row>
    <row r="107" spans="1:12" x14ac:dyDescent="0.25">
      <c r="B107" s="16" t="s">
        <v>125</v>
      </c>
      <c r="C107" s="12"/>
      <c r="D107" s="12"/>
      <c r="E107" s="12"/>
      <c r="F107" s="12" t="str">
        <f t="shared" si="16"/>
        <v>Tanpa Oli</v>
      </c>
      <c r="G107" s="12" t="str">
        <f t="shared" si="17"/>
        <v>Tanpa Oli</v>
      </c>
      <c r="H107" s="12"/>
      <c r="I107" s="12"/>
      <c r="J107" s="14"/>
      <c r="K107" s="14"/>
      <c r="L107" s="14"/>
    </row>
    <row r="108" spans="1:12" x14ac:dyDescent="0.25">
      <c r="B108" s="16" t="s">
        <v>126</v>
      </c>
      <c r="C108" s="12"/>
      <c r="D108" s="12"/>
      <c r="E108" s="12"/>
      <c r="F108" s="12" t="str">
        <f t="shared" si="16"/>
        <v>Tanpa Oli</v>
      </c>
      <c r="G108" s="12" t="str">
        <f t="shared" si="17"/>
        <v>Tanpa Oli</v>
      </c>
      <c r="H108" s="12"/>
      <c r="I108" s="12"/>
      <c r="J108" s="14"/>
      <c r="K108" s="14"/>
      <c r="L108" s="14"/>
    </row>
    <row r="109" spans="1:12" x14ac:dyDescent="0.25">
      <c r="B109" s="16" t="s">
        <v>127</v>
      </c>
      <c r="C109" s="12"/>
      <c r="D109" s="12"/>
      <c r="E109" s="12"/>
      <c r="F109" s="12" t="str">
        <f t="shared" si="16"/>
        <v>Tanpa Oli</v>
      </c>
      <c r="G109" s="12" t="str">
        <f t="shared" si="17"/>
        <v>Tanpa Oli</v>
      </c>
      <c r="H109" s="12"/>
      <c r="I109" s="12"/>
      <c r="J109" s="14"/>
      <c r="K109" s="14"/>
      <c r="L109" s="14"/>
    </row>
    <row r="110" spans="1:12" x14ac:dyDescent="0.25">
      <c r="B110" s="16" t="s">
        <v>128</v>
      </c>
      <c r="C110" s="12"/>
      <c r="D110" s="12"/>
      <c r="E110" s="12"/>
      <c r="F110" s="12" t="str">
        <f t="shared" si="16"/>
        <v>Tanpa Oli</v>
      </c>
      <c r="G110" s="12" t="str">
        <f t="shared" si="17"/>
        <v>Tanpa Oli</v>
      </c>
      <c r="H110" s="12"/>
      <c r="I110" s="12"/>
      <c r="J110" s="14"/>
      <c r="K110" s="14"/>
      <c r="L110" s="14"/>
    </row>
    <row r="111" spans="1:12" x14ac:dyDescent="0.25">
      <c r="B111" s="16" t="s">
        <v>129</v>
      </c>
      <c r="C111" s="12"/>
      <c r="D111" s="12"/>
      <c r="E111" s="12"/>
      <c r="F111" s="12" t="str">
        <f t="shared" si="16"/>
        <v>Tanpa Oli</v>
      </c>
      <c r="G111" s="12" t="str">
        <f t="shared" si="17"/>
        <v>Tanpa Oli</v>
      </c>
      <c r="H111" s="12"/>
      <c r="I111" s="12"/>
      <c r="J111" s="14"/>
      <c r="K111" s="14"/>
      <c r="L111" s="14"/>
    </row>
    <row r="112" spans="1:12" x14ac:dyDescent="0.25">
      <c r="B112" s="16" t="s">
        <v>130</v>
      </c>
      <c r="C112" s="12"/>
      <c r="D112" s="12"/>
      <c r="E112" s="12"/>
      <c r="F112" s="12" t="str">
        <f t="shared" si="16"/>
        <v>Tanpa Oli</v>
      </c>
      <c r="G112" s="12" t="str">
        <f t="shared" si="17"/>
        <v>Tanpa Oli</v>
      </c>
      <c r="H112" s="12"/>
      <c r="I112" s="12"/>
      <c r="J112" s="14"/>
      <c r="K112" s="14"/>
      <c r="L112" s="14"/>
    </row>
    <row r="113" spans="1:12" x14ac:dyDescent="0.25">
      <c r="B113" s="16" t="s">
        <v>131</v>
      </c>
      <c r="C113" s="12"/>
      <c r="D113" s="12"/>
      <c r="E113" s="12"/>
      <c r="F113" s="12" t="str">
        <f t="shared" si="16"/>
        <v>Tanpa Oli</v>
      </c>
      <c r="G113" s="12" t="str">
        <f t="shared" si="17"/>
        <v>Tanpa Oli</v>
      </c>
      <c r="H113" s="12"/>
      <c r="I113" s="12"/>
      <c r="J113" s="14"/>
      <c r="K113" s="14"/>
      <c r="L113" s="14"/>
    </row>
    <row r="114" spans="1:12" x14ac:dyDescent="0.25">
      <c r="B114" s="15" t="s">
        <v>19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 x14ac:dyDescent="0.25">
      <c r="A115" t="s">
        <v>589</v>
      </c>
      <c r="B115" s="5" t="s">
        <v>132</v>
      </c>
      <c r="C115" s="12" t="s">
        <v>2</v>
      </c>
      <c r="D115" s="12" t="s">
        <v>224</v>
      </c>
      <c r="E115" s="12"/>
      <c r="F115" s="12" t="str">
        <f t="shared" ref="F115:F141" si="19">IF(ISNUMBER(SEARCH("Hydraulic Pump",C115)),"Turalik 46",IF(ISNUMBER(SEARCH("gear box",C115)),"Omala 320",IF(ISNUMBER(SEARCH("Gear Box Press",C115)),"Omala 460",IF(ISNUMBER(SEARCH("Pump",C115)),"Omala 320",IF(ISNUMBER(SEARCH("Engine",C115)),"CAT 15-40W",IF(ISNUMBER(SEARCH("Gear And Governor",C115)),"T68","Tanpa Oli"))))))</f>
        <v>Omala 320</v>
      </c>
      <c r="G115" s="12" t="str">
        <f t="shared" ref="G115:G141" si="20">IF(ISNUMBER(SEARCH("Turalik 46",F115)),"Pertamina",IF(ISNUMBER(SEARCH("Omala 320",F115)),"Shell",IF(ISNUMBER(SEARCH("Omala 460",F115)),"Shell",IF(ISNUMBER(SEARCH("Omala 320p",F115)),"Shell",IF(ISNUMBER(SEARCH("CAT 15-40W",F115)),"CAT",IF(ISNUMBER(SEARCH("T68",F115)),"Shell","Tanpa Oli"))))))</f>
        <v>Shell</v>
      </c>
      <c r="H115" s="12" t="s">
        <v>652</v>
      </c>
      <c r="I115" s="12">
        <v>2</v>
      </c>
      <c r="J115" s="14">
        <v>43866</v>
      </c>
      <c r="K115" s="13">
        <f t="shared" ref="K115:K156" si="21">J115+250</f>
        <v>44116</v>
      </c>
      <c r="L115" s="14">
        <v>43866</v>
      </c>
    </row>
    <row r="116" spans="1:12" x14ac:dyDescent="0.25">
      <c r="A116" t="s">
        <v>590</v>
      </c>
      <c r="B116" s="5" t="s">
        <v>133</v>
      </c>
      <c r="C116" s="12" t="s">
        <v>2</v>
      </c>
      <c r="D116" s="12" t="s">
        <v>224</v>
      </c>
      <c r="E116" s="12"/>
      <c r="F116" s="12" t="str">
        <f t="shared" si="19"/>
        <v>Omala 320</v>
      </c>
      <c r="G116" s="12" t="str">
        <f t="shared" si="20"/>
        <v>Shell</v>
      </c>
      <c r="H116" s="12" t="s">
        <v>652</v>
      </c>
      <c r="I116" s="12">
        <v>2</v>
      </c>
      <c r="J116" s="14">
        <v>43866</v>
      </c>
      <c r="K116" s="13">
        <f t="shared" si="21"/>
        <v>44116</v>
      </c>
      <c r="L116" s="14">
        <v>43866</v>
      </c>
    </row>
    <row r="117" spans="1:12" x14ac:dyDescent="0.25">
      <c r="A117" t="s">
        <v>591</v>
      </c>
      <c r="B117" s="5" t="s">
        <v>134</v>
      </c>
      <c r="C117" s="12" t="s">
        <v>2</v>
      </c>
      <c r="D117" s="12" t="s">
        <v>225</v>
      </c>
      <c r="E117" s="12"/>
      <c r="F117" s="12" t="str">
        <f t="shared" si="19"/>
        <v>Omala 320</v>
      </c>
      <c r="G117" s="12" t="str">
        <f t="shared" si="20"/>
        <v>Shell</v>
      </c>
      <c r="H117" s="12" t="s">
        <v>652</v>
      </c>
      <c r="I117" s="12">
        <v>2</v>
      </c>
      <c r="J117" s="14">
        <v>43866</v>
      </c>
      <c r="K117" s="13">
        <f t="shared" si="21"/>
        <v>44116</v>
      </c>
      <c r="L117" s="14">
        <v>43866</v>
      </c>
    </row>
    <row r="118" spans="1:12" x14ac:dyDescent="0.25">
      <c r="A118" t="s">
        <v>573</v>
      </c>
      <c r="B118" s="5" t="s">
        <v>135</v>
      </c>
      <c r="C118" s="12" t="s">
        <v>1</v>
      </c>
      <c r="D118" s="12" t="s">
        <v>226</v>
      </c>
      <c r="E118" s="12"/>
      <c r="F118" s="12" t="str">
        <f t="shared" si="19"/>
        <v>Omala 320</v>
      </c>
      <c r="G118" s="12" t="str">
        <f t="shared" si="20"/>
        <v>Shell</v>
      </c>
      <c r="H118" s="12" t="s">
        <v>652</v>
      </c>
      <c r="I118" s="12">
        <v>3</v>
      </c>
      <c r="J118" s="14">
        <v>43866</v>
      </c>
      <c r="K118" s="13">
        <f t="shared" si="21"/>
        <v>44116</v>
      </c>
      <c r="L118" s="14">
        <v>43866</v>
      </c>
    </row>
    <row r="119" spans="1:12" x14ac:dyDescent="0.25">
      <c r="A119" t="s">
        <v>574</v>
      </c>
      <c r="B119" s="5" t="s">
        <v>136</v>
      </c>
      <c r="C119" s="12" t="s">
        <v>1</v>
      </c>
      <c r="D119" s="12" t="s">
        <v>227</v>
      </c>
      <c r="E119" s="12"/>
      <c r="F119" s="12" t="str">
        <f t="shared" si="19"/>
        <v>Omala 320</v>
      </c>
      <c r="G119" s="12" t="str">
        <f t="shared" si="20"/>
        <v>Shell</v>
      </c>
      <c r="H119" s="12" t="s">
        <v>652</v>
      </c>
      <c r="I119" s="12">
        <v>3</v>
      </c>
      <c r="J119" s="14">
        <v>43866</v>
      </c>
      <c r="K119" s="13">
        <f t="shared" si="21"/>
        <v>44116</v>
      </c>
      <c r="L119" s="14">
        <v>43866</v>
      </c>
    </row>
    <row r="120" spans="1:12" x14ac:dyDescent="0.25">
      <c r="A120" t="s">
        <v>575</v>
      </c>
      <c r="B120" s="5" t="s">
        <v>137</v>
      </c>
      <c r="C120" s="12" t="s">
        <v>1</v>
      </c>
      <c r="D120" s="12" t="s">
        <v>227</v>
      </c>
      <c r="E120" s="12"/>
      <c r="F120" s="12" t="str">
        <f t="shared" si="19"/>
        <v>Omala 320</v>
      </c>
      <c r="G120" s="12" t="str">
        <f t="shared" si="20"/>
        <v>Shell</v>
      </c>
      <c r="H120" s="12" t="s">
        <v>652</v>
      </c>
      <c r="I120" s="12">
        <v>3</v>
      </c>
      <c r="J120" s="14">
        <v>43860</v>
      </c>
      <c r="K120" s="13">
        <f t="shared" si="21"/>
        <v>44110</v>
      </c>
      <c r="L120" s="14">
        <v>43860</v>
      </c>
    </row>
    <row r="121" spans="1:12" x14ac:dyDescent="0.25">
      <c r="A121" t="s">
        <v>594</v>
      </c>
      <c r="B121" s="5" t="s">
        <v>138</v>
      </c>
      <c r="C121" s="12" t="s">
        <v>2</v>
      </c>
      <c r="D121" s="19" t="s">
        <v>229</v>
      </c>
      <c r="E121" s="12"/>
      <c r="F121" s="12" t="str">
        <f t="shared" si="19"/>
        <v>Omala 320</v>
      </c>
      <c r="G121" s="12" t="str">
        <f t="shared" si="20"/>
        <v>Shell</v>
      </c>
      <c r="H121" s="12" t="s">
        <v>652</v>
      </c>
      <c r="I121" s="12">
        <v>3</v>
      </c>
      <c r="J121" s="14">
        <v>44167</v>
      </c>
      <c r="K121" s="13">
        <f t="shared" si="21"/>
        <v>44417</v>
      </c>
      <c r="L121" s="14">
        <v>44167</v>
      </c>
    </row>
    <row r="122" spans="1:12" x14ac:dyDescent="0.25">
      <c r="A122" t="s">
        <v>595</v>
      </c>
      <c r="B122" s="5" t="s">
        <v>139</v>
      </c>
      <c r="C122" s="12" t="s">
        <v>2</v>
      </c>
      <c r="D122" s="12" t="s">
        <v>229</v>
      </c>
      <c r="E122" s="12"/>
      <c r="F122" s="12" t="str">
        <f t="shared" si="19"/>
        <v>Omala 320</v>
      </c>
      <c r="G122" s="12" t="str">
        <f t="shared" si="20"/>
        <v>Shell</v>
      </c>
      <c r="H122" s="12" t="s">
        <v>652</v>
      </c>
      <c r="I122" s="12">
        <v>3</v>
      </c>
      <c r="J122" s="14">
        <v>44167</v>
      </c>
      <c r="K122" s="13">
        <f t="shared" si="21"/>
        <v>44417</v>
      </c>
      <c r="L122" s="14">
        <v>44167</v>
      </c>
    </row>
    <row r="123" spans="1:12" x14ac:dyDescent="0.25">
      <c r="A123" s="7" t="s">
        <v>578</v>
      </c>
      <c r="B123" s="5" t="s">
        <v>140</v>
      </c>
      <c r="C123" s="12" t="s">
        <v>1</v>
      </c>
      <c r="D123" s="12" t="s">
        <v>215</v>
      </c>
      <c r="E123" s="12"/>
      <c r="F123" s="12" t="str">
        <f t="shared" si="19"/>
        <v>Omala 320</v>
      </c>
      <c r="G123" s="12" t="str">
        <f t="shared" si="20"/>
        <v>Shell</v>
      </c>
      <c r="H123" s="12" t="s">
        <v>652</v>
      </c>
      <c r="I123" s="12">
        <v>5</v>
      </c>
      <c r="J123" s="14">
        <v>43866</v>
      </c>
      <c r="K123" s="13">
        <f t="shared" si="21"/>
        <v>44116</v>
      </c>
      <c r="L123" s="14">
        <v>43866</v>
      </c>
    </row>
    <row r="124" spans="1:12" x14ac:dyDescent="0.25">
      <c r="A124" s="7" t="s">
        <v>576</v>
      </c>
      <c r="B124" s="5" t="s">
        <v>141</v>
      </c>
      <c r="C124" s="12" t="s">
        <v>1</v>
      </c>
      <c r="D124" s="12" t="s">
        <v>215</v>
      </c>
      <c r="E124" s="12"/>
      <c r="F124" s="12" t="str">
        <f t="shared" si="19"/>
        <v>Omala 320</v>
      </c>
      <c r="G124" s="12" t="str">
        <f t="shared" si="20"/>
        <v>Shell</v>
      </c>
      <c r="H124" s="12" t="s">
        <v>652</v>
      </c>
      <c r="I124" s="12">
        <v>3</v>
      </c>
      <c r="J124" s="14">
        <v>43866</v>
      </c>
      <c r="K124" s="13">
        <f t="shared" si="21"/>
        <v>44116</v>
      </c>
      <c r="L124" s="14">
        <v>43866</v>
      </c>
    </row>
    <row r="125" spans="1:12" x14ac:dyDescent="0.25">
      <c r="A125" s="7" t="s">
        <v>577</v>
      </c>
      <c r="B125" s="5" t="s">
        <v>230</v>
      </c>
      <c r="C125" s="12" t="s">
        <v>1</v>
      </c>
      <c r="D125" s="12" t="s">
        <v>216</v>
      </c>
      <c r="E125" s="12"/>
      <c r="F125" s="12" t="str">
        <f t="shared" si="19"/>
        <v>Omala 320</v>
      </c>
      <c r="G125" s="12" t="str">
        <f t="shared" si="20"/>
        <v>Shell</v>
      </c>
      <c r="H125" s="12" t="s">
        <v>652</v>
      </c>
      <c r="I125" s="12">
        <v>3</v>
      </c>
      <c r="J125" s="14">
        <v>43866</v>
      </c>
      <c r="K125" s="13">
        <f t="shared" si="21"/>
        <v>44116</v>
      </c>
      <c r="L125" s="14">
        <v>43866</v>
      </c>
    </row>
    <row r="126" spans="1:12" x14ac:dyDescent="0.25">
      <c r="A126" t="s">
        <v>579</v>
      </c>
      <c r="B126" s="5" t="s">
        <v>142</v>
      </c>
      <c r="C126" s="12" t="s">
        <v>2</v>
      </c>
      <c r="D126" s="12" t="s">
        <v>232</v>
      </c>
      <c r="E126" s="12"/>
      <c r="F126" s="12" t="str">
        <f t="shared" si="19"/>
        <v>Omala 320</v>
      </c>
      <c r="G126" s="12" t="str">
        <f t="shared" si="20"/>
        <v>Shell</v>
      </c>
      <c r="H126" s="12" t="s">
        <v>652</v>
      </c>
      <c r="I126" s="12">
        <v>3</v>
      </c>
      <c r="J126" s="14">
        <v>44167</v>
      </c>
      <c r="K126" s="13">
        <f t="shared" si="21"/>
        <v>44417</v>
      </c>
      <c r="L126" s="14">
        <v>44167</v>
      </c>
    </row>
    <row r="127" spans="1:12" x14ac:dyDescent="0.25">
      <c r="A127" t="s">
        <v>580</v>
      </c>
      <c r="B127" s="5" t="s">
        <v>143</v>
      </c>
      <c r="C127" s="12" t="s">
        <v>2</v>
      </c>
      <c r="D127" s="12" t="s">
        <v>232</v>
      </c>
      <c r="E127" s="12"/>
      <c r="F127" s="12" t="str">
        <f t="shared" si="19"/>
        <v>Omala 320</v>
      </c>
      <c r="G127" s="12" t="str">
        <f t="shared" si="20"/>
        <v>Shell</v>
      </c>
      <c r="H127" s="12" t="s">
        <v>652</v>
      </c>
      <c r="I127" s="12">
        <v>3</v>
      </c>
      <c r="J127" s="14">
        <v>44167</v>
      </c>
      <c r="K127" s="13">
        <f t="shared" si="21"/>
        <v>44417</v>
      </c>
      <c r="L127" s="14">
        <v>44167</v>
      </c>
    </row>
    <row r="128" spans="1:12" x14ac:dyDescent="0.25">
      <c r="A128" t="s">
        <v>581</v>
      </c>
      <c r="B128" s="5" t="s">
        <v>144</v>
      </c>
      <c r="C128" s="12" t="s">
        <v>2</v>
      </c>
      <c r="D128" s="12" t="s">
        <v>231</v>
      </c>
      <c r="E128" s="12"/>
      <c r="F128" s="12" t="str">
        <f t="shared" si="19"/>
        <v>Omala 320</v>
      </c>
      <c r="G128" s="12" t="str">
        <f t="shared" si="20"/>
        <v>Shell</v>
      </c>
      <c r="H128" s="12" t="s">
        <v>652</v>
      </c>
      <c r="I128" s="12">
        <v>3</v>
      </c>
      <c r="J128" s="14">
        <v>43866</v>
      </c>
      <c r="K128" s="13">
        <f t="shared" si="21"/>
        <v>44116</v>
      </c>
      <c r="L128" s="14">
        <v>43866</v>
      </c>
    </row>
    <row r="129" spans="1:12" x14ac:dyDescent="0.25">
      <c r="A129" t="s">
        <v>582</v>
      </c>
      <c r="B129" s="5" t="s">
        <v>145</v>
      </c>
      <c r="C129" s="12" t="s">
        <v>2</v>
      </c>
      <c r="D129" s="12" t="s">
        <v>231</v>
      </c>
      <c r="E129" s="12"/>
      <c r="F129" s="12" t="str">
        <f t="shared" si="19"/>
        <v>Omala 320</v>
      </c>
      <c r="G129" s="12" t="str">
        <f t="shared" si="20"/>
        <v>Shell</v>
      </c>
      <c r="H129" s="12" t="s">
        <v>652</v>
      </c>
      <c r="I129" s="12">
        <v>3</v>
      </c>
      <c r="J129" s="14">
        <v>43866</v>
      </c>
      <c r="K129" s="13">
        <f t="shared" si="21"/>
        <v>44116</v>
      </c>
      <c r="L129" s="14">
        <v>43866</v>
      </c>
    </row>
    <row r="130" spans="1:12" x14ac:dyDescent="0.25">
      <c r="A130" t="s">
        <v>594</v>
      </c>
      <c r="B130" s="5" t="s">
        <v>146</v>
      </c>
      <c r="C130" s="12" t="s">
        <v>2</v>
      </c>
      <c r="D130" s="12" t="s">
        <v>225</v>
      </c>
      <c r="E130" s="12"/>
      <c r="F130" s="12" t="str">
        <f t="shared" si="19"/>
        <v>Omala 320</v>
      </c>
      <c r="G130" s="12" t="str">
        <f t="shared" si="20"/>
        <v>Shell</v>
      </c>
      <c r="H130" s="12" t="s">
        <v>652</v>
      </c>
      <c r="I130" s="12">
        <v>3</v>
      </c>
      <c r="J130" s="14">
        <v>44167</v>
      </c>
      <c r="K130" s="13">
        <f>J130+250</f>
        <v>44417</v>
      </c>
      <c r="L130" s="14">
        <v>44167</v>
      </c>
    </row>
    <row r="131" spans="1:12" x14ac:dyDescent="0.25">
      <c r="A131" t="s">
        <v>595</v>
      </c>
      <c r="B131" s="5" t="s">
        <v>147</v>
      </c>
      <c r="C131" s="12" t="s">
        <v>2</v>
      </c>
      <c r="D131" s="12" t="s">
        <v>225</v>
      </c>
      <c r="E131" s="12"/>
      <c r="F131" s="12" t="str">
        <f t="shared" si="19"/>
        <v>Omala 320</v>
      </c>
      <c r="G131" s="12" t="str">
        <f t="shared" si="20"/>
        <v>Shell</v>
      </c>
      <c r="H131" s="12" t="s">
        <v>652</v>
      </c>
      <c r="I131" s="12">
        <v>3</v>
      </c>
      <c r="J131" s="14">
        <v>44167</v>
      </c>
      <c r="K131" s="13">
        <f t="shared" si="21"/>
        <v>44417</v>
      </c>
      <c r="L131" s="14">
        <v>44167</v>
      </c>
    </row>
    <row r="132" spans="1:12" x14ac:dyDescent="0.25">
      <c r="A132" t="s">
        <v>596</v>
      </c>
      <c r="B132" s="5" t="s">
        <v>148</v>
      </c>
      <c r="C132" s="12" t="s">
        <v>2</v>
      </c>
      <c r="D132" s="12" t="s">
        <v>231</v>
      </c>
      <c r="E132" s="12"/>
      <c r="F132" s="12" t="str">
        <f t="shared" si="19"/>
        <v>Omala 320</v>
      </c>
      <c r="G132" s="12" t="str">
        <f t="shared" si="20"/>
        <v>Shell</v>
      </c>
      <c r="H132" s="12" t="s">
        <v>652</v>
      </c>
      <c r="I132" s="12">
        <v>3</v>
      </c>
      <c r="J132" s="14">
        <v>44167</v>
      </c>
      <c r="K132" s="13">
        <f t="shared" si="21"/>
        <v>44417</v>
      </c>
      <c r="L132" s="14">
        <v>44167</v>
      </c>
    </row>
    <row r="133" spans="1:12" x14ac:dyDescent="0.25">
      <c r="A133" t="s">
        <v>597</v>
      </c>
      <c r="B133" s="5" t="s">
        <v>149</v>
      </c>
      <c r="C133" s="12" t="s">
        <v>2</v>
      </c>
      <c r="D133" s="12" t="s">
        <v>231</v>
      </c>
      <c r="E133" s="12"/>
      <c r="F133" s="12" t="str">
        <f t="shared" si="19"/>
        <v>Omala 320</v>
      </c>
      <c r="G133" s="12" t="str">
        <f t="shared" si="20"/>
        <v>Shell</v>
      </c>
      <c r="H133" s="12" t="s">
        <v>652</v>
      </c>
      <c r="I133" s="12">
        <v>3</v>
      </c>
      <c r="J133" s="14">
        <v>44167</v>
      </c>
      <c r="K133" s="13">
        <f t="shared" si="21"/>
        <v>44417</v>
      </c>
      <c r="L133" s="14">
        <v>44167</v>
      </c>
    </row>
    <row r="134" spans="1:12" x14ac:dyDescent="0.25">
      <c r="A134" t="s">
        <v>592</v>
      </c>
      <c r="B134" s="5" t="s">
        <v>150</v>
      </c>
      <c r="C134" s="12" t="s">
        <v>2</v>
      </c>
      <c r="D134" s="12" t="s">
        <v>233</v>
      </c>
      <c r="E134" s="12"/>
      <c r="F134" s="12" t="str">
        <f t="shared" si="19"/>
        <v>Omala 320</v>
      </c>
      <c r="G134" s="12" t="str">
        <f t="shared" si="20"/>
        <v>Shell</v>
      </c>
      <c r="H134" s="12" t="s">
        <v>652</v>
      </c>
      <c r="I134" s="12">
        <v>3</v>
      </c>
      <c r="J134" s="14">
        <v>44167</v>
      </c>
      <c r="K134" s="13">
        <f t="shared" si="21"/>
        <v>44417</v>
      </c>
      <c r="L134" s="14">
        <v>44167</v>
      </c>
    </row>
    <row r="135" spans="1:12" x14ac:dyDescent="0.25">
      <c r="A135" t="s">
        <v>593</v>
      </c>
      <c r="B135" s="5" t="s">
        <v>151</v>
      </c>
      <c r="C135" s="12" t="s">
        <v>2</v>
      </c>
      <c r="D135" s="12" t="s">
        <v>233</v>
      </c>
      <c r="E135" s="12"/>
      <c r="F135" s="12" t="str">
        <f t="shared" si="19"/>
        <v>Omala 320</v>
      </c>
      <c r="G135" s="12" t="str">
        <f t="shared" si="20"/>
        <v>Shell</v>
      </c>
      <c r="H135" s="12" t="s">
        <v>652</v>
      </c>
      <c r="I135" s="12">
        <v>3</v>
      </c>
      <c r="J135" s="14">
        <v>44167</v>
      </c>
      <c r="K135" s="13">
        <f t="shared" si="21"/>
        <v>44417</v>
      </c>
      <c r="L135" s="14">
        <v>44167</v>
      </c>
    </row>
    <row r="136" spans="1:12" x14ac:dyDescent="0.25">
      <c r="A136" t="s">
        <v>585</v>
      </c>
      <c r="B136" s="5" t="s">
        <v>152</v>
      </c>
      <c r="C136" s="12" t="s">
        <v>1</v>
      </c>
      <c r="D136" s="12" t="s">
        <v>234</v>
      </c>
      <c r="E136" s="12"/>
      <c r="F136" s="12" t="str">
        <f t="shared" si="19"/>
        <v>Omala 320</v>
      </c>
      <c r="G136" s="12" t="str">
        <f t="shared" si="20"/>
        <v>Shell</v>
      </c>
      <c r="H136" s="12" t="s">
        <v>652</v>
      </c>
      <c r="I136" s="12">
        <v>5</v>
      </c>
      <c r="J136" s="14">
        <v>43860</v>
      </c>
      <c r="K136" s="13">
        <f t="shared" si="21"/>
        <v>44110</v>
      </c>
      <c r="L136" s="14">
        <v>43860</v>
      </c>
    </row>
    <row r="137" spans="1:12" x14ac:dyDescent="0.25">
      <c r="A137" t="s">
        <v>586</v>
      </c>
      <c r="B137" s="5" t="s">
        <v>153</v>
      </c>
      <c r="C137" s="12" t="s">
        <v>1</v>
      </c>
      <c r="D137" s="12" t="s">
        <v>234</v>
      </c>
      <c r="E137" s="12"/>
      <c r="F137" s="12" t="str">
        <f t="shared" si="19"/>
        <v>Omala 320</v>
      </c>
      <c r="G137" s="12" t="str">
        <f t="shared" si="20"/>
        <v>Shell</v>
      </c>
      <c r="H137" s="12" t="s">
        <v>652</v>
      </c>
      <c r="I137" s="12">
        <v>5</v>
      </c>
      <c r="J137" s="14">
        <v>43840</v>
      </c>
      <c r="K137" s="13">
        <f t="shared" si="21"/>
        <v>44090</v>
      </c>
      <c r="L137" s="14">
        <v>43840</v>
      </c>
    </row>
    <row r="138" spans="1:12" x14ac:dyDescent="0.25">
      <c r="A138" t="s">
        <v>587</v>
      </c>
      <c r="B138" s="5" t="s">
        <v>154</v>
      </c>
      <c r="C138" s="12" t="s">
        <v>1</v>
      </c>
      <c r="D138" s="12" t="s">
        <v>234</v>
      </c>
      <c r="E138" s="12"/>
      <c r="F138" s="12" t="str">
        <f t="shared" si="19"/>
        <v>Omala 320</v>
      </c>
      <c r="G138" s="12" t="str">
        <f t="shared" si="20"/>
        <v>Shell</v>
      </c>
      <c r="H138" s="12" t="s">
        <v>652</v>
      </c>
      <c r="I138" s="12">
        <v>5</v>
      </c>
      <c r="J138" s="14">
        <v>43860</v>
      </c>
      <c r="K138" s="13">
        <f t="shared" si="21"/>
        <v>44110</v>
      </c>
      <c r="L138" s="14">
        <v>43860</v>
      </c>
    </row>
    <row r="139" spans="1:12" x14ac:dyDescent="0.25">
      <c r="A139" t="s">
        <v>583</v>
      </c>
      <c r="B139" s="5" t="s">
        <v>156</v>
      </c>
      <c r="C139" s="12" t="s">
        <v>2</v>
      </c>
      <c r="D139" s="12" t="s">
        <v>234</v>
      </c>
      <c r="E139" s="12"/>
      <c r="F139" s="12" t="str">
        <f t="shared" si="19"/>
        <v>Omala 320</v>
      </c>
      <c r="G139" s="12" t="str">
        <f t="shared" si="20"/>
        <v>Shell</v>
      </c>
      <c r="H139" s="12" t="s">
        <v>652</v>
      </c>
      <c r="I139" s="12">
        <v>5</v>
      </c>
      <c r="J139" s="14">
        <v>43851</v>
      </c>
      <c r="K139" s="13">
        <f t="shared" si="21"/>
        <v>44101</v>
      </c>
      <c r="L139" s="14">
        <v>43851</v>
      </c>
    </row>
    <row r="140" spans="1:12" x14ac:dyDescent="0.25">
      <c r="A140" t="s">
        <v>584</v>
      </c>
      <c r="B140" s="5" t="s">
        <v>157</v>
      </c>
      <c r="C140" s="12" t="s">
        <v>2</v>
      </c>
      <c r="D140" s="12" t="s">
        <v>234</v>
      </c>
      <c r="E140" s="12"/>
      <c r="F140" s="12" t="str">
        <f t="shared" si="19"/>
        <v>Omala 320</v>
      </c>
      <c r="G140" s="12" t="str">
        <f t="shared" si="20"/>
        <v>Shell</v>
      </c>
      <c r="H140" s="12" t="s">
        <v>652</v>
      </c>
      <c r="I140" s="12">
        <v>5</v>
      </c>
      <c r="J140" s="14">
        <v>43851</v>
      </c>
      <c r="K140" s="13">
        <f t="shared" si="21"/>
        <v>44101</v>
      </c>
      <c r="L140" s="14">
        <v>43851</v>
      </c>
    </row>
    <row r="141" spans="1:12" x14ac:dyDescent="0.25">
      <c r="A141" t="s">
        <v>588</v>
      </c>
      <c r="B141" s="5" t="s">
        <v>155</v>
      </c>
      <c r="C141" s="12" t="s">
        <v>1</v>
      </c>
      <c r="D141" s="12" t="s">
        <v>235</v>
      </c>
      <c r="E141" s="12"/>
      <c r="F141" s="12" t="str">
        <f t="shared" si="19"/>
        <v>Omala 320</v>
      </c>
      <c r="G141" s="12" t="str">
        <f t="shared" si="20"/>
        <v>Shell</v>
      </c>
      <c r="H141" s="12" t="s">
        <v>652</v>
      </c>
      <c r="I141" s="12">
        <v>5</v>
      </c>
      <c r="J141" s="14">
        <v>43860</v>
      </c>
      <c r="K141" s="13">
        <f t="shared" si="21"/>
        <v>44110</v>
      </c>
      <c r="L141" s="14">
        <v>43860</v>
      </c>
    </row>
    <row r="142" spans="1:12" x14ac:dyDescent="0.25">
      <c r="B142" s="15" t="s">
        <v>20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12" x14ac:dyDescent="0.25">
      <c r="A143" t="s">
        <v>598</v>
      </c>
      <c r="B143" s="5" t="s">
        <v>158</v>
      </c>
      <c r="C143" s="12" t="s">
        <v>9</v>
      </c>
      <c r="D143" s="12" t="s">
        <v>215</v>
      </c>
      <c r="E143" s="12"/>
      <c r="F143" s="12" t="str">
        <f t="shared" ref="F143:F162" si="22">IF(ISNUMBER(SEARCH("Hydraulic Pump",C143)),"Turalik 46",IF(ISNUMBER(SEARCH("gear box",C143)),"Omala 320",IF(ISNUMBER(SEARCH("Gear Box Press",C143)),"Omala 460",IF(ISNUMBER(SEARCH("Pump",C143)),"Omala 320",IF(ISNUMBER(SEARCH("Engine",C143)),"CAT 15-40W",IF(ISNUMBER(SEARCH("Gear And Governor",C143)),"T68","Tanpa Oli"))))))</f>
        <v>Omala 320</v>
      </c>
      <c r="G143" s="12" t="str">
        <f t="shared" ref="G143:G162" si="23">IF(ISNUMBER(SEARCH("Turalik 46",F143)),"Pertamina",IF(ISNUMBER(SEARCH("Omala 320",F143)),"Shell",IF(ISNUMBER(SEARCH("Omala 460",F143)),"Shell",IF(ISNUMBER(SEARCH("Omala 320p",F143)),"Shell",IF(ISNUMBER(SEARCH("CAT 15-40W",F143)),"CAT",IF(ISNUMBER(SEARCH("T68",F143)),"Shell","Tanpa Oli"))))))</f>
        <v>Shell</v>
      </c>
      <c r="H143" s="12" t="s">
        <v>652</v>
      </c>
      <c r="I143" s="12">
        <v>5</v>
      </c>
      <c r="J143" s="14">
        <v>43860</v>
      </c>
      <c r="K143" s="13">
        <f t="shared" si="21"/>
        <v>44110</v>
      </c>
      <c r="L143" s="14">
        <v>43860</v>
      </c>
    </row>
    <row r="144" spans="1:12" x14ac:dyDescent="0.25">
      <c r="A144" t="s">
        <v>599</v>
      </c>
      <c r="B144" s="5" t="s">
        <v>159</v>
      </c>
      <c r="C144" s="12" t="s">
        <v>9</v>
      </c>
      <c r="D144" s="12" t="s">
        <v>212</v>
      </c>
      <c r="E144" s="12"/>
      <c r="F144" s="12" t="str">
        <f t="shared" si="22"/>
        <v>Omala 320</v>
      </c>
      <c r="G144" s="12" t="str">
        <f t="shared" si="23"/>
        <v>Shell</v>
      </c>
      <c r="H144" s="12" t="s">
        <v>652</v>
      </c>
      <c r="I144" s="12">
        <v>5</v>
      </c>
      <c r="J144" s="14">
        <v>43860</v>
      </c>
      <c r="K144" s="13">
        <f t="shared" si="21"/>
        <v>44110</v>
      </c>
      <c r="L144" s="14">
        <v>43860</v>
      </c>
    </row>
    <row r="145" spans="1:12" x14ac:dyDescent="0.25">
      <c r="A145" t="s">
        <v>600</v>
      </c>
      <c r="B145" s="17" t="s">
        <v>160</v>
      </c>
      <c r="C145" s="12" t="s">
        <v>9</v>
      </c>
      <c r="D145" s="12" t="s">
        <v>215</v>
      </c>
      <c r="E145" s="12"/>
      <c r="F145" s="12" t="str">
        <f t="shared" si="22"/>
        <v>Omala 320</v>
      </c>
      <c r="G145" s="12" t="str">
        <f t="shared" si="23"/>
        <v>Shell</v>
      </c>
      <c r="H145" s="12" t="s">
        <v>652</v>
      </c>
      <c r="I145" s="12">
        <v>10</v>
      </c>
      <c r="J145" s="14">
        <v>43860</v>
      </c>
      <c r="K145" s="13">
        <f t="shared" si="21"/>
        <v>44110</v>
      </c>
      <c r="L145" s="14">
        <v>43860</v>
      </c>
    </row>
    <row r="146" spans="1:12" x14ac:dyDescent="0.25">
      <c r="A146" t="s">
        <v>601</v>
      </c>
      <c r="B146" s="17" t="s">
        <v>161</v>
      </c>
      <c r="C146" s="12" t="s">
        <v>9</v>
      </c>
      <c r="D146" s="12" t="s">
        <v>215</v>
      </c>
      <c r="E146" s="12"/>
      <c r="F146" s="12" t="str">
        <f t="shared" si="22"/>
        <v>Omala 320</v>
      </c>
      <c r="G146" s="12" t="str">
        <f t="shared" si="23"/>
        <v>Shell</v>
      </c>
      <c r="H146" s="12" t="s">
        <v>652</v>
      </c>
      <c r="I146" s="12">
        <v>10</v>
      </c>
      <c r="J146" s="14">
        <v>43860</v>
      </c>
      <c r="K146" s="13">
        <f t="shared" si="21"/>
        <v>44110</v>
      </c>
      <c r="L146" s="14">
        <v>43860</v>
      </c>
    </row>
    <row r="147" spans="1:12" x14ac:dyDescent="0.25">
      <c r="A147" t="s">
        <v>602</v>
      </c>
      <c r="B147" s="17" t="s">
        <v>162</v>
      </c>
      <c r="C147" s="12" t="s">
        <v>9</v>
      </c>
      <c r="D147" s="12" t="s">
        <v>215</v>
      </c>
      <c r="E147" s="12"/>
      <c r="F147" s="12" t="str">
        <f t="shared" si="22"/>
        <v>Omala 320</v>
      </c>
      <c r="G147" s="12" t="str">
        <f t="shared" si="23"/>
        <v>Shell</v>
      </c>
      <c r="H147" s="12" t="s">
        <v>652</v>
      </c>
      <c r="I147" s="12">
        <v>2</v>
      </c>
      <c r="J147" s="14">
        <v>43914</v>
      </c>
      <c r="K147" s="13">
        <f t="shared" si="21"/>
        <v>44164</v>
      </c>
      <c r="L147" s="14">
        <v>43914</v>
      </c>
    </row>
    <row r="148" spans="1:12" x14ac:dyDescent="0.25">
      <c r="A148" t="s">
        <v>603</v>
      </c>
      <c r="B148" s="5" t="s">
        <v>163</v>
      </c>
      <c r="C148" s="12" t="s">
        <v>9</v>
      </c>
      <c r="D148" s="12" t="s">
        <v>216</v>
      </c>
      <c r="E148" s="12"/>
      <c r="F148" s="12" t="str">
        <f t="shared" si="22"/>
        <v>Omala 320</v>
      </c>
      <c r="G148" s="12" t="str">
        <f t="shared" si="23"/>
        <v>Shell</v>
      </c>
      <c r="H148" s="12" t="s">
        <v>652</v>
      </c>
      <c r="I148" s="12">
        <v>2</v>
      </c>
      <c r="J148" s="14">
        <v>43860</v>
      </c>
      <c r="K148" s="13">
        <f t="shared" si="21"/>
        <v>44110</v>
      </c>
      <c r="L148" s="14">
        <v>43860</v>
      </c>
    </row>
    <row r="149" spans="1:12" x14ac:dyDescent="0.25">
      <c r="A149" t="s">
        <v>604</v>
      </c>
      <c r="B149" s="5" t="s">
        <v>164</v>
      </c>
      <c r="C149" s="12" t="s">
        <v>9</v>
      </c>
      <c r="D149" s="12" t="s">
        <v>216</v>
      </c>
      <c r="E149" s="12"/>
      <c r="F149" s="12" t="str">
        <f t="shared" si="22"/>
        <v>Omala 320</v>
      </c>
      <c r="G149" s="12" t="str">
        <f t="shared" si="23"/>
        <v>Shell</v>
      </c>
      <c r="H149" s="12" t="s">
        <v>652</v>
      </c>
      <c r="I149" s="12">
        <v>2</v>
      </c>
      <c r="J149" s="14">
        <v>43860</v>
      </c>
      <c r="K149" s="13">
        <f t="shared" si="21"/>
        <v>44110</v>
      </c>
      <c r="L149" s="14">
        <v>43860</v>
      </c>
    </row>
    <row r="150" spans="1:12" x14ac:dyDescent="0.25">
      <c r="A150" t="s">
        <v>605</v>
      </c>
      <c r="B150" s="17" t="s">
        <v>165</v>
      </c>
      <c r="C150" s="12" t="s">
        <v>2</v>
      </c>
      <c r="D150" s="12" t="s">
        <v>238</v>
      </c>
      <c r="E150" s="12"/>
      <c r="F150" s="12" t="str">
        <f t="shared" si="22"/>
        <v>Omala 320</v>
      </c>
      <c r="G150" s="12" t="str">
        <f t="shared" si="23"/>
        <v>Shell</v>
      </c>
      <c r="H150" s="12" t="s">
        <v>652</v>
      </c>
      <c r="I150" s="12">
        <v>0.5</v>
      </c>
      <c r="J150" s="14">
        <v>43860</v>
      </c>
      <c r="K150" s="13">
        <f t="shared" si="21"/>
        <v>44110</v>
      </c>
      <c r="L150" s="14">
        <v>43860</v>
      </c>
    </row>
    <row r="151" spans="1:12" x14ac:dyDescent="0.25">
      <c r="A151" t="s">
        <v>606</v>
      </c>
      <c r="B151" s="17" t="s">
        <v>166</v>
      </c>
      <c r="C151" s="12" t="s">
        <v>2</v>
      </c>
      <c r="D151" s="12" t="s">
        <v>238</v>
      </c>
      <c r="E151" s="12"/>
      <c r="F151" s="12" t="str">
        <f t="shared" si="22"/>
        <v>Omala 320</v>
      </c>
      <c r="G151" s="12" t="str">
        <f t="shared" si="23"/>
        <v>Shell</v>
      </c>
      <c r="H151" s="12" t="s">
        <v>652</v>
      </c>
      <c r="I151" s="12">
        <v>0.5</v>
      </c>
      <c r="J151" s="14">
        <v>43860</v>
      </c>
      <c r="K151" s="13">
        <f t="shared" si="21"/>
        <v>44110</v>
      </c>
      <c r="L151" s="14">
        <v>43860</v>
      </c>
    </row>
    <row r="152" spans="1:12" x14ac:dyDescent="0.25">
      <c r="A152" t="s">
        <v>607</v>
      </c>
      <c r="B152" s="5" t="s">
        <v>167</v>
      </c>
      <c r="C152" s="12" t="s">
        <v>9</v>
      </c>
      <c r="D152" s="12" t="s">
        <v>235</v>
      </c>
      <c r="E152" s="12"/>
      <c r="F152" s="12" t="str">
        <f t="shared" si="22"/>
        <v>Omala 320</v>
      </c>
      <c r="G152" s="12" t="str">
        <f t="shared" si="23"/>
        <v>Shell</v>
      </c>
      <c r="H152" s="12" t="s">
        <v>652</v>
      </c>
      <c r="I152" s="12">
        <v>5</v>
      </c>
      <c r="J152" s="14">
        <v>43860</v>
      </c>
      <c r="K152" s="13">
        <f t="shared" si="21"/>
        <v>44110</v>
      </c>
      <c r="L152" s="14">
        <v>43860</v>
      </c>
    </row>
    <row r="153" spans="1:12" x14ac:dyDescent="0.25">
      <c r="A153" t="s">
        <v>608</v>
      </c>
      <c r="B153" s="5" t="s">
        <v>168</v>
      </c>
      <c r="C153" s="12" t="s">
        <v>9</v>
      </c>
      <c r="D153" s="12" t="s">
        <v>237</v>
      </c>
      <c r="E153" s="12"/>
      <c r="F153" s="12" t="str">
        <f t="shared" si="22"/>
        <v>Omala 320</v>
      </c>
      <c r="G153" s="12" t="str">
        <f t="shared" si="23"/>
        <v>Shell</v>
      </c>
      <c r="H153" s="12" t="s">
        <v>652</v>
      </c>
      <c r="I153" s="12">
        <v>5</v>
      </c>
      <c r="J153" s="14">
        <v>43860</v>
      </c>
      <c r="K153" s="13">
        <f t="shared" si="21"/>
        <v>44110</v>
      </c>
      <c r="L153" s="14">
        <v>43860</v>
      </c>
    </row>
    <row r="154" spans="1:12" x14ac:dyDescent="0.25">
      <c r="A154" t="s">
        <v>609</v>
      </c>
      <c r="B154" s="5" t="s">
        <v>169</v>
      </c>
      <c r="C154" s="12" t="s">
        <v>9</v>
      </c>
      <c r="D154" s="12" t="s">
        <v>217</v>
      </c>
      <c r="E154" s="12"/>
      <c r="F154" s="12" t="str">
        <f t="shared" si="22"/>
        <v>Omala 320</v>
      </c>
      <c r="G154" s="12" t="str">
        <f t="shared" si="23"/>
        <v>Shell</v>
      </c>
      <c r="H154" s="12" t="s">
        <v>652</v>
      </c>
      <c r="I154" s="12">
        <v>5</v>
      </c>
      <c r="J154" s="14">
        <v>43860</v>
      </c>
      <c r="K154" s="13">
        <f t="shared" si="21"/>
        <v>44110</v>
      </c>
      <c r="L154" s="14">
        <v>43860</v>
      </c>
    </row>
    <row r="155" spans="1:12" x14ac:dyDescent="0.25">
      <c r="A155" t="s">
        <v>610</v>
      </c>
      <c r="B155" s="5" t="s">
        <v>170</v>
      </c>
      <c r="C155" s="12" t="s">
        <v>9</v>
      </c>
      <c r="D155" s="12" t="s">
        <v>217</v>
      </c>
      <c r="E155" s="12"/>
      <c r="F155" s="12" t="str">
        <f t="shared" si="22"/>
        <v>Omala 320</v>
      </c>
      <c r="G155" s="12" t="str">
        <f t="shared" si="23"/>
        <v>Shell</v>
      </c>
      <c r="H155" s="12" t="s">
        <v>652</v>
      </c>
      <c r="I155" s="12">
        <v>5</v>
      </c>
      <c r="J155" s="14">
        <v>43860</v>
      </c>
      <c r="K155" s="13">
        <f t="shared" si="21"/>
        <v>44110</v>
      </c>
      <c r="L155" s="14">
        <v>43860</v>
      </c>
    </row>
    <row r="156" spans="1:12" x14ac:dyDescent="0.25">
      <c r="A156" t="s">
        <v>611</v>
      </c>
      <c r="B156" s="5" t="s">
        <v>171</v>
      </c>
      <c r="C156" s="12" t="s">
        <v>9</v>
      </c>
      <c r="D156" s="12" t="s">
        <v>217</v>
      </c>
      <c r="E156" s="12"/>
      <c r="F156" s="12" t="str">
        <f t="shared" si="22"/>
        <v>Omala 320</v>
      </c>
      <c r="G156" s="12" t="str">
        <f t="shared" si="23"/>
        <v>Shell</v>
      </c>
      <c r="H156" s="12" t="s">
        <v>652</v>
      </c>
      <c r="I156" s="12">
        <v>5</v>
      </c>
      <c r="J156" s="14">
        <v>43860</v>
      </c>
      <c r="K156" s="13">
        <f t="shared" si="21"/>
        <v>44110</v>
      </c>
      <c r="L156" s="14">
        <v>43860</v>
      </c>
    </row>
    <row r="157" spans="1:12" x14ac:dyDescent="0.25">
      <c r="A157" t="s">
        <v>612</v>
      </c>
      <c r="B157" s="5" t="s">
        <v>172</v>
      </c>
      <c r="C157" s="12"/>
      <c r="D157" s="12"/>
      <c r="E157" s="12"/>
      <c r="F157" s="12" t="str">
        <f t="shared" si="22"/>
        <v>Tanpa Oli</v>
      </c>
      <c r="G157" s="12" t="str">
        <f t="shared" si="23"/>
        <v>Tanpa Oli</v>
      </c>
      <c r="H157" s="12"/>
      <c r="I157" s="12"/>
      <c r="J157" s="14"/>
      <c r="K157" s="14"/>
      <c r="L157" s="14"/>
    </row>
    <row r="158" spans="1:12" x14ac:dyDescent="0.25">
      <c r="A158" t="s">
        <v>613</v>
      </c>
      <c r="B158" s="5" t="s">
        <v>173</v>
      </c>
      <c r="C158" s="12"/>
      <c r="D158" s="12"/>
      <c r="E158" s="12"/>
      <c r="F158" s="12" t="str">
        <f t="shared" si="22"/>
        <v>Tanpa Oli</v>
      </c>
      <c r="G158" s="12" t="str">
        <f t="shared" si="23"/>
        <v>Tanpa Oli</v>
      </c>
      <c r="H158" s="12"/>
      <c r="I158" s="12"/>
      <c r="J158" s="14"/>
      <c r="K158" s="14"/>
      <c r="L158" s="14"/>
    </row>
    <row r="159" spans="1:12" x14ac:dyDescent="0.25">
      <c r="A159" t="s">
        <v>614</v>
      </c>
      <c r="B159" s="5" t="s">
        <v>174</v>
      </c>
      <c r="C159" s="12"/>
      <c r="D159" s="12"/>
      <c r="E159" s="12"/>
      <c r="F159" s="12" t="str">
        <f t="shared" si="22"/>
        <v>Tanpa Oli</v>
      </c>
      <c r="G159" s="12" t="str">
        <f t="shared" si="23"/>
        <v>Tanpa Oli</v>
      </c>
      <c r="H159" s="12"/>
      <c r="I159" s="12"/>
      <c r="J159" s="14"/>
      <c r="K159" s="14"/>
      <c r="L159" s="14"/>
    </row>
    <row r="160" spans="1:12" x14ac:dyDescent="0.25">
      <c r="A160" t="s">
        <v>615</v>
      </c>
      <c r="B160" s="5" t="s">
        <v>175</v>
      </c>
      <c r="C160" s="12"/>
      <c r="D160" s="12"/>
      <c r="E160" s="12"/>
      <c r="F160" s="12" t="str">
        <f t="shared" si="22"/>
        <v>Tanpa Oli</v>
      </c>
      <c r="G160" s="12" t="str">
        <f t="shared" si="23"/>
        <v>Tanpa Oli</v>
      </c>
      <c r="H160" s="12"/>
      <c r="I160" s="12"/>
      <c r="J160" s="14"/>
      <c r="K160" s="14"/>
      <c r="L160" s="14"/>
    </row>
    <row r="161" spans="1:12" x14ac:dyDescent="0.25">
      <c r="A161" t="s">
        <v>616</v>
      </c>
      <c r="B161" s="16" t="s">
        <v>51</v>
      </c>
      <c r="C161" s="12" t="s">
        <v>2</v>
      </c>
      <c r="D161" s="12" t="s">
        <v>228</v>
      </c>
      <c r="E161" s="12"/>
      <c r="F161" s="12" t="str">
        <f t="shared" si="22"/>
        <v>Omala 320</v>
      </c>
      <c r="G161" s="12" t="str">
        <f t="shared" si="23"/>
        <v>Shell</v>
      </c>
      <c r="H161" s="12" t="s">
        <v>652</v>
      </c>
      <c r="I161" s="12">
        <v>2</v>
      </c>
      <c r="J161" s="14">
        <v>44064</v>
      </c>
      <c r="K161" s="13">
        <f t="shared" ref="K161:K199" si="24">J161+250</f>
        <v>44314</v>
      </c>
      <c r="L161" s="14">
        <v>44064</v>
      </c>
    </row>
    <row r="162" spans="1:12" x14ac:dyDescent="0.25">
      <c r="A162" t="s">
        <v>617</v>
      </c>
      <c r="B162" s="16" t="s">
        <v>52</v>
      </c>
      <c r="C162" s="12" t="s">
        <v>2</v>
      </c>
      <c r="D162" s="12" t="s">
        <v>228</v>
      </c>
      <c r="E162" s="12"/>
      <c r="F162" s="12" t="str">
        <f t="shared" si="22"/>
        <v>Omala 320</v>
      </c>
      <c r="G162" s="12" t="str">
        <f t="shared" si="23"/>
        <v>Shell</v>
      </c>
      <c r="H162" s="12" t="s">
        <v>652</v>
      </c>
      <c r="I162" s="12">
        <v>2</v>
      </c>
      <c r="J162" s="14">
        <v>43860</v>
      </c>
      <c r="K162" s="13">
        <f t="shared" si="24"/>
        <v>44110</v>
      </c>
      <c r="L162" s="14">
        <v>43860</v>
      </c>
    </row>
    <row r="163" spans="1:12" x14ac:dyDescent="0.25">
      <c r="B163" s="15" t="s">
        <v>21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x14ac:dyDescent="0.25">
      <c r="A164" t="s">
        <v>618</v>
      </c>
      <c r="B164" s="18" t="s">
        <v>176</v>
      </c>
      <c r="C164" s="12" t="s">
        <v>201</v>
      </c>
      <c r="D164" s="12" t="s">
        <v>239</v>
      </c>
      <c r="E164" s="12"/>
      <c r="F164" s="12" t="str">
        <f t="shared" ref="F164:F168" si="25">IF(ISNUMBER(SEARCH("Hydraulic Pump",C164)),"Turalik 46",IF(ISNUMBER(SEARCH("gear box",C164)),"Omala 320",IF(ISNUMBER(SEARCH("Gear Box Press",C164)),"Omala 460",IF(ISNUMBER(SEARCH("Pump",C164)),"Omala 320",IF(ISNUMBER(SEARCH("Engine",C164)),"CAT 15-40W",IF(ISNUMBER(SEARCH("Gear And Governor",C164)),"T68","Tanpa Oli"))))))</f>
        <v>T68</v>
      </c>
      <c r="G164" s="12" t="str">
        <f t="shared" ref="G164:G168" si="26">IF(ISNUMBER(SEARCH("Turalik 46",F164)),"Pertamina",IF(ISNUMBER(SEARCH("Omala 320",F164)),"Shell",IF(ISNUMBER(SEARCH("Omala 460",F164)),"Shell",IF(ISNUMBER(SEARCH("Omala 320p",F164)),"Shell",IF(ISNUMBER(SEARCH("CAT 15-40W",F164)),"CAT",IF(ISNUMBER(SEARCH("T68",F164)),"Shell","Tanpa Oli"))))))</f>
        <v>Shell</v>
      </c>
      <c r="H164" s="12" t="s">
        <v>652</v>
      </c>
      <c r="I164" s="12">
        <v>25</v>
      </c>
      <c r="J164" s="14">
        <v>43951</v>
      </c>
      <c r="K164" s="13">
        <f t="shared" si="24"/>
        <v>44201</v>
      </c>
      <c r="L164" s="14">
        <v>43951</v>
      </c>
    </row>
    <row r="165" spans="1:12" x14ac:dyDescent="0.25">
      <c r="A165" t="s">
        <v>619</v>
      </c>
      <c r="B165" s="18" t="s">
        <v>177</v>
      </c>
      <c r="C165" s="12" t="s">
        <v>201</v>
      </c>
      <c r="D165" s="12" t="s">
        <v>239</v>
      </c>
      <c r="E165" s="12"/>
      <c r="F165" s="12" t="str">
        <f t="shared" si="25"/>
        <v>T68</v>
      </c>
      <c r="G165" s="12" t="str">
        <f t="shared" si="26"/>
        <v>Shell</v>
      </c>
      <c r="H165" s="12" t="s">
        <v>652</v>
      </c>
      <c r="I165" s="12">
        <v>25</v>
      </c>
      <c r="J165" s="14">
        <v>43987</v>
      </c>
      <c r="K165" s="13">
        <f t="shared" si="24"/>
        <v>44237</v>
      </c>
      <c r="L165" s="14">
        <v>43987</v>
      </c>
    </row>
    <row r="166" spans="1:12" x14ac:dyDescent="0.25">
      <c r="A166" t="s">
        <v>620</v>
      </c>
      <c r="B166" s="18" t="s">
        <v>178</v>
      </c>
      <c r="C166" s="12" t="s">
        <v>181</v>
      </c>
      <c r="D166" s="12" t="s">
        <v>240</v>
      </c>
      <c r="E166" s="12"/>
      <c r="F166" s="12" t="str">
        <f t="shared" si="25"/>
        <v>CAT 15-40W</v>
      </c>
      <c r="G166" s="12" t="str">
        <f t="shared" si="26"/>
        <v>CAT</v>
      </c>
      <c r="H166" s="12" t="s">
        <v>652</v>
      </c>
      <c r="I166" s="12">
        <v>40</v>
      </c>
      <c r="J166" s="14">
        <v>44064</v>
      </c>
      <c r="K166" s="13">
        <f t="shared" si="24"/>
        <v>44314</v>
      </c>
      <c r="L166" s="14">
        <v>44064</v>
      </c>
    </row>
    <row r="167" spans="1:12" x14ac:dyDescent="0.25">
      <c r="A167" t="s">
        <v>621</v>
      </c>
      <c r="B167" s="18" t="s">
        <v>179</v>
      </c>
      <c r="C167" s="12" t="s">
        <v>181</v>
      </c>
      <c r="D167" s="12" t="s">
        <v>240</v>
      </c>
      <c r="E167" s="12"/>
      <c r="F167" s="12" t="str">
        <f t="shared" si="25"/>
        <v>CAT 15-40W</v>
      </c>
      <c r="G167" s="12" t="str">
        <f t="shared" si="26"/>
        <v>CAT</v>
      </c>
      <c r="H167" s="12" t="s">
        <v>652</v>
      </c>
      <c r="I167" s="12">
        <v>40</v>
      </c>
      <c r="J167" s="14">
        <v>43938</v>
      </c>
      <c r="K167" s="13">
        <f t="shared" si="24"/>
        <v>44188</v>
      </c>
      <c r="L167" s="14">
        <v>43938</v>
      </c>
    </row>
    <row r="168" spans="1:12" x14ac:dyDescent="0.25">
      <c r="A168" t="s">
        <v>622</v>
      </c>
      <c r="B168" s="18" t="s">
        <v>180</v>
      </c>
      <c r="C168" s="12" t="s">
        <v>181</v>
      </c>
      <c r="D168" s="12" t="s">
        <v>240</v>
      </c>
      <c r="E168" s="12"/>
      <c r="F168" s="12" t="str">
        <f t="shared" si="25"/>
        <v>CAT 15-40W</v>
      </c>
      <c r="G168" s="12" t="str">
        <f t="shared" si="26"/>
        <v>CAT</v>
      </c>
      <c r="H168" s="12" t="s">
        <v>652</v>
      </c>
      <c r="I168" s="12">
        <v>84</v>
      </c>
      <c r="J168" s="14">
        <v>43938</v>
      </c>
      <c r="K168" s="13">
        <f t="shared" si="24"/>
        <v>44188</v>
      </c>
      <c r="L168" s="14">
        <v>43938</v>
      </c>
    </row>
    <row r="169" spans="1:12" x14ac:dyDescent="0.25">
      <c r="B169" s="15" t="s">
        <v>23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x14ac:dyDescent="0.25">
      <c r="A170" t="s">
        <v>628</v>
      </c>
      <c r="B170" s="5" t="s">
        <v>5</v>
      </c>
      <c r="C170" s="12" t="s">
        <v>2</v>
      </c>
      <c r="D170" s="12" t="s">
        <v>241</v>
      </c>
      <c r="E170" s="12"/>
      <c r="F170" s="12" t="str">
        <f t="shared" ref="F170:F176" si="27">IF(ISNUMBER(SEARCH("Hydraulic Pump",C170)),"Turalik 46",IF(ISNUMBER(SEARCH("gear box",C170)),"Omala 320",IF(ISNUMBER(SEARCH("Gear Box Press",C170)),"Omala 460",IF(ISNUMBER(SEARCH("Pump",C170)),"Omala 320",IF(ISNUMBER(SEARCH("Engine",C170)),"CAT 15-40W",IF(ISNUMBER(SEARCH("Gear And Governor",C170)),"T68","Tanpa Oli"))))))</f>
        <v>Omala 320</v>
      </c>
      <c r="G170" s="12" t="str">
        <f t="shared" ref="G170:G176" si="28">IF(ISNUMBER(SEARCH("Turalik 46",F170)),"Pertamina",IF(ISNUMBER(SEARCH("Omala 320",F170)),"Shell",IF(ISNUMBER(SEARCH("Omala 460",F170)),"Shell",IF(ISNUMBER(SEARCH("Omala 320p",F170)),"Shell",IF(ISNUMBER(SEARCH("CAT 15-40W",F170)),"CAT",IF(ISNUMBER(SEARCH("T68",F170)),"Shell","Tanpa Oli"))))))</f>
        <v>Shell</v>
      </c>
      <c r="H170" s="12" t="s">
        <v>652</v>
      </c>
      <c r="I170" s="12">
        <v>2</v>
      </c>
      <c r="J170" s="14">
        <v>43860</v>
      </c>
      <c r="K170" s="13">
        <f t="shared" si="24"/>
        <v>44110</v>
      </c>
      <c r="L170" s="14">
        <v>43860</v>
      </c>
    </row>
    <row r="171" spans="1:12" x14ac:dyDescent="0.25">
      <c r="A171" t="s">
        <v>629</v>
      </c>
      <c r="B171" s="5" t="s">
        <v>6</v>
      </c>
      <c r="C171" s="12" t="s">
        <v>2</v>
      </c>
      <c r="D171" s="12" t="s">
        <v>241</v>
      </c>
      <c r="E171" s="12"/>
      <c r="F171" s="12" t="str">
        <f t="shared" si="27"/>
        <v>Omala 320</v>
      </c>
      <c r="G171" s="12" t="str">
        <f t="shared" si="28"/>
        <v>Shell</v>
      </c>
      <c r="H171" s="12" t="s">
        <v>652</v>
      </c>
      <c r="I171" s="12">
        <v>2</v>
      </c>
      <c r="J171" s="14">
        <v>43860</v>
      </c>
      <c r="K171" s="13">
        <f t="shared" si="24"/>
        <v>44110</v>
      </c>
      <c r="L171" s="14">
        <v>43860</v>
      </c>
    </row>
    <row r="172" spans="1:12" x14ac:dyDescent="0.25">
      <c r="A172" s="40" t="s">
        <v>623</v>
      </c>
      <c r="B172" s="41" t="s">
        <v>182</v>
      </c>
      <c r="C172" s="12" t="s">
        <v>9</v>
      </c>
      <c r="D172" s="12" t="s">
        <v>242</v>
      </c>
      <c r="E172" s="12"/>
      <c r="F172" s="12" t="str">
        <f t="shared" si="27"/>
        <v>Omala 320</v>
      </c>
      <c r="G172" s="12" t="str">
        <f t="shared" si="28"/>
        <v>Shell</v>
      </c>
      <c r="H172" s="12" t="s">
        <v>652</v>
      </c>
      <c r="I172" s="12">
        <v>3</v>
      </c>
      <c r="J172" s="14">
        <v>43860</v>
      </c>
      <c r="K172" s="13">
        <f t="shared" si="24"/>
        <v>44110</v>
      </c>
      <c r="L172" s="14">
        <v>43860</v>
      </c>
    </row>
    <row r="173" spans="1:12" x14ac:dyDescent="0.25">
      <c r="A173" s="40" t="s">
        <v>624</v>
      </c>
      <c r="B173" s="41" t="s">
        <v>183</v>
      </c>
      <c r="C173" s="12" t="s">
        <v>9</v>
      </c>
      <c r="D173" s="12" t="s">
        <v>242</v>
      </c>
      <c r="E173" s="12"/>
      <c r="F173" s="12" t="str">
        <f t="shared" si="27"/>
        <v>Omala 320</v>
      </c>
      <c r="G173" s="12" t="str">
        <f t="shared" si="28"/>
        <v>Shell</v>
      </c>
      <c r="H173" s="12" t="s">
        <v>652</v>
      </c>
      <c r="I173" s="12">
        <v>3</v>
      </c>
      <c r="J173" s="14">
        <v>43860</v>
      </c>
      <c r="K173" s="13">
        <f t="shared" si="24"/>
        <v>44110</v>
      </c>
      <c r="L173" s="14">
        <v>43860</v>
      </c>
    </row>
    <row r="174" spans="1:12" x14ac:dyDescent="0.25">
      <c r="A174" s="40" t="s">
        <v>625</v>
      </c>
      <c r="B174" s="41" t="s">
        <v>184</v>
      </c>
      <c r="C174" s="12" t="s">
        <v>9</v>
      </c>
      <c r="D174" s="12" t="s">
        <v>242</v>
      </c>
      <c r="E174" s="12"/>
      <c r="F174" s="12" t="str">
        <f t="shared" si="27"/>
        <v>Omala 320</v>
      </c>
      <c r="G174" s="12" t="str">
        <f t="shared" si="28"/>
        <v>Shell</v>
      </c>
      <c r="H174" s="12" t="s">
        <v>652</v>
      </c>
      <c r="I174" s="12">
        <v>3</v>
      </c>
      <c r="J174" s="14">
        <v>43860</v>
      </c>
      <c r="K174" s="13">
        <f t="shared" si="24"/>
        <v>44110</v>
      </c>
      <c r="L174" s="14">
        <v>43860</v>
      </c>
    </row>
    <row r="175" spans="1:12" x14ac:dyDescent="0.25">
      <c r="A175" s="40" t="s">
        <v>626</v>
      </c>
      <c r="B175" s="41" t="s">
        <v>185</v>
      </c>
      <c r="C175" s="12" t="s">
        <v>9</v>
      </c>
      <c r="D175" s="12" t="s">
        <v>242</v>
      </c>
      <c r="E175" s="12"/>
      <c r="F175" s="12" t="str">
        <f t="shared" si="27"/>
        <v>Omala 320</v>
      </c>
      <c r="G175" s="12" t="str">
        <f t="shared" si="28"/>
        <v>Shell</v>
      </c>
      <c r="H175" s="12" t="s">
        <v>652</v>
      </c>
      <c r="I175" s="12">
        <v>3</v>
      </c>
      <c r="J175" s="14">
        <v>43860</v>
      </c>
      <c r="K175" s="13">
        <f t="shared" si="24"/>
        <v>44110</v>
      </c>
      <c r="L175" s="14">
        <v>43860</v>
      </c>
    </row>
    <row r="176" spans="1:12" x14ac:dyDescent="0.25">
      <c r="A176" s="40" t="s">
        <v>627</v>
      </c>
      <c r="B176" s="41" t="s">
        <v>186</v>
      </c>
      <c r="C176" s="12" t="s">
        <v>9</v>
      </c>
      <c r="D176" s="12" t="s">
        <v>242</v>
      </c>
      <c r="E176" s="12"/>
      <c r="F176" s="12" t="str">
        <f t="shared" si="27"/>
        <v>Omala 320</v>
      </c>
      <c r="G176" s="12" t="str">
        <f t="shared" si="28"/>
        <v>Shell</v>
      </c>
      <c r="H176" s="12" t="s">
        <v>652</v>
      </c>
      <c r="I176" s="12">
        <v>3</v>
      </c>
      <c r="J176" s="14">
        <v>43860</v>
      </c>
      <c r="K176" s="13">
        <f t="shared" si="24"/>
        <v>44110</v>
      </c>
      <c r="L176" s="14">
        <v>43860</v>
      </c>
    </row>
    <row r="177" spans="1:12" x14ac:dyDescent="0.25">
      <c r="B177" s="15" t="s">
        <v>22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x14ac:dyDescent="0.25">
      <c r="A178" t="s">
        <v>630</v>
      </c>
      <c r="B178" s="5" t="s">
        <v>187</v>
      </c>
      <c r="C178" s="12" t="s">
        <v>2</v>
      </c>
      <c r="D178" s="12" t="s">
        <v>243</v>
      </c>
      <c r="E178" s="12"/>
      <c r="F178" s="12" t="str">
        <f t="shared" ref="F178:F191" si="29">IF(ISNUMBER(SEARCH("Hydraulic Pump",C178)),"Turalik 46",IF(ISNUMBER(SEARCH("gear box",C178)),"Omala 320",IF(ISNUMBER(SEARCH("Gear Box Press",C178)),"Omala 460",IF(ISNUMBER(SEARCH("Pump",C178)),"Omala 320",IF(ISNUMBER(SEARCH("Engine",C178)),"CAT 15-40W",IF(ISNUMBER(SEARCH("Gear And Governor",C178)),"T68","Tanpa Oli"))))))</f>
        <v>Omala 320</v>
      </c>
      <c r="G178" s="12" t="str">
        <f t="shared" ref="G178:G191" si="30">IF(ISNUMBER(SEARCH("Turalik 46",F178)),"Pertamina",IF(ISNUMBER(SEARCH("Omala 320",F178)),"Shell",IF(ISNUMBER(SEARCH("Omala 460",F178)),"Shell",IF(ISNUMBER(SEARCH("Omala 320p",F178)),"Shell",IF(ISNUMBER(SEARCH("CAT 15-40W",F178)),"CAT",IF(ISNUMBER(SEARCH("T68",F178)),"Shell","Tanpa Oli"))))))</f>
        <v>Shell</v>
      </c>
      <c r="H178" s="12" t="s">
        <v>652</v>
      </c>
      <c r="I178" s="12">
        <v>2</v>
      </c>
      <c r="J178" s="14">
        <v>43860</v>
      </c>
      <c r="K178" s="13">
        <f t="shared" si="24"/>
        <v>44110</v>
      </c>
      <c r="L178" s="14">
        <v>43860</v>
      </c>
    </row>
    <row r="179" spans="1:12" x14ac:dyDescent="0.25">
      <c r="A179" t="s">
        <v>631</v>
      </c>
      <c r="B179" s="5" t="s">
        <v>188</v>
      </c>
      <c r="C179" s="12" t="s">
        <v>2</v>
      </c>
      <c r="D179" s="12" t="s">
        <v>243</v>
      </c>
      <c r="E179" s="12"/>
      <c r="F179" s="12" t="str">
        <f t="shared" si="29"/>
        <v>Omala 320</v>
      </c>
      <c r="G179" s="12" t="str">
        <f t="shared" si="30"/>
        <v>Shell</v>
      </c>
      <c r="H179" s="12" t="s">
        <v>652</v>
      </c>
      <c r="I179" s="12">
        <v>2</v>
      </c>
      <c r="J179" s="14">
        <v>43860</v>
      </c>
      <c r="K179" s="13">
        <f t="shared" si="24"/>
        <v>44110</v>
      </c>
      <c r="L179" s="14">
        <v>43860</v>
      </c>
    </row>
    <row r="180" spans="1:12" x14ac:dyDescent="0.25">
      <c r="A180" t="s">
        <v>632</v>
      </c>
      <c r="B180" s="5" t="s">
        <v>189</v>
      </c>
      <c r="C180" s="12" t="s">
        <v>2</v>
      </c>
      <c r="D180" s="12" t="s">
        <v>228</v>
      </c>
      <c r="E180" s="12"/>
      <c r="F180" s="12" t="str">
        <f t="shared" si="29"/>
        <v>Omala 320</v>
      </c>
      <c r="G180" s="12" t="str">
        <f t="shared" si="30"/>
        <v>Shell</v>
      </c>
      <c r="H180" s="12" t="s">
        <v>652</v>
      </c>
      <c r="I180" s="12">
        <v>2</v>
      </c>
      <c r="J180" s="14">
        <v>44037</v>
      </c>
      <c r="K180" s="13">
        <f t="shared" si="24"/>
        <v>44287</v>
      </c>
      <c r="L180" s="14">
        <v>44037</v>
      </c>
    </row>
    <row r="181" spans="1:12" x14ac:dyDescent="0.25">
      <c r="A181" t="s">
        <v>633</v>
      </c>
      <c r="B181" s="5" t="s">
        <v>190</v>
      </c>
      <c r="C181" s="12" t="s">
        <v>2</v>
      </c>
      <c r="D181" s="12" t="s">
        <v>228</v>
      </c>
      <c r="E181" s="12"/>
      <c r="F181" s="12" t="str">
        <f t="shared" si="29"/>
        <v>Omala 320</v>
      </c>
      <c r="G181" s="12" t="str">
        <f t="shared" si="30"/>
        <v>Shell</v>
      </c>
      <c r="H181" s="12" t="s">
        <v>652</v>
      </c>
      <c r="I181" s="12">
        <v>2</v>
      </c>
      <c r="J181" s="14">
        <v>44058</v>
      </c>
      <c r="K181" s="13">
        <f t="shared" si="24"/>
        <v>44308</v>
      </c>
      <c r="L181" s="14">
        <v>44058</v>
      </c>
    </row>
    <row r="182" spans="1:12" ht="15" customHeight="1" x14ac:dyDescent="0.25">
      <c r="A182" t="s">
        <v>634</v>
      </c>
      <c r="B182" s="5" t="s">
        <v>191</v>
      </c>
      <c r="C182" s="12" t="s">
        <v>2</v>
      </c>
      <c r="D182" s="12" t="s">
        <v>244</v>
      </c>
      <c r="E182" s="12"/>
      <c r="F182" s="12" t="str">
        <f t="shared" si="29"/>
        <v>Omala 320</v>
      </c>
      <c r="G182" s="12" t="str">
        <f t="shared" si="30"/>
        <v>Shell</v>
      </c>
      <c r="H182" s="12" t="s">
        <v>652</v>
      </c>
      <c r="I182" s="12">
        <v>2</v>
      </c>
      <c r="J182" s="14">
        <v>43860</v>
      </c>
      <c r="K182" s="13">
        <f t="shared" si="24"/>
        <v>44110</v>
      </c>
      <c r="L182" s="14">
        <v>43860</v>
      </c>
    </row>
    <row r="183" spans="1:12" ht="12.95" customHeight="1" x14ac:dyDescent="0.25">
      <c r="A183" t="s">
        <v>635</v>
      </c>
      <c r="B183" s="5" t="s">
        <v>192</v>
      </c>
      <c r="C183" s="12" t="s">
        <v>2</v>
      </c>
      <c r="D183" s="12" t="s">
        <v>244</v>
      </c>
      <c r="E183" s="12"/>
      <c r="F183" s="12" t="str">
        <f t="shared" si="29"/>
        <v>Omala 320</v>
      </c>
      <c r="G183" s="12" t="str">
        <f t="shared" si="30"/>
        <v>Shell</v>
      </c>
      <c r="H183" s="12" t="s">
        <v>652</v>
      </c>
      <c r="I183" s="12">
        <v>2</v>
      </c>
      <c r="J183" s="14">
        <v>43860</v>
      </c>
      <c r="K183" s="13">
        <f t="shared" si="24"/>
        <v>44110</v>
      </c>
      <c r="L183" s="14">
        <v>43860</v>
      </c>
    </row>
    <row r="184" spans="1:12" x14ac:dyDescent="0.25">
      <c r="A184" s="42" t="s">
        <v>636</v>
      </c>
      <c r="B184" s="41" t="s">
        <v>3</v>
      </c>
      <c r="C184" s="12" t="s">
        <v>2</v>
      </c>
      <c r="D184" s="12" t="s">
        <v>245</v>
      </c>
      <c r="E184" s="12"/>
      <c r="F184" s="12" t="str">
        <f t="shared" si="29"/>
        <v>Omala 320</v>
      </c>
      <c r="G184" s="12" t="str">
        <f t="shared" si="30"/>
        <v>Shell</v>
      </c>
      <c r="H184" s="12" t="s">
        <v>652</v>
      </c>
      <c r="I184" s="12">
        <v>2</v>
      </c>
      <c r="J184" s="14">
        <v>43860</v>
      </c>
      <c r="K184" s="13">
        <f t="shared" si="24"/>
        <v>44110</v>
      </c>
      <c r="L184" s="14">
        <v>43860</v>
      </c>
    </row>
    <row r="185" spans="1:12" x14ac:dyDescent="0.25">
      <c r="A185" s="42" t="s">
        <v>637</v>
      </c>
      <c r="B185" s="41" t="s">
        <v>4</v>
      </c>
      <c r="C185" s="12" t="s">
        <v>2</v>
      </c>
      <c r="D185" s="12" t="s">
        <v>245</v>
      </c>
      <c r="E185" s="12"/>
      <c r="F185" s="12" t="str">
        <f t="shared" si="29"/>
        <v>Omala 320</v>
      </c>
      <c r="G185" s="12" t="str">
        <f t="shared" si="30"/>
        <v>Shell</v>
      </c>
      <c r="H185" s="12" t="s">
        <v>652</v>
      </c>
      <c r="I185" s="12">
        <v>2</v>
      </c>
      <c r="J185" s="14">
        <v>43860</v>
      </c>
      <c r="K185" s="13">
        <f t="shared" si="24"/>
        <v>44110</v>
      </c>
      <c r="L185" s="14">
        <v>43860</v>
      </c>
    </row>
    <row r="186" spans="1:12" x14ac:dyDescent="0.25">
      <c r="A186" s="42" t="s">
        <v>638</v>
      </c>
      <c r="B186" s="41" t="s">
        <v>193</v>
      </c>
      <c r="C186" s="12" t="s">
        <v>2</v>
      </c>
      <c r="D186" s="12" t="s">
        <v>245</v>
      </c>
      <c r="E186" s="12"/>
      <c r="F186" s="12" t="str">
        <f t="shared" si="29"/>
        <v>Omala 320</v>
      </c>
      <c r="G186" s="12" t="str">
        <f t="shared" si="30"/>
        <v>Shell</v>
      </c>
      <c r="H186" s="12" t="s">
        <v>652</v>
      </c>
      <c r="I186" s="12">
        <v>2</v>
      </c>
      <c r="J186" s="14">
        <v>43860</v>
      </c>
      <c r="K186" s="13">
        <f t="shared" si="24"/>
        <v>44110</v>
      </c>
      <c r="L186" s="14">
        <v>43860</v>
      </c>
    </row>
    <row r="187" spans="1:12" x14ac:dyDescent="0.25">
      <c r="A187" s="42" t="s">
        <v>639</v>
      </c>
      <c r="B187" s="41" t="s">
        <v>194</v>
      </c>
      <c r="C187" s="12" t="s">
        <v>2</v>
      </c>
      <c r="D187" s="12" t="s">
        <v>245</v>
      </c>
      <c r="E187" s="12"/>
      <c r="F187" s="12" t="str">
        <f t="shared" si="29"/>
        <v>Omala 320</v>
      </c>
      <c r="G187" s="12" t="str">
        <f t="shared" si="30"/>
        <v>Shell</v>
      </c>
      <c r="H187" s="12" t="s">
        <v>652</v>
      </c>
      <c r="I187" s="12">
        <v>0.5</v>
      </c>
      <c r="J187" s="14">
        <v>43860</v>
      </c>
      <c r="K187" s="13">
        <f t="shared" si="24"/>
        <v>44110</v>
      </c>
      <c r="L187" s="14">
        <v>43860</v>
      </c>
    </row>
    <row r="188" spans="1:12" x14ac:dyDescent="0.25">
      <c r="A188" s="42" t="s">
        <v>640</v>
      </c>
      <c r="B188" s="41" t="s">
        <v>195</v>
      </c>
      <c r="C188" s="12" t="s">
        <v>9</v>
      </c>
      <c r="D188" s="12" t="s">
        <v>242</v>
      </c>
      <c r="E188" s="12"/>
      <c r="F188" s="12" t="str">
        <f t="shared" si="29"/>
        <v>Omala 320</v>
      </c>
      <c r="G188" s="12" t="str">
        <f t="shared" si="30"/>
        <v>Shell</v>
      </c>
      <c r="H188" s="12" t="s">
        <v>652</v>
      </c>
      <c r="I188" s="12">
        <v>0.5</v>
      </c>
      <c r="J188" s="14">
        <v>44052</v>
      </c>
      <c r="K188" s="13">
        <f t="shared" si="24"/>
        <v>44302</v>
      </c>
      <c r="L188" s="14">
        <v>44052</v>
      </c>
    </row>
    <row r="189" spans="1:12" x14ac:dyDescent="0.25">
      <c r="A189" s="42" t="s">
        <v>641</v>
      </c>
      <c r="B189" s="41" t="s">
        <v>196</v>
      </c>
      <c r="C189" s="12" t="s">
        <v>9</v>
      </c>
      <c r="D189" s="12" t="s">
        <v>242</v>
      </c>
      <c r="E189" s="12"/>
      <c r="F189" s="12" t="str">
        <f t="shared" si="29"/>
        <v>Omala 320</v>
      </c>
      <c r="G189" s="12" t="str">
        <f t="shared" si="30"/>
        <v>Shell</v>
      </c>
      <c r="H189" s="12" t="s">
        <v>652</v>
      </c>
      <c r="I189" s="12">
        <v>0.5</v>
      </c>
      <c r="J189" s="14">
        <v>44052</v>
      </c>
      <c r="K189" s="13">
        <f t="shared" si="24"/>
        <v>44302</v>
      </c>
      <c r="L189" s="14">
        <v>44052</v>
      </c>
    </row>
    <row r="190" spans="1:12" x14ac:dyDescent="0.25">
      <c r="A190" s="42" t="s">
        <v>642</v>
      </c>
      <c r="B190" s="41" t="s">
        <v>197</v>
      </c>
      <c r="C190" s="12" t="s">
        <v>9</v>
      </c>
      <c r="D190" s="12" t="s">
        <v>242</v>
      </c>
      <c r="E190" s="12"/>
      <c r="F190" s="12" t="str">
        <f t="shared" si="29"/>
        <v>Omala 320</v>
      </c>
      <c r="G190" s="12" t="str">
        <f t="shared" si="30"/>
        <v>Shell</v>
      </c>
      <c r="H190" s="12" t="s">
        <v>652</v>
      </c>
      <c r="I190" s="12">
        <v>0.5</v>
      </c>
      <c r="J190" s="14">
        <v>44052</v>
      </c>
      <c r="K190" s="13">
        <f t="shared" si="24"/>
        <v>44302</v>
      </c>
      <c r="L190" s="14">
        <v>44052</v>
      </c>
    </row>
    <row r="191" spans="1:12" x14ac:dyDescent="0.25">
      <c r="A191" s="42" t="s">
        <v>643</v>
      </c>
      <c r="B191" s="41" t="s">
        <v>198</v>
      </c>
      <c r="C191" s="12" t="s">
        <v>9</v>
      </c>
      <c r="D191" s="12" t="s">
        <v>242</v>
      </c>
      <c r="E191" s="12"/>
      <c r="F191" s="12" t="str">
        <f t="shared" si="29"/>
        <v>Omala 320</v>
      </c>
      <c r="G191" s="12" t="str">
        <f t="shared" si="30"/>
        <v>Shell</v>
      </c>
      <c r="H191" s="12" t="s">
        <v>652</v>
      </c>
      <c r="I191" s="12">
        <v>0.5</v>
      </c>
      <c r="J191" s="14">
        <v>44052</v>
      </c>
      <c r="K191" s="13">
        <f t="shared" si="24"/>
        <v>44302</v>
      </c>
      <c r="L191" s="14">
        <v>44052</v>
      </c>
    </row>
    <row r="192" spans="1:12" x14ac:dyDescent="0.25">
      <c r="B192" s="15" t="s">
        <v>24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x14ac:dyDescent="0.25">
      <c r="A193" t="s">
        <v>644</v>
      </c>
      <c r="B193" s="16" t="s">
        <v>7</v>
      </c>
      <c r="C193" s="12" t="s">
        <v>2</v>
      </c>
      <c r="D193" s="12" t="s">
        <v>223</v>
      </c>
      <c r="E193" s="12"/>
      <c r="F193" s="12" t="str">
        <f t="shared" ref="F193:F194" si="31">IF(ISNUMBER(SEARCH("Hydraulic Pump",C193)),"Turalik 46",IF(ISNUMBER(SEARCH("gear box",C193)),"Omala 320",IF(ISNUMBER(SEARCH("Gear Box Press",C193)),"Omala 460",IF(ISNUMBER(SEARCH("Pump",C193)),"Omala 320",IF(ISNUMBER(SEARCH("Engine",C193)),"CAT 15-40W",IF(ISNUMBER(SEARCH("Gear And Governor",C193)),"T68","Tanpa Oli"))))))</f>
        <v>Omala 320</v>
      </c>
      <c r="G193" s="12" t="str">
        <f t="shared" ref="G193:G194" si="32">IF(ISNUMBER(SEARCH("Turalik 46",F193)),"Pertamina",IF(ISNUMBER(SEARCH("Omala 320",F193)),"Shell",IF(ISNUMBER(SEARCH("Omala 460",F193)),"Shell",IF(ISNUMBER(SEARCH("Omala 320p",F193)),"Shell",IF(ISNUMBER(SEARCH("CAT 15-40W",F193)),"CAT",IF(ISNUMBER(SEARCH("T68",F193)),"Shell","Tanpa Oli"))))))</f>
        <v>Shell</v>
      </c>
      <c r="H193" s="12" t="s">
        <v>652</v>
      </c>
      <c r="I193" s="12">
        <v>3</v>
      </c>
      <c r="J193" s="14">
        <v>43860</v>
      </c>
      <c r="K193" s="13">
        <f t="shared" si="24"/>
        <v>44110</v>
      </c>
      <c r="L193" s="14">
        <v>43860</v>
      </c>
    </row>
    <row r="194" spans="1:12" x14ac:dyDescent="0.25">
      <c r="A194" t="s">
        <v>645</v>
      </c>
      <c r="B194" s="16" t="s">
        <v>8</v>
      </c>
      <c r="C194" s="12" t="s">
        <v>2</v>
      </c>
      <c r="D194" s="12" t="s">
        <v>223</v>
      </c>
      <c r="E194" s="12"/>
      <c r="F194" s="12" t="str">
        <f t="shared" si="31"/>
        <v>Omala 320</v>
      </c>
      <c r="G194" s="12" t="str">
        <f t="shared" si="32"/>
        <v>Shell</v>
      </c>
      <c r="H194" s="12" t="s">
        <v>652</v>
      </c>
      <c r="I194" s="12">
        <v>3</v>
      </c>
      <c r="J194" s="14">
        <v>43860</v>
      </c>
      <c r="K194" s="13">
        <f t="shared" si="24"/>
        <v>44110</v>
      </c>
      <c r="L194" s="14">
        <v>43860</v>
      </c>
    </row>
    <row r="195" spans="1:12" x14ac:dyDescent="0.25">
      <c r="B195" s="15" t="s">
        <v>10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x14ac:dyDescent="0.25">
      <c r="A196" s="26" t="s">
        <v>646</v>
      </c>
      <c r="B196" s="16" t="s">
        <v>33</v>
      </c>
      <c r="C196" s="12" t="s">
        <v>9</v>
      </c>
      <c r="D196" s="12" t="s">
        <v>247</v>
      </c>
      <c r="E196" s="12"/>
      <c r="F196" s="12" t="str">
        <f t="shared" ref="F196:F199" si="33">IF(ISNUMBER(SEARCH("Hydraulic Pump",C196)),"Turalik 46",IF(ISNUMBER(SEARCH("gear box",C196)),"Omala 320",IF(ISNUMBER(SEARCH("Gear Box Press",C196)),"Omala 460",IF(ISNUMBER(SEARCH("Pump",C196)),"Omala 320",IF(ISNUMBER(SEARCH("Engine",C196)),"CAT 15-40W",IF(ISNUMBER(SEARCH("Gear And Governor",C196)),"T68","Tanpa Oli"))))))</f>
        <v>Omala 320</v>
      </c>
      <c r="G196" s="12" t="str">
        <f t="shared" ref="G196:G199" si="34">IF(ISNUMBER(SEARCH("Turalik 46",F196)),"Pertamina",IF(ISNUMBER(SEARCH("Omala 320",F196)),"Shell",IF(ISNUMBER(SEARCH("Omala 460",F196)),"Shell",IF(ISNUMBER(SEARCH("Omala 320p",F196)),"Shell",IF(ISNUMBER(SEARCH("CAT 15-40W",F196)),"CAT",IF(ISNUMBER(SEARCH("T68",F196)),"Shell","Tanpa Oli"))))))</f>
        <v>Shell</v>
      </c>
      <c r="H196" s="12" t="s">
        <v>652</v>
      </c>
      <c r="I196" s="12">
        <v>10</v>
      </c>
      <c r="J196" s="14">
        <v>43860</v>
      </c>
      <c r="K196" s="13">
        <f t="shared" si="24"/>
        <v>44110</v>
      </c>
      <c r="L196" s="14">
        <v>43860</v>
      </c>
    </row>
    <row r="197" spans="1:12" x14ac:dyDescent="0.25">
      <c r="A197" s="26" t="s">
        <v>647</v>
      </c>
      <c r="B197" s="16" t="s">
        <v>34</v>
      </c>
      <c r="C197" s="12" t="s">
        <v>9</v>
      </c>
      <c r="D197" s="12" t="s">
        <v>246</v>
      </c>
      <c r="E197" s="12"/>
      <c r="F197" s="12" t="str">
        <f t="shared" si="33"/>
        <v>Omala 320</v>
      </c>
      <c r="G197" s="12" t="str">
        <f t="shared" si="34"/>
        <v>Shell</v>
      </c>
      <c r="H197" s="12" t="s">
        <v>652</v>
      </c>
      <c r="I197" s="12">
        <v>10</v>
      </c>
      <c r="J197" s="14">
        <v>43860</v>
      </c>
      <c r="K197" s="13">
        <f t="shared" si="24"/>
        <v>44110</v>
      </c>
      <c r="L197" s="14">
        <v>43860</v>
      </c>
    </row>
    <row r="198" spans="1:12" x14ac:dyDescent="0.25">
      <c r="A198" s="26" t="s">
        <v>648</v>
      </c>
      <c r="B198" s="16" t="s">
        <v>199</v>
      </c>
      <c r="C198" s="12" t="s">
        <v>2</v>
      </c>
      <c r="D198" s="12" t="s">
        <v>228</v>
      </c>
      <c r="E198" s="12"/>
      <c r="F198" s="12" t="str">
        <f t="shared" si="33"/>
        <v>Omala 320</v>
      </c>
      <c r="G198" s="12" t="str">
        <f t="shared" si="34"/>
        <v>Shell</v>
      </c>
      <c r="H198" s="12" t="s">
        <v>652</v>
      </c>
      <c r="I198" s="12">
        <v>10</v>
      </c>
      <c r="J198" s="14">
        <v>43860</v>
      </c>
      <c r="K198" s="13">
        <f t="shared" si="24"/>
        <v>44110</v>
      </c>
      <c r="L198" s="14">
        <v>43860</v>
      </c>
    </row>
    <row r="199" spans="1:12" x14ac:dyDescent="0.25">
      <c r="A199" s="26" t="s">
        <v>649</v>
      </c>
      <c r="B199" s="5" t="s">
        <v>200</v>
      </c>
      <c r="C199" s="12" t="s">
        <v>9</v>
      </c>
      <c r="D199" s="12" t="s">
        <v>236</v>
      </c>
      <c r="E199" s="12"/>
      <c r="F199" s="12" t="str">
        <f t="shared" si="33"/>
        <v>Omala 320</v>
      </c>
      <c r="G199" s="12" t="str">
        <f t="shared" si="34"/>
        <v>Shell</v>
      </c>
      <c r="H199" s="12" t="s">
        <v>652</v>
      </c>
      <c r="I199" s="12">
        <v>0.5</v>
      </c>
      <c r="J199" s="14">
        <v>43860</v>
      </c>
      <c r="K199" s="13">
        <f t="shared" si="24"/>
        <v>44110</v>
      </c>
      <c r="L199" s="14">
        <v>43860</v>
      </c>
    </row>
    <row r="200" spans="1:12" x14ac:dyDescent="0.25">
      <c r="B200" s="16"/>
      <c r="C200" s="12"/>
      <c r="D200" s="12"/>
      <c r="E200" s="12"/>
      <c r="F200" s="12"/>
      <c r="G200" s="12"/>
      <c r="H200" s="12"/>
      <c r="I200" s="12"/>
      <c r="J200" s="14"/>
      <c r="K200" s="14"/>
      <c r="L200" s="14"/>
    </row>
    <row r="201" spans="1:12" x14ac:dyDescent="0.25">
      <c r="B201" s="16"/>
      <c r="C201" s="12"/>
      <c r="D201" s="12"/>
      <c r="E201" s="12"/>
      <c r="F201" s="12"/>
      <c r="G201" s="12"/>
      <c r="H201" s="12"/>
      <c r="I201" s="12"/>
      <c r="J201" s="14"/>
      <c r="K201" s="14"/>
      <c r="L201" s="14"/>
    </row>
    <row r="202" spans="1:12" x14ac:dyDescent="0.25">
      <c r="B202" s="16"/>
      <c r="C202" s="12"/>
      <c r="D202" s="12"/>
      <c r="E202" s="12"/>
      <c r="F202" s="12"/>
      <c r="G202" s="12"/>
      <c r="H202" s="12"/>
      <c r="I202" s="12"/>
      <c r="J202" s="14"/>
      <c r="K202" s="14"/>
      <c r="L202" s="14"/>
    </row>
    <row r="203" spans="1:12" x14ac:dyDescent="0.25">
      <c r="B203" s="16"/>
      <c r="C203" s="12"/>
      <c r="D203" s="12"/>
      <c r="E203" s="12"/>
      <c r="F203" s="12"/>
      <c r="G203" s="12"/>
      <c r="H203" s="12"/>
      <c r="I203" s="12"/>
      <c r="J203" s="14"/>
      <c r="K203" s="14"/>
      <c r="L203" s="14"/>
    </row>
    <row r="204" spans="1:12" x14ac:dyDescent="0.25">
      <c r="B204" s="16"/>
      <c r="C204" s="12"/>
      <c r="D204" s="12"/>
      <c r="E204" s="12"/>
      <c r="F204" s="12"/>
      <c r="G204" s="12"/>
      <c r="H204" s="12"/>
      <c r="I204" s="12"/>
      <c r="J204" s="14"/>
      <c r="K204" s="14"/>
      <c r="L204" s="14"/>
    </row>
    <row r="205" spans="1:12" x14ac:dyDescent="0.25">
      <c r="B205" s="16"/>
      <c r="C205" s="12"/>
      <c r="D205" s="12"/>
      <c r="E205" s="12"/>
      <c r="F205" s="12"/>
      <c r="G205" s="12"/>
      <c r="H205" s="12"/>
      <c r="I205" s="12"/>
      <c r="J205" s="14"/>
      <c r="K205" s="14"/>
      <c r="L205" s="14"/>
    </row>
    <row r="206" spans="1:12" x14ac:dyDescent="0.25">
      <c r="B206" s="16"/>
      <c r="C206" s="12"/>
      <c r="D206" s="12"/>
      <c r="E206" s="12"/>
      <c r="F206" s="12"/>
      <c r="G206" s="12"/>
      <c r="H206" s="12"/>
      <c r="I206" s="12"/>
      <c r="J206" s="14"/>
      <c r="K206" s="14"/>
      <c r="L206" s="14"/>
    </row>
    <row r="207" spans="1:12" x14ac:dyDescent="0.25">
      <c r="B207" s="16"/>
      <c r="C207" s="12"/>
      <c r="D207" s="12"/>
      <c r="E207" s="12"/>
      <c r="F207" s="12"/>
      <c r="G207" s="12"/>
      <c r="H207" s="12"/>
      <c r="I207" s="12"/>
      <c r="J207" s="14"/>
      <c r="K207" s="14"/>
      <c r="L207" s="14"/>
    </row>
    <row r="208" spans="1:12" x14ac:dyDescent="0.25">
      <c r="B208" s="16"/>
      <c r="C208" s="12"/>
      <c r="D208" s="12"/>
      <c r="E208" s="12"/>
      <c r="F208" s="12"/>
      <c r="G208" s="12"/>
      <c r="H208" s="12"/>
      <c r="I208" s="12"/>
      <c r="J208" s="14"/>
      <c r="K208" s="14"/>
      <c r="L208" s="14"/>
    </row>
    <row r="209" spans="2:12" x14ac:dyDescent="0.25">
      <c r="B209" s="16"/>
      <c r="C209" s="12"/>
      <c r="D209" s="12"/>
      <c r="E209" s="12"/>
      <c r="F209" s="12"/>
      <c r="G209" s="12"/>
      <c r="H209" s="12"/>
      <c r="I209" s="12"/>
      <c r="J209" s="14"/>
      <c r="K209" s="14"/>
      <c r="L209" s="14"/>
    </row>
    <row r="210" spans="2:12" x14ac:dyDescent="0.25">
      <c r="B210" s="16"/>
      <c r="C210" s="12"/>
      <c r="D210" s="12"/>
      <c r="E210" s="12"/>
      <c r="F210" s="12"/>
      <c r="G210" s="12"/>
      <c r="H210" s="12"/>
      <c r="I210" s="12"/>
      <c r="J210" s="14"/>
      <c r="K210" s="14"/>
      <c r="L210" s="14"/>
    </row>
    <row r="211" spans="2:12" x14ac:dyDescent="0.25">
      <c r="B211" s="16"/>
      <c r="C211" s="12"/>
      <c r="D211" s="12"/>
      <c r="E211" s="12"/>
      <c r="F211" s="12"/>
      <c r="G211" s="12"/>
      <c r="H211" s="12"/>
      <c r="I211" s="12"/>
      <c r="J211" s="14"/>
      <c r="K211" s="14"/>
      <c r="L211" s="14"/>
    </row>
    <row r="212" spans="2:12" x14ac:dyDescent="0.25">
      <c r="B212" s="16"/>
      <c r="C212" s="12"/>
      <c r="D212" s="12"/>
      <c r="E212" s="12"/>
      <c r="F212" s="12"/>
      <c r="G212" s="12"/>
      <c r="H212" s="12"/>
      <c r="I212" s="12"/>
      <c r="J212" s="14"/>
      <c r="K212" s="14"/>
      <c r="L212" s="14"/>
    </row>
    <row r="213" spans="2:12" x14ac:dyDescent="0.25">
      <c r="B213" s="16"/>
      <c r="C213" s="12"/>
      <c r="D213" s="12"/>
      <c r="E213" s="12"/>
      <c r="F213" s="12"/>
      <c r="G213" s="12"/>
      <c r="H213" s="12"/>
      <c r="I213" s="12"/>
      <c r="J213" s="14"/>
      <c r="K213" s="14"/>
      <c r="L213" s="14"/>
    </row>
    <row r="214" spans="2:12" x14ac:dyDescent="0.25">
      <c r="B214" s="16"/>
      <c r="C214" s="12"/>
      <c r="D214" s="12"/>
      <c r="E214" s="12"/>
      <c r="F214" s="12"/>
      <c r="G214" s="12"/>
      <c r="H214" s="12"/>
      <c r="I214" s="12"/>
      <c r="J214" s="14"/>
      <c r="K214" s="14"/>
      <c r="L214" s="14"/>
    </row>
    <row r="215" spans="2:12" x14ac:dyDescent="0.25">
      <c r="B215" s="16"/>
      <c r="C215" s="12"/>
      <c r="D215" s="12"/>
      <c r="E215" s="12"/>
      <c r="F215" s="12"/>
      <c r="G215" s="12"/>
      <c r="H215" s="12"/>
      <c r="I215" s="12"/>
      <c r="J215" s="14"/>
      <c r="K215" s="14"/>
      <c r="L215" s="14"/>
    </row>
    <row r="216" spans="2:12" x14ac:dyDescent="0.25">
      <c r="B216" s="16"/>
      <c r="C216" s="12"/>
      <c r="D216" s="12"/>
      <c r="E216" s="12"/>
      <c r="F216" s="12"/>
      <c r="G216" s="12"/>
      <c r="H216" s="12"/>
      <c r="I216" s="12"/>
      <c r="J216" s="14"/>
      <c r="K216" s="14"/>
      <c r="L216" s="14"/>
    </row>
    <row r="217" spans="2:12" x14ac:dyDescent="0.25">
      <c r="B217" s="16"/>
      <c r="C217" s="12"/>
      <c r="D217" s="12"/>
      <c r="E217" s="12"/>
      <c r="F217" s="12"/>
      <c r="G217" s="12"/>
      <c r="H217" s="12"/>
      <c r="I217" s="12"/>
      <c r="J217" s="14"/>
      <c r="K217" s="14"/>
      <c r="L217" s="14"/>
    </row>
    <row r="218" spans="2:12" x14ac:dyDescent="0.25">
      <c r="B218" s="16"/>
      <c r="C218" s="12"/>
      <c r="D218" s="12"/>
      <c r="E218" s="12"/>
      <c r="F218" s="12"/>
      <c r="G218" s="12"/>
      <c r="H218" s="12"/>
      <c r="I218" s="12"/>
      <c r="J218" s="14"/>
      <c r="K218" s="14"/>
      <c r="L218" s="14"/>
    </row>
    <row r="219" spans="2:12" x14ac:dyDescent="0.25">
      <c r="B219" s="16"/>
      <c r="C219" s="12"/>
      <c r="D219" s="12"/>
      <c r="E219" s="12"/>
      <c r="F219" s="12"/>
      <c r="G219" s="12"/>
      <c r="H219" s="12"/>
      <c r="I219" s="12"/>
      <c r="J219" s="14"/>
      <c r="K219" s="14"/>
      <c r="L219" s="14"/>
    </row>
    <row r="220" spans="2:12" x14ac:dyDescent="0.25">
      <c r="B220" s="16"/>
      <c r="C220" s="12"/>
      <c r="D220" s="12"/>
      <c r="E220" s="12"/>
      <c r="F220" s="12"/>
      <c r="G220" s="12"/>
      <c r="H220" s="12"/>
      <c r="I220" s="12"/>
      <c r="J220" s="14"/>
      <c r="K220" s="14"/>
      <c r="L220" s="14"/>
    </row>
    <row r="221" spans="2:12" x14ac:dyDescent="0.25">
      <c r="B221" s="16"/>
      <c r="C221" s="12"/>
      <c r="D221" s="12"/>
      <c r="E221" s="12"/>
      <c r="F221" s="12"/>
      <c r="G221" s="12"/>
      <c r="H221" s="12"/>
      <c r="I221" s="12"/>
      <c r="J221" s="14"/>
      <c r="K221" s="14"/>
      <c r="L221" s="14"/>
    </row>
    <row r="222" spans="2:12" x14ac:dyDescent="0.25">
      <c r="B222" s="16"/>
      <c r="C222" s="12"/>
      <c r="D222" s="12"/>
      <c r="E222" s="12"/>
      <c r="F222" s="12"/>
      <c r="G222" s="12"/>
      <c r="H222" s="12"/>
      <c r="I222" s="12"/>
      <c r="J222" s="14"/>
      <c r="K222" s="14"/>
      <c r="L222" s="14"/>
    </row>
    <row r="223" spans="2:12" x14ac:dyDescent="0.25">
      <c r="B223" s="16"/>
      <c r="C223" s="12"/>
      <c r="D223" s="12"/>
      <c r="E223" s="12"/>
      <c r="F223" s="12"/>
      <c r="G223" s="12"/>
      <c r="H223" s="12"/>
      <c r="I223" s="12"/>
      <c r="J223" s="14"/>
      <c r="K223" s="14"/>
      <c r="L223" s="14"/>
    </row>
    <row r="224" spans="2:12" x14ac:dyDescent="0.25">
      <c r="B224" s="16"/>
      <c r="C224" s="12"/>
      <c r="D224" s="12"/>
      <c r="E224" s="12"/>
      <c r="F224" s="12"/>
      <c r="G224" s="12"/>
      <c r="H224" s="12"/>
      <c r="I224" s="12"/>
      <c r="J224" s="14"/>
      <c r="K224" s="14"/>
      <c r="L224" s="14"/>
    </row>
    <row r="225" spans="2:12" x14ac:dyDescent="0.25">
      <c r="B225" s="16"/>
      <c r="C225" s="12"/>
      <c r="D225" s="12"/>
      <c r="E225" s="12"/>
      <c r="F225" s="12"/>
      <c r="G225" s="12"/>
      <c r="H225" s="12"/>
      <c r="I225" s="12"/>
      <c r="J225" s="14"/>
      <c r="K225" s="14"/>
      <c r="L225" s="14"/>
    </row>
    <row r="226" spans="2:12" x14ac:dyDescent="0.25">
      <c r="B226" s="16"/>
      <c r="C226" s="12"/>
      <c r="D226" s="12"/>
      <c r="E226" s="12"/>
      <c r="F226" s="12"/>
      <c r="G226" s="12"/>
      <c r="H226" s="12"/>
      <c r="I226" s="12"/>
      <c r="J226" s="14"/>
      <c r="K226" s="14"/>
      <c r="L226" s="14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39C4-98B1-46EC-A15A-7671F574C16C}">
  <dimension ref="B2:L337"/>
  <sheetViews>
    <sheetView tabSelected="1" view="pageBreakPreview" topLeftCell="A2" zoomScaleNormal="100" zoomScaleSheetLayoutView="100" workbookViewId="0">
      <pane xSplit="1" ySplit="4" topLeftCell="B6" activePane="bottomRight" state="frozen"/>
      <selection activeCell="A2" sqref="A2"/>
      <selection pane="topRight" activeCell="B2" sqref="B2"/>
      <selection pane="bottomLeft" activeCell="A6" sqref="A6"/>
      <selection pane="bottomRight" activeCell="J236" sqref="J236"/>
    </sheetView>
  </sheetViews>
  <sheetFormatPr defaultColWidth="8.85546875" defaultRowHeight="15" x14ac:dyDescent="0.25"/>
  <cols>
    <col min="1" max="1" width="8.85546875" style="2"/>
    <col min="2" max="2" width="37.28515625" style="2" customWidth="1"/>
    <col min="3" max="4" width="21.7109375" style="2" customWidth="1"/>
    <col min="5" max="5" width="23.28515625" style="2" bestFit="1" customWidth="1"/>
    <col min="6" max="8" width="14.42578125" style="2" customWidth="1"/>
    <col min="9" max="9" width="17.28515625" style="2" customWidth="1"/>
    <col min="10" max="12" width="20.42578125" style="2" customWidth="1"/>
    <col min="13" max="16384" width="8.85546875" style="2"/>
  </cols>
  <sheetData>
    <row r="2" spans="2:12" x14ac:dyDescent="0.25">
      <c r="B2" s="1" t="s">
        <v>39</v>
      </c>
    </row>
    <row r="3" spans="2:12" ht="18.75" x14ac:dyDescent="0.3">
      <c r="B3" s="4" t="s">
        <v>49</v>
      </c>
      <c r="K3" s="3"/>
      <c r="L3" s="4" t="s">
        <v>203</v>
      </c>
    </row>
    <row r="4" spans="2:12" ht="9" customHeight="1" x14ac:dyDescent="0.25">
      <c r="B4" s="1"/>
    </row>
    <row r="5" spans="2:12" ht="60" x14ac:dyDescent="0.25">
      <c r="B5" s="27" t="s">
        <v>11</v>
      </c>
      <c r="C5" s="27" t="s">
        <v>0</v>
      </c>
      <c r="D5" s="27" t="s">
        <v>44</v>
      </c>
      <c r="E5" s="27" t="s">
        <v>48</v>
      </c>
      <c r="F5" s="27" t="s">
        <v>47</v>
      </c>
      <c r="G5" s="27" t="s">
        <v>46</v>
      </c>
      <c r="H5" s="27" t="s">
        <v>651</v>
      </c>
      <c r="I5" s="27" t="s">
        <v>45</v>
      </c>
      <c r="J5" s="27" t="s">
        <v>13</v>
      </c>
      <c r="K5" s="27" t="s">
        <v>476</v>
      </c>
      <c r="L5" s="27" t="s">
        <v>38</v>
      </c>
    </row>
    <row r="6" spans="2:12" x14ac:dyDescent="0.25">
      <c r="B6" s="28" t="s">
        <v>248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2:12" x14ac:dyDescent="0.25">
      <c r="B7" s="21" t="s">
        <v>249</v>
      </c>
      <c r="C7" s="30" t="str">
        <f t="shared" ref="C7:C8" si="0">IF(ISNUMBER(SEARCH("Conveyor",B7)),"Bushing and Bearing",IF(ISNUMBER(SEARCH("Cages",B7)),"Bearing Cages",IF(ISNUMBER(SEARCH("Indurce draft fan boiler no 2",B7)),"ID Fan Bearing","Bearing")))</f>
        <v>Bearing</v>
      </c>
      <c r="D7" s="30" t="s">
        <v>653</v>
      </c>
      <c r="E7" s="30" t="str">
        <f t="shared" ref="E7:E12" si="1">IF(ISNUMBER(SEARCH("Cages",B7)),"Bechem Berutox FH28KN",IF(ISNUMBER(SEARCH("Conveyor",B7)),"Solex NGI 2",IF(ISNUMBER(SEARCH("Fan",B7)),"Solex NLGI 3",IF(ISNUMBER(SEARCH("Pump",B7)),"Solex NLGI 3",IF(ISNUMBER(SEARCH("Motor",B7)),"SKF LGHP 2",IF(ISNUMBER(SEARCH("Decanter",B7)),"Arcanol L135W",IF(ISNUMBER(SEARCH("Caterpillar",B7)),"SKF LGHP 2",IF(ISNUMBER(SEARCH("Turbine",B7)),"SKF LGHP2",IF(ISNUMBER(SEARCH("Vibrating",B7)),"SKF LGHP2","Solex NGI 2")))))))))</f>
        <v>Solex NGI 2</v>
      </c>
      <c r="F7" s="30" t="str">
        <f>IF(ISNUMBER(SEARCH("Cages",B7)),"Bechem Berutox FH28KN",IF(ISNUMBER(SEARCH("Conveyor",B7)),"Solex NGI 2",IF(ISNUMBER(SEARCH("Fan",B7)),"Solex NLGI 3",IF(ISNUMBER(SEARCH("Pump",B7)),"Solex NLGI 3",IF(ISNUMBER(SEARCH("Motor",B7)),"SKF LGHP 2",IF(ISNUMBER(SEARCH("Decanter",B7)),"Arcanol L135W",IF(ISNUMBER(SEARCH("Caterpillar",B7)),"SKF LGHP 2",IF(ISNUMBER(SEARCH("Turbine",B7)),"SKF LGHP2",IF(ISNUMBER(SEARCH("Vibrating",B7)),"SKF LGHP2","Solex NGI 2")))))))))</f>
        <v>Solex NGI 2</v>
      </c>
      <c r="G7" s="30" t="str">
        <f t="shared" ref="G7:G8" si="2">IF(ISNUMBER(SEARCH("Cages",B7)),"Bechem Berutox FH28KN",IF(ISNUMBER(SEARCH("Conveyor",B7)),"Solex NGI 2",IF(ISNUMBER(SEARCH("Fan",B7)),"Solex NLGI 3",IF(ISNUMBER(SEARCH("Pump",B7)),"Solex NLGI 3",IF(ISNUMBER(SEARCH("Motor",B7)),"SKF LGHP 2",IF(ISNUMBER(SEARCH("Decanter",B7)),"Arcanol L135W",IF(ISNUMBER(SEARCH("Caterpillar",B7)),"SKF LGHP 2",IF(ISNUMBER(SEARCH("Turbine",B7)),"SKF LGHP2",IF(ISNUMBER(SEARCH("Vibrating",B7)),"SKF LGHP2","Solex NGI 2")))))))))</f>
        <v>Solex NGI 2</v>
      </c>
      <c r="H7" s="30" t="s">
        <v>652</v>
      </c>
      <c r="I7" s="38">
        <f>10*4</f>
        <v>40</v>
      </c>
      <c r="J7" s="31">
        <v>44159</v>
      </c>
      <c r="K7" s="31">
        <f>J7+14</f>
        <v>44173</v>
      </c>
      <c r="L7" s="31">
        <f>J7</f>
        <v>44159</v>
      </c>
    </row>
    <row r="8" spans="2:12" x14ac:dyDescent="0.25">
      <c r="B8" s="21" t="s">
        <v>55</v>
      </c>
      <c r="C8" s="30" t="str">
        <f t="shared" si="0"/>
        <v>Bearing</v>
      </c>
      <c r="D8" s="30" t="s">
        <v>653</v>
      </c>
      <c r="E8" s="30" t="str">
        <f t="shared" si="1"/>
        <v>Solex NGI 2</v>
      </c>
      <c r="F8" s="30" t="str">
        <f>IF(ISNUMBER(SEARCH("Cages",B8)),"Bechem Berutox FH28KN",IF(ISNUMBER(SEARCH("Conveyor",B8)),"Solex NGI 2",IF(ISNUMBER(SEARCH("Fan",B8)),"Solex NLGI 3",IF(ISNUMBER(SEARCH("Pump",B8)),"Solex NLGI 3",IF(ISNUMBER(SEARCH("Motor",B8)),"SKF LGHP 2",IF(ISNUMBER(SEARCH("Decanter",B8)),"Arcanol L135W",IF(ISNUMBER(SEARCH("Caterpillar",B8)),"SKF LGHP 2",IF(ISNUMBER(SEARCH("Turbine",B8)),"SKF LGHP2",IF(ISNUMBER(SEARCH("Vibrating",B8)),"SKF LGHP2","Solex NGI 2")))))))))</f>
        <v>Solex NGI 2</v>
      </c>
      <c r="G8" s="30" t="str">
        <f t="shared" si="2"/>
        <v>Solex NGI 2</v>
      </c>
      <c r="H8" s="30" t="s">
        <v>652</v>
      </c>
      <c r="I8" s="38">
        <f t="shared" ref="I8" si="3">10*4</f>
        <v>40</v>
      </c>
      <c r="J8" s="31">
        <f>$J$7</f>
        <v>44159</v>
      </c>
      <c r="K8" s="31">
        <f>J8+14</f>
        <v>44173</v>
      </c>
      <c r="L8" s="31">
        <f>J8</f>
        <v>44159</v>
      </c>
    </row>
    <row r="9" spans="2:12" x14ac:dyDescent="0.25">
      <c r="B9" s="28" t="s">
        <v>250</v>
      </c>
      <c r="C9" s="29"/>
      <c r="D9" s="29"/>
      <c r="E9" s="29"/>
      <c r="F9" s="29"/>
      <c r="G9" s="29"/>
      <c r="H9" s="29"/>
      <c r="I9" s="39"/>
      <c r="J9" s="29"/>
      <c r="K9" s="29"/>
      <c r="L9" s="29"/>
    </row>
    <row r="10" spans="2:12" x14ac:dyDescent="0.25">
      <c r="B10" s="21" t="s">
        <v>249</v>
      </c>
      <c r="C10" s="30" t="str">
        <f t="shared" ref="C10:C13" si="4">IF(ISNUMBER(SEARCH("Conveyor",B10)),"Bushing and Bearing",IF(ISNUMBER(SEARCH("Cages",B10)),"Bearing Cages",IF(ISNUMBER(SEARCH("Indurce draft fan boiler no 2",B10)),"ID Fan Bearing","Bearing")))</f>
        <v>Bearing</v>
      </c>
      <c r="D10" s="30" t="s">
        <v>653</v>
      </c>
      <c r="E10" s="30" t="str">
        <f t="shared" si="1"/>
        <v>Solex NGI 2</v>
      </c>
      <c r="F10" s="30" t="str">
        <f t="shared" ref="F10:F13" si="5">IF(ISNUMBER(SEARCH("Cages",B10)),"Bechem Berutox FH28KN",IF(ISNUMBER(SEARCH("Conveyor",B10)),"Solex NGI 2",IF(ISNUMBER(SEARCH("Fan",B10)),"Solex NLGI 3",IF(ISNUMBER(SEARCH("Pump",B10)),"Solex NLGI 3",IF(ISNUMBER(SEARCH("Motor",B10)),"SKF LGHP 2",IF(ISNUMBER(SEARCH("Decanter",B10)),"Arcanol L135W",IF(ISNUMBER(SEARCH("Caterpillar",B10)),"SKF LGHP 2",IF(ISNUMBER(SEARCH("Turbine",B10)),"SKF LGHP2",IF(ISNUMBER(SEARCH("Vibrating",B10)),"SKF LGHP2","Solex NGI 2")))))))))</f>
        <v>Solex NGI 2</v>
      </c>
      <c r="G10" s="30" t="s">
        <v>475</v>
      </c>
      <c r="H10" s="30" t="s">
        <v>652</v>
      </c>
      <c r="I10" s="38">
        <f>4*10</f>
        <v>40</v>
      </c>
      <c r="J10" s="31">
        <f t="shared" ref="J10:J74" si="6">$J$7</f>
        <v>44159</v>
      </c>
      <c r="K10" s="31">
        <f t="shared" ref="K10:K13" si="7">J10+14</f>
        <v>44173</v>
      </c>
      <c r="L10" s="31">
        <f t="shared" ref="L10:L76" si="8">J10</f>
        <v>44159</v>
      </c>
    </row>
    <row r="11" spans="2:12" x14ac:dyDescent="0.25">
      <c r="B11" s="21" t="s">
        <v>55</v>
      </c>
      <c r="C11" s="30" t="str">
        <f t="shared" si="4"/>
        <v>Bearing</v>
      </c>
      <c r="D11" s="30" t="s">
        <v>653</v>
      </c>
      <c r="E11" s="30" t="str">
        <f t="shared" si="1"/>
        <v>Solex NGI 2</v>
      </c>
      <c r="F11" s="30" t="str">
        <f t="shared" si="5"/>
        <v>Solex NGI 2</v>
      </c>
      <c r="G11" s="30" t="s">
        <v>475</v>
      </c>
      <c r="H11" s="30" t="s">
        <v>652</v>
      </c>
      <c r="I11" s="38">
        <f t="shared" ref="I11:I13" si="9">4*10</f>
        <v>40</v>
      </c>
      <c r="J11" s="31">
        <f t="shared" si="6"/>
        <v>44159</v>
      </c>
      <c r="K11" s="31">
        <f t="shared" si="7"/>
        <v>44173</v>
      </c>
      <c r="L11" s="31">
        <f t="shared" si="8"/>
        <v>44159</v>
      </c>
    </row>
    <row r="12" spans="2:12" x14ac:dyDescent="0.25">
      <c r="B12" s="22" t="s">
        <v>251</v>
      </c>
      <c r="C12" s="30" t="str">
        <f t="shared" si="4"/>
        <v>Bearing</v>
      </c>
      <c r="D12" s="30" t="s">
        <v>654</v>
      </c>
      <c r="E12" s="30" t="str">
        <f t="shared" si="1"/>
        <v>Solex NGI 2</v>
      </c>
      <c r="F12" s="30" t="str">
        <f t="shared" si="5"/>
        <v>Solex NGI 2</v>
      </c>
      <c r="G12" s="30" t="s">
        <v>475</v>
      </c>
      <c r="H12" s="30" t="s">
        <v>652</v>
      </c>
      <c r="I12" s="38">
        <f t="shared" si="9"/>
        <v>40</v>
      </c>
      <c r="J12" s="31">
        <f t="shared" si="6"/>
        <v>44159</v>
      </c>
      <c r="K12" s="31">
        <f t="shared" si="7"/>
        <v>44173</v>
      </c>
      <c r="L12" s="31">
        <f t="shared" si="8"/>
        <v>44159</v>
      </c>
    </row>
    <row r="13" spans="2:12" x14ac:dyDescent="0.25">
      <c r="B13" s="22" t="s">
        <v>252</v>
      </c>
      <c r="C13" s="30" t="str">
        <f t="shared" si="4"/>
        <v>Bearing</v>
      </c>
      <c r="D13" s="30" t="s">
        <v>654</v>
      </c>
      <c r="E13" s="30" t="str">
        <f t="shared" ref="E13:E21" si="10">IF(ISNUMBER(SEARCH("Cages",B13)),"Bechem Berutox FH28KN",IF(ISNUMBER(SEARCH("Conveyor",B13)),"Solex NGI 2",IF(ISNUMBER(SEARCH("Fan",B13)),"Solex NLGI 3",IF(ISNUMBER(SEARCH("Pump",B13)),"Solex NLGI 3",IF(ISNUMBER(SEARCH("Motor",B13)),"SKF LGHP 2",IF(ISNUMBER(SEARCH("Decanter",B13)),"Arcanol L135W",IF(ISNUMBER(SEARCH("Caterpillar",B13)),"SKF LGHP 2",IF(ISNUMBER(SEARCH("Turbine",B13)),"SKF LGHP2",IF(ISNUMBER(SEARCH("Vibrating",B13)),"SKF LGHP2","Solex NGI 2")))))))))</f>
        <v>Solex NGI 2</v>
      </c>
      <c r="F13" s="30" t="str">
        <f t="shared" si="5"/>
        <v>Solex NGI 2</v>
      </c>
      <c r="G13" s="30" t="s">
        <v>475</v>
      </c>
      <c r="H13" s="30" t="s">
        <v>652</v>
      </c>
      <c r="I13" s="38">
        <f t="shared" si="9"/>
        <v>40</v>
      </c>
      <c r="J13" s="31">
        <f t="shared" si="6"/>
        <v>44159</v>
      </c>
      <c r="K13" s="31">
        <f t="shared" si="7"/>
        <v>44173</v>
      </c>
      <c r="L13" s="31">
        <f t="shared" si="8"/>
        <v>44159</v>
      </c>
    </row>
    <row r="14" spans="2:12" x14ac:dyDescent="0.25">
      <c r="B14" s="28" t="s">
        <v>253</v>
      </c>
      <c r="C14" s="29"/>
      <c r="D14" s="29"/>
      <c r="E14" s="29"/>
      <c r="F14" s="29"/>
      <c r="G14" s="29"/>
      <c r="H14" s="29"/>
      <c r="I14" s="39"/>
      <c r="J14" s="29"/>
      <c r="K14" s="29"/>
      <c r="L14" s="29"/>
    </row>
    <row r="15" spans="2:12" x14ac:dyDescent="0.25">
      <c r="B15" s="22" t="s">
        <v>254</v>
      </c>
      <c r="C15" s="30" t="str">
        <f t="shared" ref="C15:C22" si="11">IF(ISNUMBER(SEARCH("Conveyor",B15)),"Bushing and Bearing",IF(ISNUMBER(SEARCH("Cages",B15)),"Bearing Cages",IF(ISNUMBER(SEARCH("Indurce draft fan boiler no 2",B15)),"ID Fan Bearing","Bearing")))</f>
        <v>Bearing</v>
      </c>
      <c r="D15" s="30" t="s">
        <v>655</v>
      </c>
      <c r="E15" s="30" t="str">
        <f t="shared" si="10"/>
        <v>Solex NGI 2</v>
      </c>
      <c r="F15" s="30" t="str">
        <f t="shared" ref="F15:F22" si="12">IF(ISNUMBER(SEARCH("Cages",B15)),"Bechem Berutox FH28KN",IF(ISNUMBER(SEARCH("Conveyor",B15)),"Solex NGI 2",IF(ISNUMBER(SEARCH("Fan",B15)),"Solex NLGI 3",IF(ISNUMBER(SEARCH("Pump",B15)),"Solex NLGI 3",IF(ISNUMBER(SEARCH("Motor",B15)),"SKF LGHP 2",IF(ISNUMBER(SEARCH("Decanter",B15)),"Arcanol L135W",IF(ISNUMBER(SEARCH("Caterpillar",B15)),"SKF LGHP 2",IF(ISNUMBER(SEARCH("Turbine",B15)),"SKF LGHP2",IF(ISNUMBER(SEARCH("Vibrating",B15)),"SKF LGHP2","Solex NGI 2")))))))))</f>
        <v>Solex NGI 2</v>
      </c>
      <c r="G15" s="30" t="str">
        <f t="shared" ref="G15:G22" si="13">IF(ISNUMBER(SEARCH("SKF",F15)),"SKF",IF(ISNUMBER(SEARCH("Berutox",F15)),"Bechem",IF(ISNUMBER(SEARCH("Solex",F15)),"Solex","FAG")))</f>
        <v>Solex</v>
      </c>
      <c r="H15" s="30" t="s">
        <v>652</v>
      </c>
      <c r="I15" s="38">
        <f>4*10</f>
        <v>40</v>
      </c>
      <c r="J15" s="31">
        <f t="shared" si="6"/>
        <v>44159</v>
      </c>
      <c r="K15" s="31">
        <f t="shared" ref="K15:K22" si="14">J15+14</f>
        <v>44173</v>
      </c>
      <c r="L15" s="31">
        <f t="shared" si="8"/>
        <v>44159</v>
      </c>
    </row>
    <row r="16" spans="2:12" x14ac:dyDescent="0.25">
      <c r="B16" s="22" t="s">
        <v>255</v>
      </c>
      <c r="C16" s="30" t="str">
        <f t="shared" si="11"/>
        <v>Bearing</v>
      </c>
      <c r="D16" s="30" t="s">
        <v>655</v>
      </c>
      <c r="E16" s="30" t="str">
        <f t="shared" si="10"/>
        <v>Solex NGI 2</v>
      </c>
      <c r="F16" s="30" t="str">
        <f t="shared" si="12"/>
        <v>Solex NGI 2</v>
      </c>
      <c r="G16" s="30" t="str">
        <f t="shared" si="13"/>
        <v>Solex</v>
      </c>
      <c r="H16" s="30" t="s">
        <v>652</v>
      </c>
      <c r="I16" s="38">
        <f t="shared" ref="I16:I25" si="15">4*10</f>
        <v>40</v>
      </c>
      <c r="J16" s="31">
        <f t="shared" si="6"/>
        <v>44159</v>
      </c>
      <c r="K16" s="31">
        <f t="shared" si="14"/>
        <v>44173</v>
      </c>
      <c r="L16" s="31">
        <f t="shared" si="8"/>
        <v>44159</v>
      </c>
    </row>
    <row r="17" spans="2:12" x14ac:dyDescent="0.25">
      <c r="B17" s="22" t="s">
        <v>256</v>
      </c>
      <c r="C17" s="30" t="str">
        <f t="shared" si="11"/>
        <v>Bearing</v>
      </c>
      <c r="D17" s="30" t="s">
        <v>655</v>
      </c>
      <c r="E17" s="30" t="str">
        <f t="shared" si="10"/>
        <v>Solex NGI 2</v>
      </c>
      <c r="F17" s="30" t="str">
        <f t="shared" si="12"/>
        <v>Solex NGI 2</v>
      </c>
      <c r="G17" s="30" t="str">
        <f t="shared" si="13"/>
        <v>Solex</v>
      </c>
      <c r="H17" s="30" t="s">
        <v>652</v>
      </c>
      <c r="I17" s="38">
        <f t="shared" si="15"/>
        <v>40</v>
      </c>
      <c r="J17" s="31">
        <f t="shared" si="6"/>
        <v>44159</v>
      </c>
      <c r="K17" s="31">
        <f t="shared" si="14"/>
        <v>44173</v>
      </c>
      <c r="L17" s="31">
        <f t="shared" si="8"/>
        <v>44159</v>
      </c>
    </row>
    <row r="18" spans="2:12" x14ac:dyDescent="0.25">
      <c r="B18" s="22" t="s">
        <v>257</v>
      </c>
      <c r="C18" s="30" t="str">
        <f t="shared" si="11"/>
        <v>Bearing</v>
      </c>
      <c r="D18" s="30" t="s">
        <v>655</v>
      </c>
      <c r="E18" s="30" t="str">
        <f t="shared" si="10"/>
        <v>Solex NGI 2</v>
      </c>
      <c r="F18" s="30" t="str">
        <f t="shared" si="12"/>
        <v>Solex NGI 2</v>
      </c>
      <c r="G18" s="30" t="str">
        <f t="shared" si="13"/>
        <v>Solex</v>
      </c>
      <c r="H18" s="30" t="s">
        <v>652</v>
      </c>
      <c r="I18" s="38">
        <f t="shared" si="15"/>
        <v>40</v>
      </c>
      <c r="J18" s="31">
        <f t="shared" si="6"/>
        <v>44159</v>
      </c>
      <c r="K18" s="31">
        <f t="shared" si="14"/>
        <v>44173</v>
      </c>
      <c r="L18" s="31">
        <f t="shared" si="8"/>
        <v>44159</v>
      </c>
    </row>
    <row r="19" spans="2:12" x14ac:dyDescent="0.25">
      <c r="B19" s="22" t="s">
        <v>258</v>
      </c>
      <c r="C19" s="30" t="str">
        <f t="shared" si="11"/>
        <v>Bearing</v>
      </c>
      <c r="D19" s="30" t="s">
        <v>655</v>
      </c>
      <c r="E19" s="30" t="str">
        <f t="shared" si="10"/>
        <v>Solex NGI 2</v>
      </c>
      <c r="F19" s="30" t="str">
        <f t="shared" si="12"/>
        <v>Solex NGI 2</v>
      </c>
      <c r="G19" s="30" t="str">
        <f t="shared" si="13"/>
        <v>Solex</v>
      </c>
      <c r="H19" s="30" t="s">
        <v>652</v>
      </c>
      <c r="I19" s="38">
        <f t="shared" si="15"/>
        <v>40</v>
      </c>
      <c r="J19" s="31">
        <f t="shared" si="6"/>
        <v>44159</v>
      </c>
      <c r="K19" s="31">
        <f t="shared" si="14"/>
        <v>44173</v>
      </c>
      <c r="L19" s="31">
        <f t="shared" si="8"/>
        <v>44159</v>
      </c>
    </row>
    <row r="20" spans="2:12" x14ac:dyDescent="0.25">
      <c r="B20" s="22" t="s">
        <v>259</v>
      </c>
      <c r="C20" s="30" t="str">
        <f t="shared" si="11"/>
        <v>Bearing</v>
      </c>
      <c r="D20" s="30" t="s">
        <v>655</v>
      </c>
      <c r="E20" s="30" t="str">
        <f t="shared" si="10"/>
        <v>Solex NGI 2</v>
      </c>
      <c r="F20" s="30" t="str">
        <f t="shared" si="12"/>
        <v>Solex NGI 2</v>
      </c>
      <c r="G20" s="30" t="str">
        <f t="shared" si="13"/>
        <v>Solex</v>
      </c>
      <c r="H20" s="30" t="s">
        <v>652</v>
      </c>
      <c r="I20" s="38">
        <f t="shared" si="15"/>
        <v>40</v>
      </c>
      <c r="J20" s="31">
        <f t="shared" si="6"/>
        <v>44159</v>
      </c>
      <c r="K20" s="31">
        <f t="shared" si="14"/>
        <v>44173</v>
      </c>
      <c r="L20" s="31">
        <f t="shared" si="8"/>
        <v>44159</v>
      </c>
    </row>
    <row r="21" spans="2:12" x14ac:dyDescent="0.25">
      <c r="B21" s="22" t="s">
        <v>260</v>
      </c>
      <c r="C21" s="30" t="str">
        <f t="shared" si="11"/>
        <v>Bearing</v>
      </c>
      <c r="D21" s="30" t="s">
        <v>655</v>
      </c>
      <c r="E21" s="30" t="str">
        <f t="shared" si="10"/>
        <v>Solex NGI 2</v>
      </c>
      <c r="F21" s="30" t="str">
        <f t="shared" si="12"/>
        <v>Solex NGI 2</v>
      </c>
      <c r="G21" s="30" t="str">
        <f t="shared" si="13"/>
        <v>Solex</v>
      </c>
      <c r="H21" s="30" t="s">
        <v>652</v>
      </c>
      <c r="I21" s="38">
        <f t="shared" si="15"/>
        <v>40</v>
      </c>
      <c r="J21" s="31">
        <f t="shared" si="6"/>
        <v>44159</v>
      </c>
      <c r="K21" s="31">
        <f t="shared" si="14"/>
        <v>44173</v>
      </c>
      <c r="L21" s="31">
        <f t="shared" si="8"/>
        <v>44159</v>
      </c>
    </row>
    <row r="22" spans="2:12" x14ac:dyDescent="0.25">
      <c r="B22" s="22" t="s">
        <v>261</v>
      </c>
      <c r="C22" s="30" t="str">
        <f t="shared" si="11"/>
        <v>Bearing</v>
      </c>
      <c r="D22" s="30" t="s">
        <v>655</v>
      </c>
      <c r="E22" s="30" t="str">
        <f t="shared" ref="E22:E40" si="16">IF(ISNUMBER(SEARCH("Cages",B22)),"Bechem Berutox FH28KN",IF(ISNUMBER(SEARCH("Conveyor",B22)),"Solex NGI 2",IF(ISNUMBER(SEARCH("Fan",B22)),"Solex NLGI 3",IF(ISNUMBER(SEARCH("Pump",B22)),"Solex NLGI 3",IF(ISNUMBER(SEARCH("Motor",B22)),"SKF LGHP 2",IF(ISNUMBER(SEARCH("Decanter",B22)),"Arcanol L135W",IF(ISNUMBER(SEARCH("Caterpillar",B22)),"SKF LGHP 2",IF(ISNUMBER(SEARCH("Turbine",B22)),"SKF LGHP2",IF(ISNUMBER(SEARCH("Vibrating",B22)),"SKF LGHP2","Solex NGI 2")))))))))</f>
        <v>Solex NGI 2</v>
      </c>
      <c r="F22" s="30" t="str">
        <f t="shared" si="12"/>
        <v>Solex NGI 2</v>
      </c>
      <c r="G22" s="30" t="str">
        <f t="shared" si="13"/>
        <v>Solex</v>
      </c>
      <c r="H22" s="30" t="s">
        <v>652</v>
      </c>
      <c r="I22" s="38">
        <f t="shared" si="15"/>
        <v>40</v>
      </c>
      <c r="J22" s="31">
        <f t="shared" si="6"/>
        <v>44159</v>
      </c>
      <c r="K22" s="31">
        <f t="shared" si="14"/>
        <v>44173</v>
      </c>
      <c r="L22" s="31">
        <f t="shared" si="8"/>
        <v>44159</v>
      </c>
    </row>
    <row r="23" spans="2:12" x14ac:dyDescent="0.25">
      <c r="B23" s="28" t="s">
        <v>262</v>
      </c>
      <c r="C23" s="29"/>
      <c r="D23" s="29"/>
      <c r="E23" s="29"/>
      <c r="F23" s="29"/>
      <c r="G23" s="29"/>
      <c r="H23" s="29"/>
      <c r="I23" s="39"/>
      <c r="J23" s="39"/>
      <c r="K23" s="29"/>
      <c r="L23" s="29"/>
    </row>
    <row r="24" spans="2:12" x14ac:dyDescent="0.25">
      <c r="B24" s="22" t="s">
        <v>263</v>
      </c>
      <c r="C24" s="30" t="str">
        <f t="shared" ref="C24:C41" si="17">IF(ISNUMBER(SEARCH("Conveyor",B24)),"Bushing and Bearing",IF(ISNUMBER(SEARCH("Cages",B24)),"Bearing Cages",IF(ISNUMBER(SEARCH("Indurce draft fan boiler no 2",B24)),"ID Fan Bearing","Bearing")))</f>
        <v>Bearing</v>
      </c>
      <c r="D24" s="30" t="s">
        <v>656</v>
      </c>
      <c r="E24" s="30" t="str">
        <f t="shared" si="16"/>
        <v>Solex NGI 2</v>
      </c>
      <c r="F24" s="30" t="str">
        <f t="shared" ref="F24:F41" si="18">IF(ISNUMBER(SEARCH("Cages",B24)),"Bechem Berutox FH28KN",IF(ISNUMBER(SEARCH("Conveyor",B24)),"Solex NGI 2",IF(ISNUMBER(SEARCH("Fan",B24)),"Solex NLGI 3",IF(ISNUMBER(SEARCH("Pump",B24)),"Solex NLGI 3",IF(ISNUMBER(SEARCH("Motor",B24)),"SKF LGHP 2",IF(ISNUMBER(SEARCH("Decanter",B24)),"Arcanol L135W",IF(ISNUMBER(SEARCH("Caterpillar",B24)),"SKF LGHP 2",IF(ISNUMBER(SEARCH("Turbine",B24)),"SKF LGHP2",IF(ISNUMBER(SEARCH("Vibrating",B24)),"SKF LGHP2","Solex NGI 2")))))))))</f>
        <v>Solex NGI 2</v>
      </c>
      <c r="G24" s="30" t="str">
        <f t="shared" ref="G24:G41" si="19">IF(ISNUMBER(SEARCH("SKF",F24)),"SKF",IF(ISNUMBER(SEARCH("Berutox",F24)),"Bechem",IF(ISNUMBER(SEARCH("Solex",F24)),"Solex","FAG")))</f>
        <v>Solex</v>
      </c>
      <c r="H24" s="30" t="s">
        <v>652</v>
      </c>
      <c r="I24" s="38">
        <f t="shared" si="15"/>
        <v>40</v>
      </c>
      <c r="J24" s="31">
        <f t="shared" si="6"/>
        <v>44159</v>
      </c>
      <c r="K24" s="31">
        <f t="shared" ref="K24:K41" si="20">J24+14</f>
        <v>44173</v>
      </c>
      <c r="L24" s="31">
        <f t="shared" si="8"/>
        <v>44159</v>
      </c>
    </row>
    <row r="25" spans="2:12" x14ac:dyDescent="0.25">
      <c r="B25" s="22" t="s">
        <v>264</v>
      </c>
      <c r="C25" s="30" t="str">
        <f t="shared" si="17"/>
        <v>Bearing</v>
      </c>
      <c r="D25" s="30" t="s">
        <v>656</v>
      </c>
      <c r="E25" s="30" t="str">
        <f t="shared" si="16"/>
        <v>Solex NGI 2</v>
      </c>
      <c r="F25" s="30" t="str">
        <f t="shared" si="18"/>
        <v>Solex NGI 2</v>
      </c>
      <c r="G25" s="30" t="str">
        <f t="shared" si="19"/>
        <v>Solex</v>
      </c>
      <c r="H25" s="30" t="s">
        <v>652</v>
      </c>
      <c r="I25" s="38">
        <f t="shared" si="15"/>
        <v>40</v>
      </c>
      <c r="J25" s="31">
        <f t="shared" si="6"/>
        <v>44159</v>
      </c>
      <c r="K25" s="31">
        <f t="shared" si="20"/>
        <v>44173</v>
      </c>
      <c r="L25" s="31">
        <f t="shared" si="8"/>
        <v>44159</v>
      </c>
    </row>
    <row r="26" spans="2:12" x14ac:dyDescent="0.25">
      <c r="B26" s="22" t="s">
        <v>265</v>
      </c>
      <c r="C26" s="30" t="str">
        <f t="shared" si="17"/>
        <v>Bushing and Bearing</v>
      </c>
      <c r="D26" s="30"/>
      <c r="E26" s="30" t="str">
        <f t="shared" si="16"/>
        <v>Solex NGI 2</v>
      </c>
      <c r="F26" s="30" t="str">
        <f t="shared" si="18"/>
        <v>Solex NGI 2</v>
      </c>
      <c r="G26" s="30" t="str">
        <f t="shared" si="19"/>
        <v>Solex</v>
      </c>
      <c r="H26" s="30" t="s">
        <v>652</v>
      </c>
      <c r="I26" s="38">
        <f>2*10</f>
        <v>20</v>
      </c>
      <c r="J26" s="31">
        <f t="shared" si="6"/>
        <v>44159</v>
      </c>
      <c r="K26" s="31">
        <f t="shared" si="20"/>
        <v>44173</v>
      </c>
      <c r="L26" s="31">
        <f t="shared" si="8"/>
        <v>44159</v>
      </c>
    </row>
    <row r="27" spans="2:12" x14ac:dyDescent="0.25">
      <c r="B27" s="22" t="s">
        <v>266</v>
      </c>
      <c r="C27" s="30" t="str">
        <f t="shared" si="17"/>
        <v>Bushing and Bearing</v>
      </c>
      <c r="D27" s="30"/>
      <c r="E27" s="30" t="str">
        <f t="shared" si="16"/>
        <v>Solex NGI 2</v>
      </c>
      <c r="F27" s="30" t="str">
        <f t="shared" si="18"/>
        <v>Solex NGI 2</v>
      </c>
      <c r="G27" s="30" t="str">
        <f t="shared" si="19"/>
        <v>Solex</v>
      </c>
      <c r="H27" s="30" t="s">
        <v>652</v>
      </c>
      <c r="I27" s="38">
        <f t="shared" ref="I27:I41" si="21">2*10</f>
        <v>20</v>
      </c>
      <c r="J27" s="31">
        <f t="shared" si="6"/>
        <v>44159</v>
      </c>
      <c r="K27" s="31">
        <f t="shared" si="20"/>
        <v>44173</v>
      </c>
      <c r="L27" s="31">
        <f t="shared" si="8"/>
        <v>44159</v>
      </c>
    </row>
    <row r="28" spans="2:12" x14ac:dyDescent="0.25">
      <c r="B28" s="22" t="s">
        <v>267</v>
      </c>
      <c r="C28" s="30" t="str">
        <f t="shared" si="17"/>
        <v>Bushing and Bearing</v>
      </c>
      <c r="D28" s="30"/>
      <c r="E28" s="30" t="str">
        <f t="shared" si="16"/>
        <v>Solex NGI 2</v>
      </c>
      <c r="F28" s="30" t="str">
        <f t="shared" si="18"/>
        <v>Solex NGI 2</v>
      </c>
      <c r="G28" s="30" t="str">
        <f t="shared" si="19"/>
        <v>Solex</v>
      </c>
      <c r="H28" s="30" t="s">
        <v>652</v>
      </c>
      <c r="I28" s="38">
        <f t="shared" si="21"/>
        <v>20</v>
      </c>
      <c r="J28" s="31">
        <f t="shared" si="6"/>
        <v>44159</v>
      </c>
      <c r="K28" s="31">
        <f t="shared" si="20"/>
        <v>44173</v>
      </c>
      <c r="L28" s="31">
        <f t="shared" si="8"/>
        <v>44159</v>
      </c>
    </row>
    <row r="29" spans="2:12" x14ac:dyDescent="0.25">
      <c r="B29" s="22" t="s">
        <v>268</v>
      </c>
      <c r="C29" s="30" t="str">
        <f t="shared" si="17"/>
        <v>Bushing and Bearing</v>
      </c>
      <c r="D29" s="30"/>
      <c r="E29" s="30" t="str">
        <f t="shared" si="16"/>
        <v>Solex NGI 2</v>
      </c>
      <c r="F29" s="30" t="str">
        <f t="shared" si="18"/>
        <v>Solex NGI 2</v>
      </c>
      <c r="G29" s="30" t="str">
        <f t="shared" si="19"/>
        <v>Solex</v>
      </c>
      <c r="H29" s="30" t="s">
        <v>652</v>
      </c>
      <c r="I29" s="38">
        <f t="shared" si="21"/>
        <v>20</v>
      </c>
      <c r="J29" s="31">
        <f t="shared" si="6"/>
        <v>44159</v>
      </c>
      <c r="K29" s="31">
        <f t="shared" si="20"/>
        <v>44173</v>
      </c>
      <c r="L29" s="31">
        <f t="shared" si="8"/>
        <v>44159</v>
      </c>
    </row>
    <row r="30" spans="2:12" x14ac:dyDescent="0.25">
      <c r="B30" s="22" t="s">
        <v>93</v>
      </c>
      <c r="C30" s="30" t="str">
        <f t="shared" si="17"/>
        <v>Bushing and Bearing</v>
      </c>
      <c r="D30" s="30"/>
      <c r="E30" s="30" t="str">
        <f t="shared" si="16"/>
        <v>Solex NGI 2</v>
      </c>
      <c r="F30" s="30" t="str">
        <f t="shared" si="18"/>
        <v>Solex NGI 2</v>
      </c>
      <c r="G30" s="30" t="str">
        <f t="shared" si="19"/>
        <v>Solex</v>
      </c>
      <c r="H30" s="30" t="s">
        <v>652</v>
      </c>
      <c r="I30" s="38">
        <f t="shared" si="21"/>
        <v>20</v>
      </c>
      <c r="J30" s="31">
        <f t="shared" si="6"/>
        <v>44159</v>
      </c>
      <c r="K30" s="31">
        <f t="shared" si="20"/>
        <v>44173</v>
      </c>
      <c r="L30" s="31">
        <f t="shared" si="8"/>
        <v>44159</v>
      </c>
    </row>
    <row r="31" spans="2:12" x14ac:dyDescent="0.25">
      <c r="B31" s="22" t="s">
        <v>269</v>
      </c>
      <c r="C31" s="30" t="str">
        <f t="shared" si="17"/>
        <v>Bushing and Bearing</v>
      </c>
      <c r="D31" s="30"/>
      <c r="E31" s="30" t="str">
        <f t="shared" si="16"/>
        <v>Solex NGI 2</v>
      </c>
      <c r="F31" s="30" t="str">
        <f t="shared" si="18"/>
        <v>Solex NGI 2</v>
      </c>
      <c r="G31" s="30" t="str">
        <f t="shared" si="19"/>
        <v>Solex</v>
      </c>
      <c r="H31" s="30" t="s">
        <v>652</v>
      </c>
      <c r="I31" s="38">
        <f t="shared" si="21"/>
        <v>20</v>
      </c>
      <c r="J31" s="31">
        <f t="shared" si="6"/>
        <v>44159</v>
      </c>
      <c r="K31" s="31">
        <f t="shared" si="20"/>
        <v>44173</v>
      </c>
      <c r="L31" s="31">
        <f t="shared" si="8"/>
        <v>44159</v>
      </c>
    </row>
    <row r="32" spans="2:12" x14ac:dyDescent="0.25">
      <c r="B32" s="22" t="s">
        <v>270</v>
      </c>
      <c r="C32" s="30" t="str">
        <f t="shared" si="17"/>
        <v>Bushing and Bearing</v>
      </c>
      <c r="D32" s="30"/>
      <c r="E32" s="30" t="str">
        <f t="shared" si="16"/>
        <v>Solex NGI 2</v>
      </c>
      <c r="F32" s="30" t="str">
        <f t="shared" si="18"/>
        <v>Solex NGI 2</v>
      </c>
      <c r="G32" s="30" t="str">
        <f t="shared" si="19"/>
        <v>Solex</v>
      </c>
      <c r="H32" s="30" t="s">
        <v>652</v>
      </c>
      <c r="I32" s="38">
        <f t="shared" si="21"/>
        <v>20</v>
      </c>
      <c r="J32" s="31">
        <f t="shared" si="6"/>
        <v>44159</v>
      </c>
      <c r="K32" s="31">
        <f t="shared" si="20"/>
        <v>44173</v>
      </c>
      <c r="L32" s="31">
        <f t="shared" si="8"/>
        <v>44159</v>
      </c>
    </row>
    <row r="33" spans="2:12" x14ac:dyDescent="0.25">
      <c r="B33" s="22" t="s">
        <v>657</v>
      </c>
      <c r="C33" s="30" t="str">
        <f t="shared" si="17"/>
        <v>Bearing</v>
      </c>
      <c r="D33" s="30" t="s">
        <v>656</v>
      </c>
      <c r="E33" s="30" t="str">
        <f t="shared" si="16"/>
        <v>Solex NGI 2</v>
      </c>
      <c r="F33" s="30" t="str">
        <f t="shared" si="18"/>
        <v>Solex NGI 2</v>
      </c>
      <c r="G33" s="30" t="str">
        <f t="shared" si="19"/>
        <v>Solex</v>
      </c>
      <c r="H33" s="30" t="s">
        <v>652</v>
      </c>
      <c r="I33" s="38">
        <f t="shared" si="21"/>
        <v>20</v>
      </c>
      <c r="J33" s="31">
        <f t="shared" si="6"/>
        <v>44159</v>
      </c>
      <c r="K33" s="31">
        <f t="shared" ref="K33" si="22">J33+14</f>
        <v>44173</v>
      </c>
      <c r="L33" s="31">
        <f t="shared" ref="L33" si="23">J33</f>
        <v>44159</v>
      </c>
    </row>
    <row r="34" spans="2:12" x14ac:dyDescent="0.25">
      <c r="B34" s="22" t="s">
        <v>271</v>
      </c>
      <c r="C34" s="30" t="str">
        <f t="shared" si="17"/>
        <v>Bushing and Bearing</v>
      </c>
      <c r="D34" s="30"/>
      <c r="E34" s="30" t="str">
        <f t="shared" si="16"/>
        <v>Solex NGI 2</v>
      </c>
      <c r="F34" s="30" t="str">
        <f t="shared" si="18"/>
        <v>Solex NGI 2</v>
      </c>
      <c r="G34" s="30" t="str">
        <f t="shared" si="19"/>
        <v>Solex</v>
      </c>
      <c r="H34" s="30" t="s">
        <v>652</v>
      </c>
      <c r="I34" s="38">
        <f t="shared" si="21"/>
        <v>20</v>
      </c>
      <c r="J34" s="31">
        <f t="shared" si="6"/>
        <v>44159</v>
      </c>
      <c r="K34" s="31">
        <f t="shared" si="20"/>
        <v>44173</v>
      </c>
      <c r="L34" s="31">
        <f t="shared" si="8"/>
        <v>44159</v>
      </c>
    </row>
    <row r="35" spans="2:12" x14ac:dyDescent="0.25">
      <c r="B35" s="22" t="s">
        <v>272</v>
      </c>
      <c r="C35" s="30" t="str">
        <f t="shared" si="17"/>
        <v>Bushing and Bearing</v>
      </c>
      <c r="D35" s="30"/>
      <c r="E35" s="30" t="str">
        <f t="shared" si="16"/>
        <v>Solex NGI 2</v>
      </c>
      <c r="F35" s="30" t="str">
        <f t="shared" si="18"/>
        <v>Solex NGI 2</v>
      </c>
      <c r="G35" s="30" t="str">
        <f t="shared" si="19"/>
        <v>Solex</v>
      </c>
      <c r="H35" s="30" t="s">
        <v>652</v>
      </c>
      <c r="I35" s="38">
        <f t="shared" si="21"/>
        <v>20</v>
      </c>
      <c r="J35" s="31">
        <f t="shared" si="6"/>
        <v>44159</v>
      </c>
      <c r="K35" s="31">
        <f t="shared" si="20"/>
        <v>44173</v>
      </c>
      <c r="L35" s="31">
        <f t="shared" si="8"/>
        <v>44159</v>
      </c>
    </row>
    <row r="36" spans="2:12" x14ac:dyDescent="0.25">
      <c r="B36" s="22" t="s">
        <v>273</v>
      </c>
      <c r="C36" s="30" t="str">
        <f t="shared" si="17"/>
        <v>Bushing and Bearing</v>
      </c>
      <c r="D36" s="30"/>
      <c r="E36" s="30" t="str">
        <f t="shared" si="16"/>
        <v>Solex NGI 2</v>
      </c>
      <c r="F36" s="30" t="str">
        <f t="shared" si="18"/>
        <v>Solex NGI 2</v>
      </c>
      <c r="G36" s="30" t="str">
        <f t="shared" si="19"/>
        <v>Solex</v>
      </c>
      <c r="H36" s="30" t="s">
        <v>652</v>
      </c>
      <c r="I36" s="38">
        <f t="shared" si="21"/>
        <v>20</v>
      </c>
      <c r="J36" s="31">
        <f t="shared" si="6"/>
        <v>44159</v>
      </c>
      <c r="K36" s="31">
        <f t="shared" si="20"/>
        <v>44173</v>
      </c>
      <c r="L36" s="31">
        <f t="shared" si="8"/>
        <v>44159</v>
      </c>
    </row>
    <row r="37" spans="2:12" x14ac:dyDescent="0.25">
      <c r="B37" s="22" t="s">
        <v>274</v>
      </c>
      <c r="C37" s="30" t="str">
        <f t="shared" si="17"/>
        <v>Bushing and Bearing</v>
      </c>
      <c r="D37" s="30"/>
      <c r="E37" s="30" t="str">
        <f t="shared" si="16"/>
        <v>Solex NGI 2</v>
      </c>
      <c r="F37" s="30" t="str">
        <f t="shared" si="18"/>
        <v>Solex NGI 2</v>
      </c>
      <c r="G37" s="30" t="str">
        <f t="shared" si="19"/>
        <v>Solex</v>
      </c>
      <c r="H37" s="30" t="s">
        <v>652</v>
      </c>
      <c r="I37" s="38">
        <f t="shared" si="21"/>
        <v>20</v>
      </c>
      <c r="J37" s="31">
        <f t="shared" si="6"/>
        <v>44159</v>
      </c>
      <c r="K37" s="31">
        <f t="shared" si="20"/>
        <v>44173</v>
      </c>
      <c r="L37" s="31">
        <f t="shared" si="8"/>
        <v>44159</v>
      </c>
    </row>
    <row r="38" spans="2:12" x14ac:dyDescent="0.25">
      <c r="B38" s="22" t="s">
        <v>275</v>
      </c>
      <c r="C38" s="30" t="str">
        <f t="shared" si="17"/>
        <v>Bearing</v>
      </c>
      <c r="D38" s="30"/>
      <c r="E38" s="30" t="str">
        <f t="shared" si="16"/>
        <v>Solex NGI 2</v>
      </c>
      <c r="F38" s="30" t="str">
        <f t="shared" si="18"/>
        <v>Solex NGI 2</v>
      </c>
      <c r="G38" s="30" t="str">
        <f t="shared" si="19"/>
        <v>Solex</v>
      </c>
      <c r="H38" s="30" t="s">
        <v>652</v>
      </c>
      <c r="I38" s="38">
        <f t="shared" si="21"/>
        <v>20</v>
      </c>
      <c r="J38" s="31">
        <f t="shared" si="6"/>
        <v>44159</v>
      </c>
      <c r="K38" s="31">
        <f t="shared" si="20"/>
        <v>44173</v>
      </c>
      <c r="L38" s="31">
        <f t="shared" si="8"/>
        <v>44159</v>
      </c>
    </row>
    <row r="39" spans="2:12" x14ac:dyDescent="0.25">
      <c r="B39" s="22" t="s">
        <v>276</v>
      </c>
      <c r="C39" s="30" t="str">
        <f t="shared" si="17"/>
        <v>Bearing</v>
      </c>
      <c r="D39" s="30"/>
      <c r="E39" s="30" t="str">
        <f t="shared" si="16"/>
        <v>Solex NGI 2</v>
      </c>
      <c r="F39" s="30" t="str">
        <f t="shared" si="18"/>
        <v>Solex NGI 2</v>
      </c>
      <c r="G39" s="30" t="str">
        <f t="shared" si="19"/>
        <v>Solex</v>
      </c>
      <c r="H39" s="30" t="s">
        <v>652</v>
      </c>
      <c r="I39" s="38">
        <f t="shared" si="21"/>
        <v>20</v>
      </c>
      <c r="J39" s="31">
        <f t="shared" si="6"/>
        <v>44159</v>
      </c>
      <c r="K39" s="31">
        <f t="shared" si="20"/>
        <v>44173</v>
      </c>
      <c r="L39" s="31">
        <f t="shared" si="8"/>
        <v>44159</v>
      </c>
    </row>
    <row r="40" spans="2:12" x14ac:dyDescent="0.25">
      <c r="B40" s="22" t="s">
        <v>277</v>
      </c>
      <c r="C40" s="30" t="str">
        <f t="shared" si="17"/>
        <v>Bearing</v>
      </c>
      <c r="D40" s="30"/>
      <c r="E40" s="30" t="str">
        <f t="shared" si="16"/>
        <v>Solex NGI 2</v>
      </c>
      <c r="F40" s="30" t="str">
        <f t="shared" si="18"/>
        <v>Solex NGI 2</v>
      </c>
      <c r="G40" s="30" t="str">
        <f t="shared" si="19"/>
        <v>Solex</v>
      </c>
      <c r="H40" s="30" t="s">
        <v>652</v>
      </c>
      <c r="I40" s="38">
        <f t="shared" si="21"/>
        <v>20</v>
      </c>
      <c r="J40" s="31">
        <f t="shared" si="6"/>
        <v>44159</v>
      </c>
      <c r="K40" s="31">
        <f t="shared" si="20"/>
        <v>44173</v>
      </c>
      <c r="L40" s="31">
        <f t="shared" si="8"/>
        <v>44159</v>
      </c>
    </row>
    <row r="41" spans="2:12" x14ac:dyDescent="0.25">
      <c r="B41" s="22" t="s">
        <v>278</v>
      </c>
      <c r="C41" s="30" t="str">
        <f t="shared" si="17"/>
        <v>Bearing</v>
      </c>
      <c r="D41" s="30"/>
      <c r="E41" s="30" t="str">
        <f t="shared" ref="E41:E59" si="24">IF(ISNUMBER(SEARCH("Cages",B41)),"Bechem Berutox FH28KN",IF(ISNUMBER(SEARCH("Conveyor",B41)),"Solex NGI 2",IF(ISNUMBER(SEARCH("Fan",B41)),"Solex NLGI 3",IF(ISNUMBER(SEARCH("Pump",B41)),"Solex NLGI 3",IF(ISNUMBER(SEARCH("Motor",B41)),"SKF LGHP 2",IF(ISNUMBER(SEARCH("Decanter",B41)),"Arcanol L135W",IF(ISNUMBER(SEARCH("Caterpillar",B41)),"SKF LGHP 2",IF(ISNUMBER(SEARCH("Turbine",B41)),"SKF LGHP2",IF(ISNUMBER(SEARCH("Vibrating",B41)),"SKF LGHP2","Solex NGI 2")))))))))</f>
        <v>Solex NGI 2</v>
      </c>
      <c r="F41" s="30" t="str">
        <f t="shared" si="18"/>
        <v>Solex NGI 2</v>
      </c>
      <c r="G41" s="30" t="str">
        <f t="shared" si="19"/>
        <v>Solex</v>
      </c>
      <c r="H41" s="30" t="s">
        <v>652</v>
      </c>
      <c r="I41" s="38">
        <f t="shared" si="21"/>
        <v>20</v>
      </c>
      <c r="J41" s="31">
        <f t="shared" si="6"/>
        <v>44159</v>
      </c>
      <c r="K41" s="31">
        <f t="shared" si="20"/>
        <v>44173</v>
      </c>
      <c r="L41" s="31">
        <f t="shared" si="8"/>
        <v>44159</v>
      </c>
    </row>
    <row r="42" spans="2:12" x14ac:dyDescent="0.25">
      <c r="B42" s="28" t="s">
        <v>279</v>
      </c>
      <c r="C42" s="29"/>
      <c r="D42" s="29"/>
      <c r="E42" s="29"/>
      <c r="F42" s="29"/>
      <c r="G42" s="29"/>
      <c r="H42" s="29"/>
      <c r="I42" s="39"/>
      <c r="J42" s="29"/>
      <c r="K42" s="29"/>
      <c r="L42" s="29"/>
    </row>
    <row r="43" spans="2:12" x14ac:dyDescent="0.25">
      <c r="B43" s="22" t="s">
        <v>280</v>
      </c>
      <c r="C43" s="30" t="str">
        <f t="shared" ref="C43:C60" si="25">IF(ISNUMBER(SEARCH("Conveyor",B43)),"Bushing and Bearing",IF(ISNUMBER(SEARCH("Cages",B43)),"Bearing Cages",IF(ISNUMBER(SEARCH("Indurce draft fan boiler no 2",B43)),"ID Fan Bearing","Bearing")))</f>
        <v>Bearing</v>
      </c>
      <c r="D43" s="30"/>
      <c r="E43" s="30" t="str">
        <f t="shared" si="24"/>
        <v>Solex NGI 2</v>
      </c>
      <c r="F43" s="30" t="str">
        <f t="shared" ref="F43:F60" si="26">IF(ISNUMBER(SEARCH("Cages",B43)),"Bechem Berutox FH28KN",IF(ISNUMBER(SEARCH("Conveyor",B43)),"Solex NGI 2",IF(ISNUMBER(SEARCH("Fan",B43)),"Solex NLGI 3",IF(ISNUMBER(SEARCH("Pump",B43)),"Solex NLGI 3",IF(ISNUMBER(SEARCH("Motor",B43)),"SKF LGHP 2",IF(ISNUMBER(SEARCH("Decanter",B43)),"Arcanol L135W",IF(ISNUMBER(SEARCH("Caterpillar",B43)),"SKF LGHP 2",IF(ISNUMBER(SEARCH("Turbine",B43)),"SKF LGHP2",IF(ISNUMBER(SEARCH("Vibrating",B43)),"SKF LGHP2","Solex NGI 2")))))))))</f>
        <v>Solex NGI 2</v>
      </c>
      <c r="G43" s="30" t="str">
        <f t="shared" ref="G43:G60" si="27">IF(ISNUMBER(SEARCH("SKF",F43)),"SKF",IF(ISNUMBER(SEARCH("Berutox",F43)),"Bechem",IF(ISNUMBER(SEARCH("Solex",F43)),"Solex","FAG")))</f>
        <v>Solex</v>
      </c>
      <c r="H43" s="30" t="s">
        <v>652</v>
      </c>
      <c r="I43" s="38">
        <f>10*4</f>
        <v>40</v>
      </c>
      <c r="J43" s="31">
        <f t="shared" si="6"/>
        <v>44159</v>
      </c>
      <c r="K43" s="31">
        <f t="shared" ref="K43:K106" si="28">J43+14</f>
        <v>44173</v>
      </c>
      <c r="L43" s="31">
        <f t="shared" si="8"/>
        <v>44159</v>
      </c>
    </row>
    <row r="44" spans="2:12" x14ac:dyDescent="0.25">
      <c r="B44" s="22" t="s">
        <v>281</v>
      </c>
      <c r="C44" s="30" t="str">
        <f t="shared" si="25"/>
        <v>Bearing</v>
      </c>
      <c r="D44" s="30"/>
      <c r="E44" s="30" t="str">
        <f t="shared" si="24"/>
        <v>Solex NGI 2</v>
      </c>
      <c r="F44" s="30" t="str">
        <f t="shared" si="26"/>
        <v>Solex NGI 2</v>
      </c>
      <c r="G44" s="30" t="str">
        <f t="shared" si="27"/>
        <v>Solex</v>
      </c>
      <c r="H44" s="30" t="s">
        <v>652</v>
      </c>
      <c r="I44" s="38">
        <f t="shared" ref="I44:I50" si="29">10*4</f>
        <v>40</v>
      </c>
      <c r="J44" s="31">
        <f t="shared" si="6"/>
        <v>44159</v>
      </c>
      <c r="K44" s="31">
        <f t="shared" si="28"/>
        <v>44173</v>
      </c>
      <c r="L44" s="31">
        <f t="shared" si="8"/>
        <v>44159</v>
      </c>
    </row>
    <row r="45" spans="2:12" x14ac:dyDescent="0.25">
      <c r="B45" s="22" t="s">
        <v>282</v>
      </c>
      <c r="C45" s="30" t="str">
        <f t="shared" si="25"/>
        <v>Bushing and Bearing</v>
      </c>
      <c r="D45" s="30"/>
      <c r="E45" s="30" t="str">
        <f t="shared" si="24"/>
        <v>Solex NGI 2</v>
      </c>
      <c r="F45" s="30" t="str">
        <f t="shared" si="26"/>
        <v>Solex NGI 2</v>
      </c>
      <c r="G45" s="30" t="str">
        <f t="shared" si="27"/>
        <v>Solex</v>
      </c>
      <c r="H45" s="30" t="s">
        <v>652</v>
      </c>
      <c r="I45" s="38">
        <f t="shared" si="29"/>
        <v>40</v>
      </c>
      <c r="J45" s="31">
        <f t="shared" si="6"/>
        <v>44159</v>
      </c>
      <c r="K45" s="31">
        <f t="shared" si="28"/>
        <v>44173</v>
      </c>
      <c r="L45" s="31">
        <f t="shared" si="8"/>
        <v>44159</v>
      </c>
    </row>
    <row r="46" spans="2:12" x14ac:dyDescent="0.25">
      <c r="B46" s="22" t="s">
        <v>283</v>
      </c>
      <c r="C46" s="30" t="str">
        <f t="shared" si="25"/>
        <v>Bushing and Bearing</v>
      </c>
      <c r="D46" s="30"/>
      <c r="E46" s="30" t="str">
        <f t="shared" si="24"/>
        <v>Solex NGI 2</v>
      </c>
      <c r="F46" s="30" t="str">
        <f t="shared" si="26"/>
        <v>Solex NGI 2</v>
      </c>
      <c r="G46" s="30" t="str">
        <f t="shared" si="27"/>
        <v>Solex</v>
      </c>
      <c r="H46" s="30" t="s">
        <v>652</v>
      </c>
      <c r="I46" s="38">
        <f t="shared" si="29"/>
        <v>40</v>
      </c>
      <c r="J46" s="31">
        <f t="shared" si="6"/>
        <v>44159</v>
      </c>
      <c r="K46" s="31">
        <f t="shared" si="28"/>
        <v>44173</v>
      </c>
      <c r="L46" s="31">
        <f t="shared" si="8"/>
        <v>44159</v>
      </c>
    </row>
    <row r="47" spans="2:12" x14ac:dyDescent="0.25">
      <c r="B47" s="22" t="s">
        <v>284</v>
      </c>
      <c r="C47" s="30" t="str">
        <f t="shared" si="25"/>
        <v>Bushing and Bearing</v>
      </c>
      <c r="D47" s="30"/>
      <c r="E47" s="30" t="str">
        <f t="shared" si="24"/>
        <v>Solex NGI 2</v>
      </c>
      <c r="F47" s="30" t="str">
        <f t="shared" si="26"/>
        <v>Solex NGI 2</v>
      </c>
      <c r="G47" s="30" t="str">
        <f t="shared" si="27"/>
        <v>Solex</v>
      </c>
      <c r="H47" s="30" t="s">
        <v>652</v>
      </c>
      <c r="I47" s="38">
        <f t="shared" si="29"/>
        <v>40</v>
      </c>
      <c r="J47" s="31">
        <f t="shared" si="6"/>
        <v>44159</v>
      </c>
      <c r="K47" s="31">
        <f t="shared" si="28"/>
        <v>44173</v>
      </c>
      <c r="L47" s="31">
        <f t="shared" si="8"/>
        <v>44159</v>
      </c>
    </row>
    <row r="48" spans="2:12" x14ac:dyDescent="0.25">
      <c r="B48" s="22" t="s">
        <v>285</v>
      </c>
      <c r="C48" s="30" t="str">
        <f t="shared" si="25"/>
        <v>Bushing and Bearing</v>
      </c>
      <c r="D48" s="30"/>
      <c r="E48" s="30" t="str">
        <f t="shared" si="24"/>
        <v>Solex NGI 2</v>
      </c>
      <c r="F48" s="30" t="str">
        <f t="shared" si="26"/>
        <v>Solex NGI 2</v>
      </c>
      <c r="G48" s="30" t="str">
        <f t="shared" si="27"/>
        <v>Solex</v>
      </c>
      <c r="H48" s="30" t="s">
        <v>652</v>
      </c>
      <c r="I48" s="38">
        <f t="shared" si="29"/>
        <v>40</v>
      </c>
      <c r="J48" s="31">
        <f t="shared" si="6"/>
        <v>44159</v>
      </c>
      <c r="K48" s="31">
        <f t="shared" si="28"/>
        <v>44173</v>
      </c>
      <c r="L48" s="31">
        <f t="shared" si="8"/>
        <v>44159</v>
      </c>
    </row>
    <row r="49" spans="2:12" x14ac:dyDescent="0.25">
      <c r="B49" s="22" t="s">
        <v>286</v>
      </c>
      <c r="C49" s="30" t="str">
        <f t="shared" si="25"/>
        <v>Bushing and Bearing</v>
      </c>
      <c r="D49" s="30"/>
      <c r="E49" s="30" t="str">
        <f t="shared" si="24"/>
        <v>Solex NGI 2</v>
      </c>
      <c r="F49" s="30" t="str">
        <f t="shared" si="26"/>
        <v>Solex NGI 2</v>
      </c>
      <c r="G49" s="30" t="str">
        <f t="shared" si="27"/>
        <v>Solex</v>
      </c>
      <c r="H49" s="30" t="s">
        <v>652</v>
      </c>
      <c r="I49" s="38">
        <f t="shared" si="29"/>
        <v>40</v>
      </c>
      <c r="J49" s="31">
        <f t="shared" si="6"/>
        <v>44159</v>
      </c>
      <c r="K49" s="31">
        <f t="shared" si="28"/>
        <v>44173</v>
      </c>
      <c r="L49" s="31">
        <f t="shared" si="8"/>
        <v>44159</v>
      </c>
    </row>
    <row r="50" spans="2:12" x14ac:dyDescent="0.25">
      <c r="B50" s="22" t="s">
        <v>287</v>
      </c>
      <c r="C50" s="30" t="str">
        <f t="shared" si="25"/>
        <v>Bushing and Bearing</v>
      </c>
      <c r="D50" s="30"/>
      <c r="E50" s="30" t="str">
        <f t="shared" si="24"/>
        <v>Solex NGI 2</v>
      </c>
      <c r="F50" s="30" t="str">
        <f t="shared" si="26"/>
        <v>Solex NGI 2</v>
      </c>
      <c r="G50" s="30" t="str">
        <f t="shared" si="27"/>
        <v>Solex</v>
      </c>
      <c r="H50" s="30" t="s">
        <v>652</v>
      </c>
      <c r="I50" s="38">
        <f t="shared" si="29"/>
        <v>40</v>
      </c>
      <c r="J50" s="31">
        <f t="shared" si="6"/>
        <v>44159</v>
      </c>
      <c r="K50" s="31">
        <f t="shared" si="28"/>
        <v>44173</v>
      </c>
      <c r="L50" s="31">
        <f t="shared" si="8"/>
        <v>44159</v>
      </c>
    </row>
    <row r="51" spans="2:12" x14ac:dyDescent="0.25">
      <c r="B51" s="22" t="s">
        <v>288</v>
      </c>
      <c r="C51" s="30" t="str">
        <f t="shared" si="25"/>
        <v>Bearing</v>
      </c>
      <c r="D51" s="30"/>
      <c r="E51" s="30" t="str">
        <f t="shared" si="24"/>
        <v>Solex NGI 2</v>
      </c>
      <c r="F51" s="30" t="str">
        <f t="shared" si="26"/>
        <v>Solex NGI 2</v>
      </c>
      <c r="G51" s="30" t="str">
        <f t="shared" si="27"/>
        <v>Solex</v>
      </c>
      <c r="H51" s="30" t="s">
        <v>652</v>
      </c>
      <c r="I51" s="38">
        <f>10*2</f>
        <v>20</v>
      </c>
      <c r="J51" s="31">
        <f t="shared" si="6"/>
        <v>44159</v>
      </c>
      <c r="K51" s="31">
        <f t="shared" si="28"/>
        <v>44173</v>
      </c>
      <c r="L51" s="31">
        <f t="shared" si="8"/>
        <v>44159</v>
      </c>
    </row>
    <row r="52" spans="2:12" x14ac:dyDescent="0.25">
      <c r="B52" s="22" t="s">
        <v>289</v>
      </c>
      <c r="C52" s="30" t="str">
        <f t="shared" si="25"/>
        <v>Bearing</v>
      </c>
      <c r="D52" s="30"/>
      <c r="E52" s="30" t="str">
        <f t="shared" si="24"/>
        <v>Solex NGI 2</v>
      </c>
      <c r="F52" s="30" t="str">
        <f t="shared" si="26"/>
        <v>Solex NGI 2</v>
      </c>
      <c r="G52" s="30" t="str">
        <f t="shared" si="27"/>
        <v>Solex</v>
      </c>
      <c r="H52" s="30" t="s">
        <v>652</v>
      </c>
      <c r="I52" s="38">
        <f t="shared" ref="I52:I54" si="30">10*2</f>
        <v>20</v>
      </c>
      <c r="J52" s="31">
        <f t="shared" si="6"/>
        <v>44159</v>
      </c>
      <c r="K52" s="31">
        <f t="shared" si="28"/>
        <v>44173</v>
      </c>
      <c r="L52" s="31">
        <f t="shared" si="8"/>
        <v>44159</v>
      </c>
    </row>
    <row r="53" spans="2:12" x14ac:dyDescent="0.25">
      <c r="B53" s="22" t="s">
        <v>290</v>
      </c>
      <c r="C53" s="30" t="str">
        <f t="shared" si="25"/>
        <v>Bearing</v>
      </c>
      <c r="D53" s="30"/>
      <c r="E53" s="30" t="str">
        <f t="shared" si="24"/>
        <v>Solex NGI 2</v>
      </c>
      <c r="F53" s="30" t="str">
        <f t="shared" si="26"/>
        <v>Solex NGI 2</v>
      </c>
      <c r="G53" s="30" t="str">
        <f t="shared" si="27"/>
        <v>Solex</v>
      </c>
      <c r="H53" s="30" t="s">
        <v>652</v>
      </c>
      <c r="I53" s="38">
        <f t="shared" si="30"/>
        <v>20</v>
      </c>
      <c r="J53" s="31">
        <f t="shared" si="6"/>
        <v>44159</v>
      </c>
      <c r="K53" s="31">
        <f t="shared" si="28"/>
        <v>44173</v>
      </c>
      <c r="L53" s="31">
        <f t="shared" si="8"/>
        <v>44159</v>
      </c>
    </row>
    <row r="54" spans="2:12" x14ac:dyDescent="0.25">
      <c r="B54" s="22" t="s">
        <v>291</v>
      </c>
      <c r="C54" s="30" t="str">
        <f t="shared" si="25"/>
        <v>Bearing</v>
      </c>
      <c r="D54" s="30"/>
      <c r="E54" s="30" t="str">
        <f t="shared" si="24"/>
        <v>Solex NGI 2</v>
      </c>
      <c r="F54" s="30" t="str">
        <f t="shared" si="26"/>
        <v>Solex NGI 2</v>
      </c>
      <c r="G54" s="30" t="str">
        <f t="shared" si="27"/>
        <v>Solex</v>
      </c>
      <c r="H54" s="30" t="s">
        <v>652</v>
      </c>
      <c r="I54" s="38">
        <f t="shared" si="30"/>
        <v>20</v>
      </c>
      <c r="J54" s="31">
        <f t="shared" si="6"/>
        <v>44159</v>
      </c>
      <c r="K54" s="31">
        <f t="shared" si="28"/>
        <v>44173</v>
      </c>
      <c r="L54" s="31">
        <f t="shared" si="8"/>
        <v>44159</v>
      </c>
    </row>
    <row r="55" spans="2:12" x14ac:dyDescent="0.25">
      <c r="B55" s="22" t="s">
        <v>292</v>
      </c>
      <c r="C55" s="30" t="str">
        <f t="shared" si="25"/>
        <v>Bushing and Bearing</v>
      </c>
      <c r="D55" s="30"/>
      <c r="E55" s="30" t="str">
        <f t="shared" si="24"/>
        <v>Solex NGI 2</v>
      </c>
      <c r="F55" s="30" t="str">
        <f t="shared" si="26"/>
        <v>Solex NGI 2</v>
      </c>
      <c r="G55" s="30" t="str">
        <f t="shared" si="27"/>
        <v>Solex</v>
      </c>
      <c r="H55" s="30" t="s">
        <v>652</v>
      </c>
      <c r="I55" s="38">
        <f t="shared" ref="I55:I56" si="31">10*4</f>
        <v>40</v>
      </c>
      <c r="J55" s="31">
        <f t="shared" si="6"/>
        <v>44159</v>
      </c>
      <c r="K55" s="31">
        <f t="shared" si="28"/>
        <v>44173</v>
      </c>
      <c r="L55" s="31">
        <f t="shared" si="8"/>
        <v>44159</v>
      </c>
    </row>
    <row r="56" spans="2:12" x14ac:dyDescent="0.25">
      <c r="B56" s="22" t="s">
        <v>293</v>
      </c>
      <c r="C56" s="30" t="str">
        <f t="shared" si="25"/>
        <v>Bushing and Bearing</v>
      </c>
      <c r="D56" s="30"/>
      <c r="E56" s="30" t="str">
        <f t="shared" si="24"/>
        <v>Solex NGI 2</v>
      </c>
      <c r="F56" s="30" t="str">
        <f t="shared" si="26"/>
        <v>Solex NGI 2</v>
      </c>
      <c r="G56" s="30" t="str">
        <f t="shared" si="27"/>
        <v>Solex</v>
      </c>
      <c r="H56" s="30" t="s">
        <v>652</v>
      </c>
      <c r="I56" s="38">
        <f t="shared" si="31"/>
        <v>40</v>
      </c>
      <c r="J56" s="31">
        <f t="shared" si="6"/>
        <v>44159</v>
      </c>
      <c r="K56" s="31">
        <f t="shared" si="28"/>
        <v>44173</v>
      </c>
      <c r="L56" s="31">
        <f t="shared" si="8"/>
        <v>44159</v>
      </c>
    </row>
    <row r="57" spans="2:12" x14ac:dyDescent="0.25">
      <c r="B57" s="22" t="s">
        <v>294</v>
      </c>
      <c r="C57" s="30" t="str">
        <f t="shared" si="25"/>
        <v>Bearing</v>
      </c>
      <c r="D57" s="30"/>
      <c r="E57" s="30" t="str">
        <f t="shared" si="24"/>
        <v>SKF LGHP2</v>
      </c>
      <c r="F57" s="30" t="str">
        <f t="shared" si="26"/>
        <v>SKF LGHP2</v>
      </c>
      <c r="G57" s="30" t="str">
        <f t="shared" si="27"/>
        <v>SKF</v>
      </c>
      <c r="H57" s="30" t="s">
        <v>652</v>
      </c>
      <c r="I57" s="38">
        <f>15*2</f>
        <v>30</v>
      </c>
      <c r="J57" s="31">
        <f t="shared" si="6"/>
        <v>44159</v>
      </c>
      <c r="K57" s="31">
        <f t="shared" si="28"/>
        <v>44173</v>
      </c>
      <c r="L57" s="31">
        <f t="shared" si="8"/>
        <v>44159</v>
      </c>
    </row>
    <row r="58" spans="2:12" x14ac:dyDescent="0.25">
      <c r="B58" s="22" t="s">
        <v>295</v>
      </c>
      <c r="C58" s="30" t="str">
        <f t="shared" si="25"/>
        <v>Bearing</v>
      </c>
      <c r="D58" s="30"/>
      <c r="E58" s="30" t="str">
        <f t="shared" si="24"/>
        <v>SKF LGHP2</v>
      </c>
      <c r="F58" s="30" t="str">
        <f t="shared" si="26"/>
        <v>SKF LGHP2</v>
      </c>
      <c r="G58" s="30" t="str">
        <f t="shared" si="27"/>
        <v>SKF</v>
      </c>
      <c r="H58" s="30" t="s">
        <v>652</v>
      </c>
      <c r="I58" s="38">
        <f t="shared" ref="I58:I60" si="32">15*2</f>
        <v>30</v>
      </c>
      <c r="J58" s="31">
        <f t="shared" si="6"/>
        <v>44159</v>
      </c>
      <c r="K58" s="31">
        <f t="shared" si="28"/>
        <v>44173</v>
      </c>
      <c r="L58" s="31">
        <f t="shared" si="8"/>
        <v>44159</v>
      </c>
    </row>
    <row r="59" spans="2:12" x14ac:dyDescent="0.25">
      <c r="B59" s="22" t="s">
        <v>296</v>
      </c>
      <c r="C59" s="30" t="str">
        <f t="shared" si="25"/>
        <v>Bearing</v>
      </c>
      <c r="D59" s="30"/>
      <c r="E59" s="30" t="str">
        <f t="shared" si="24"/>
        <v>SKF LGHP2</v>
      </c>
      <c r="F59" s="30" t="str">
        <f t="shared" si="26"/>
        <v>SKF LGHP2</v>
      </c>
      <c r="G59" s="30" t="str">
        <f t="shared" si="27"/>
        <v>SKF</v>
      </c>
      <c r="H59" s="30" t="s">
        <v>652</v>
      </c>
      <c r="I59" s="38">
        <f t="shared" si="32"/>
        <v>30</v>
      </c>
      <c r="J59" s="31">
        <f t="shared" si="6"/>
        <v>44159</v>
      </c>
      <c r="K59" s="31">
        <f t="shared" si="28"/>
        <v>44173</v>
      </c>
      <c r="L59" s="31">
        <f t="shared" si="8"/>
        <v>44159</v>
      </c>
    </row>
    <row r="60" spans="2:12" x14ac:dyDescent="0.25">
      <c r="B60" s="22" t="s">
        <v>297</v>
      </c>
      <c r="C60" s="30" t="str">
        <f t="shared" si="25"/>
        <v>Bearing</v>
      </c>
      <c r="D60" s="30"/>
      <c r="E60" s="30" t="str">
        <f t="shared" ref="E60:E73" si="33">IF(ISNUMBER(SEARCH("Cages",B60)),"Bechem Berutox FH28KN",IF(ISNUMBER(SEARCH("Conveyor",B60)),"Solex NGI 2",IF(ISNUMBER(SEARCH("Fan",B60)),"Solex NLGI 3",IF(ISNUMBER(SEARCH("Pump",B60)),"Solex NLGI 3",IF(ISNUMBER(SEARCH("Motor",B60)),"SKF LGHP 2",IF(ISNUMBER(SEARCH("Decanter",B60)),"Arcanol L135W",IF(ISNUMBER(SEARCH("Caterpillar",B60)),"SKF LGHP 2",IF(ISNUMBER(SEARCH("Turbine",B60)),"SKF LGHP2",IF(ISNUMBER(SEARCH("Vibrating",B60)),"SKF LGHP2","Solex NGI 2")))))))))</f>
        <v>SKF LGHP2</v>
      </c>
      <c r="F60" s="30" t="str">
        <f t="shared" si="26"/>
        <v>SKF LGHP2</v>
      </c>
      <c r="G60" s="30" t="str">
        <f t="shared" si="27"/>
        <v>SKF</v>
      </c>
      <c r="H60" s="30" t="s">
        <v>652</v>
      </c>
      <c r="I60" s="38">
        <f t="shared" si="32"/>
        <v>30</v>
      </c>
      <c r="J60" s="31">
        <f t="shared" si="6"/>
        <v>44159</v>
      </c>
      <c r="K60" s="31">
        <f t="shared" si="28"/>
        <v>44173</v>
      </c>
      <c r="L60" s="31">
        <f t="shared" si="8"/>
        <v>44159</v>
      </c>
    </row>
    <row r="61" spans="2:12" x14ac:dyDescent="0.25">
      <c r="B61" s="33" t="s">
        <v>298</v>
      </c>
      <c r="C61" s="29"/>
      <c r="D61" s="29"/>
      <c r="E61" s="29"/>
      <c r="F61" s="29"/>
      <c r="G61" s="29"/>
      <c r="H61" s="29"/>
      <c r="I61" s="39"/>
      <c r="J61" s="29"/>
      <c r="K61" s="29"/>
      <c r="L61" s="29"/>
    </row>
    <row r="62" spans="2:12" x14ac:dyDescent="0.25">
      <c r="B62" s="22" t="s">
        <v>299</v>
      </c>
      <c r="C62" s="30" t="str">
        <f t="shared" ref="C62:C74" si="34">IF(ISNUMBER(SEARCH("Conveyor",B62)),"Bushing and Bearing",IF(ISNUMBER(SEARCH("Cages",B62)),"Bearing Cages",IF(ISNUMBER(SEARCH("Indurce draft fan boiler no 2",B62)),"ID Fan Bearing","Bearing")))</f>
        <v>Bushing and Bearing</v>
      </c>
      <c r="D62" s="30"/>
      <c r="E62" s="30" t="str">
        <f t="shared" si="33"/>
        <v>Solex NGI 2</v>
      </c>
      <c r="F62" s="30" t="str">
        <f t="shared" ref="F62:F74" si="35">IF(ISNUMBER(SEARCH("Cages",B62)),"Bechem Berutox FH28KN",IF(ISNUMBER(SEARCH("Conveyor",B62)),"Solex NGI 2",IF(ISNUMBER(SEARCH("Fan",B62)),"Solex NLGI 3",IF(ISNUMBER(SEARCH("Pump",B62)),"Solex NLGI 3",IF(ISNUMBER(SEARCH("Motor",B62)),"SKF LGHP 2",IF(ISNUMBER(SEARCH("Decanter",B62)),"Arcanol L135W",IF(ISNUMBER(SEARCH("Caterpillar",B62)),"SKF LGHP 2",IF(ISNUMBER(SEARCH("Turbine",B62)),"SKF LGHP2",IF(ISNUMBER(SEARCH("Vibrating",B62)),"SKF LGHP2","Solex NGI 2")))))))))</f>
        <v>Solex NGI 2</v>
      </c>
      <c r="G62" s="30" t="str">
        <f t="shared" ref="G62:G74" si="36">IF(ISNUMBER(SEARCH("SKF",F62)),"SKF",IF(ISNUMBER(SEARCH("Berutox",F62)),"Bechem",IF(ISNUMBER(SEARCH("Solex",F62)),"Solex","FAG")))</f>
        <v>Solex</v>
      </c>
      <c r="H62" s="30" t="s">
        <v>652</v>
      </c>
      <c r="I62" s="38">
        <f>4*10</f>
        <v>40</v>
      </c>
      <c r="J62" s="31">
        <f t="shared" si="6"/>
        <v>44159</v>
      </c>
      <c r="K62" s="31">
        <f t="shared" si="28"/>
        <v>44173</v>
      </c>
      <c r="L62" s="31">
        <f t="shared" si="8"/>
        <v>44159</v>
      </c>
    </row>
    <row r="63" spans="2:12" x14ac:dyDescent="0.25">
      <c r="B63" s="22" t="s">
        <v>300</v>
      </c>
      <c r="C63" s="30" t="str">
        <f t="shared" si="34"/>
        <v>Bushing and Bearing</v>
      </c>
      <c r="D63" s="30"/>
      <c r="E63" s="30" t="str">
        <f t="shared" si="33"/>
        <v>Solex NGI 2</v>
      </c>
      <c r="F63" s="30" t="str">
        <f t="shared" si="35"/>
        <v>Solex NGI 2</v>
      </c>
      <c r="G63" s="30" t="str">
        <f t="shared" si="36"/>
        <v>Solex</v>
      </c>
      <c r="H63" s="30" t="s">
        <v>652</v>
      </c>
      <c r="I63" s="38">
        <f t="shared" ref="I63" si="37">4*10</f>
        <v>40</v>
      </c>
      <c r="J63" s="31">
        <f t="shared" si="6"/>
        <v>44159</v>
      </c>
      <c r="K63" s="31">
        <f t="shared" si="28"/>
        <v>44173</v>
      </c>
      <c r="L63" s="31">
        <f t="shared" si="8"/>
        <v>44159</v>
      </c>
    </row>
    <row r="64" spans="2:12" x14ac:dyDescent="0.25">
      <c r="B64" s="22" t="s">
        <v>301</v>
      </c>
      <c r="C64" s="30" t="str">
        <f t="shared" si="34"/>
        <v>Bushing and Bearing</v>
      </c>
      <c r="D64" s="30"/>
      <c r="E64" s="30" t="str">
        <f t="shared" si="33"/>
        <v>Solex NGI 2</v>
      </c>
      <c r="F64" s="30" t="str">
        <f t="shared" si="35"/>
        <v>Solex NGI 2</v>
      </c>
      <c r="G64" s="30" t="str">
        <f t="shared" si="36"/>
        <v>Solex</v>
      </c>
      <c r="H64" s="30" t="s">
        <v>652</v>
      </c>
      <c r="I64" s="38">
        <f>10*2</f>
        <v>20</v>
      </c>
      <c r="J64" s="31">
        <f t="shared" si="6"/>
        <v>44159</v>
      </c>
      <c r="K64" s="31">
        <f t="shared" si="28"/>
        <v>44173</v>
      </c>
      <c r="L64" s="31">
        <f t="shared" si="8"/>
        <v>44159</v>
      </c>
    </row>
    <row r="65" spans="2:12" x14ac:dyDescent="0.25">
      <c r="B65" s="22" t="s">
        <v>477</v>
      </c>
      <c r="C65" s="30" t="str">
        <f t="shared" si="34"/>
        <v>Bushing and Bearing</v>
      </c>
      <c r="D65" s="30"/>
      <c r="E65" s="30" t="str">
        <f t="shared" si="33"/>
        <v>Solex NGI 2</v>
      </c>
      <c r="F65" s="30" t="str">
        <f t="shared" si="35"/>
        <v>Solex NGI 2</v>
      </c>
      <c r="G65" s="30" t="str">
        <f t="shared" si="36"/>
        <v>Solex</v>
      </c>
      <c r="H65" s="30" t="s">
        <v>652</v>
      </c>
      <c r="I65" s="38">
        <f>10*4</f>
        <v>40</v>
      </c>
      <c r="J65" s="31">
        <f t="shared" si="6"/>
        <v>44159</v>
      </c>
      <c r="K65" s="31">
        <f t="shared" si="28"/>
        <v>44173</v>
      </c>
      <c r="L65" s="31">
        <f t="shared" si="8"/>
        <v>44159</v>
      </c>
    </row>
    <row r="66" spans="2:12" x14ac:dyDescent="0.25">
      <c r="B66" s="22" t="s">
        <v>302</v>
      </c>
      <c r="C66" s="30" t="str">
        <f t="shared" si="34"/>
        <v>Bearing</v>
      </c>
      <c r="D66" s="30"/>
      <c r="E66" s="30" t="str">
        <f t="shared" si="33"/>
        <v>Solex NLGI 3</v>
      </c>
      <c r="F66" s="30" t="str">
        <f t="shared" si="35"/>
        <v>Solex NLGI 3</v>
      </c>
      <c r="G66" s="30" t="str">
        <f t="shared" si="36"/>
        <v>Solex</v>
      </c>
      <c r="H66" s="30" t="s">
        <v>652</v>
      </c>
      <c r="I66" s="38">
        <v>10</v>
      </c>
      <c r="J66" s="31">
        <f t="shared" si="6"/>
        <v>44159</v>
      </c>
      <c r="K66" s="31">
        <f t="shared" si="28"/>
        <v>44173</v>
      </c>
      <c r="L66" s="31">
        <f t="shared" si="8"/>
        <v>44159</v>
      </c>
    </row>
    <row r="67" spans="2:12" x14ac:dyDescent="0.25">
      <c r="B67" s="22" t="s">
        <v>303</v>
      </c>
      <c r="C67" s="30" t="str">
        <f t="shared" si="34"/>
        <v>Bearing</v>
      </c>
      <c r="D67" s="30"/>
      <c r="E67" s="30" t="str">
        <f t="shared" si="33"/>
        <v>Solex NLGI 3</v>
      </c>
      <c r="F67" s="30" t="str">
        <f t="shared" si="35"/>
        <v>Solex NLGI 3</v>
      </c>
      <c r="G67" s="30" t="str">
        <f t="shared" si="36"/>
        <v>Solex</v>
      </c>
      <c r="H67" s="30" t="s">
        <v>652</v>
      </c>
      <c r="I67" s="38">
        <v>10</v>
      </c>
      <c r="J67" s="31">
        <f t="shared" si="6"/>
        <v>44159</v>
      </c>
      <c r="K67" s="31">
        <f t="shared" si="28"/>
        <v>44173</v>
      </c>
      <c r="L67" s="31">
        <f t="shared" si="8"/>
        <v>44159</v>
      </c>
    </row>
    <row r="68" spans="2:12" x14ac:dyDescent="0.25">
      <c r="B68" s="22" t="s">
        <v>304</v>
      </c>
      <c r="C68" s="30" t="str">
        <f t="shared" si="34"/>
        <v>Bearing</v>
      </c>
      <c r="D68" s="30"/>
      <c r="E68" s="30" t="str">
        <f t="shared" si="33"/>
        <v>Solex NLGI 3</v>
      </c>
      <c r="F68" s="30" t="str">
        <f t="shared" si="35"/>
        <v>Solex NLGI 3</v>
      </c>
      <c r="G68" s="30" t="str">
        <f t="shared" si="36"/>
        <v>Solex</v>
      </c>
      <c r="H68" s="30" t="s">
        <v>652</v>
      </c>
      <c r="I68" s="38">
        <v>10</v>
      </c>
      <c r="J68" s="31">
        <f t="shared" si="6"/>
        <v>44159</v>
      </c>
      <c r="K68" s="31">
        <f t="shared" si="28"/>
        <v>44173</v>
      </c>
      <c r="L68" s="31">
        <f t="shared" si="8"/>
        <v>44159</v>
      </c>
    </row>
    <row r="69" spans="2:12" x14ac:dyDescent="0.25">
      <c r="B69" s="22" t="s">
        <v>305</v>
      </c>
      <c r="C69" s="30" t="str">
        <f t="shared" si="34"/>
        <v>Bearing</v>
      </c>
      <c r="D69" s="30"/>
      <c r="E69" s="30" t="str">
        <f t="shared" si="33"/>
        <v>Solex NLGI 3</v>
      </c>
      <c r="F69" s="30" t="str">
        <f t="shared" si="35"/>
        <v>Solex NLGI 3</v>
      </c>
      <c r="G69" s="30" t="str">
        <f t="shared" si="36"/>
        <v>Solex</v>
      </c>
      <c r="H69" s="30" t="s">
        <v>652</v>
      </c>
      <c r="I69" s="38">
        <v>10</v>
      </c>
      <c r="J69" s="31">
        <f t="shared" si="6"/>
        <v>44159</v>
      </c>
      <c r="K69" s="31">
        <f t="shared" si="28"/>
        <v>44173</v>
      </c>
      <c r="L69" s="31">
        <f t="shared" si="8"/>
        <v>44159</v>
      </c>
    </row>
    <row r="70" spans="2:12" x14ac:dyDescent="0.25">
      <c r="B70" s="22" t="s">
        <v>306</v>
      </c>
      <c r="C70" s="30" t="str">
        <f t="shared" si="34"/>
        <v>Bearing</v>
      </c>
      <c r="D70" s="30"/>
      <c r="E70" s="30" t="str">
        <f t="shared" si="33"/>
        <v>Solex NLGI 3</v>
      </c>
      <c r="F70" s="30" t="str">
        <f t="shared" si="35"/>
        <v>Solex NLGI 3</v>
      </c>
      <c r="G70" s="30" t="str">
        <f t="shared" si="36"/>
        <v>Solex</v>
      </c>
      <c r="H70" s="30" t="s">
        <v>652</v>
      </c>
      <c r="I70" s="38">
        <v>10</v>
      </c>
      <c r="J70" s="31">
        <f t="shared" si="6"/>
        <v>44159</v>
      </c>
      <c r="K70" s="31">
        <f t="shared" si="28"/>
        <v>44173</v>
      </c>
      <c r="L70" s="31">
        <f t="shared" si="8"/>
        <v>44159</v>
      </c>
    </row>
    <row r="71" spans="2:12" x14ac:dyDescent="0.25">
      <c r="B71" s="22" t="s">
        <v>307</v>
      </c>
      <c r="C71" s="30" t="str">
        <f t="shared" si="34"/>
        <v>Bearing</v>
      </c>
      <c r="D71" s="30"/>
      <c r="E71" s="30" t="str">
        <f t="shared" si="33"/>
        <v>Solex NLGI 3</v>
      </c>
      <c r="F71" s="30" t="str">
        <f t="shared" si="35"/>
        <v>Solex NLGI 3</v>
      </c>
      <c r="G71" s="30" t="str">
        <f t="shared" si="36"/>
        <v>Solex</v>
      </c>
      <c r="H71" s="30" t="s">
        <v>652</v>
      </c>
      <c r="I71" s="38">
        <v>10</v>
      </c>
      <c r="J71" s="31">
        <f t="shared" si="6"/>
        <v>44159</v>
      </c>
      <c r="K71" s="31">
        <f t="shared" si="28"/>
        <v>44173</v>
      </c>
      <c r="L71" s="31">
        <f t="shared" si="8"/>
        <v>44159</v>
      </c>
    </row>
    <row r="72" spans="2:12" x14ac:dyDescent="0.25">
      <c r="B72" s="22" t="s">
        <v>308</v>
      </c>
      <c r="C72" s="30" t="str">
        <f t="shared" si="34"/>
        <v>Bearing</v>
      </c>
      <c r="D72" s="30"/>
      <c r="E72" s="30" t="str">
        <f t="shared" si="33"/>
        <v>Arcanol L135W</v>
      </c>
      <c r="F72" s="30" t="str">
        <f t="shared" si="35"/>
        <v>Arcanol L135W</v>
      </c>
      <c r="G72" s="30" t="str">
        <f t="shared" si="36"/>
        <v>FAG</v>
      </c>
      <c r="H72" s="30" t="s">
        <v>652</v>
      </c>
      <c r="I72" s="38">
        <v>80</v>
      </c>
      <c r="J72" s="31">
        <f t="shared" si="6"/>
        <v>44159</v>
      </c>
      <c r="K72" s="31">
        <f>J72+14</f>
        <v>44173</v>
      </c>
      <c r="L72" s="31">
        <f t="shared" si="8"/>
        <v>44159</v>
      </c>
    </row>
    <row r="73" spans="2:12" x14ac:dyDescent="0.25">
      <c r="B73" s="22" t="s">
        <v>309</v>
      </c>
      <c r="C73" s="30" t="str">
        <f t="shared" si="34"/>
        <v>Bearing</v>
      </c>
      <c r="D73" s="30"/>
      <c r="E73" s="30" t="str">
        <f t="shared" si="33"/>
        <v>Arcanol L135W</v>
      </c>
      <c r="F73" s="30" t="str">
        <f t="shared" si="35"/>
        <v>Arcanol L135W</v>
      </c>
      <c r="G73" s="30" t="str">
        <f t="shared" si="36"/>
        <v>FAG</v>
      </c>
      <c r="H73" s="30" t="s">
        <v>652</v>
      </c>
      <c r="I73" s="38">
        <v>80</v>
      </c>
      <c r="J73" s="31">
        <f t="shared" si="6"/>
        <v>44159</v>
      </c>
      <c r="K73" s="31">
        <f t="shared" ref="K73:K74" si="38">J73+14</f>
        <v>44173</v>
      </c>
      <c r="L73" s="31">
        <f t="shared" si="8"/>
        <v>44159</v>
      </c>
    </row>
    <row r="74" spans="2:12" x14ac:dyDescent="0.25">
      <c r="B74" s="22" t="s">
        <v>310</v>
      </c>
      <c r="C74" s="30" t="str">
        <f t="shared" si="34"/>
        <v>Bearing</v>
      </c>
      <c r="D74" s="30"/>
      <c r="E74" s="30" t="str">
        <f t="shared" ref="E74:E111" si="39">IF(ISNUMBER(SEARCH("Cages",B74)),"Bechem Berutox FH28KN",IF(ISNUMBER(SEARCH("Conveyor",B74)),"Solex NGI 2",IF(ISNUMBER(SEARCH("Fan",B74)),"Solex NLGI 3",IF(ISNUMBER(SEARCH("Pump",B74)),"Solex NLGI 3",IF(ISNUMBER(SEARCH("Motor",B74)),"SKF LGHP 2",IF(ISNUMBER(SEARCH("Decanter",B74)),"Arcanol L135W",IF(ISNUMBER(SEARCH("Caterpillar",B74)),"SKF LGHP 2",IF(ISNUMBER(SEARCH("Turbine",B74)),"SKF LGHP2",IF(ISNUMBER(SEARCH("Vibrating",B74)),"SKF LGHP2","Solex NGI 2")))))))))</f>
        <v>Arcanol L135W</v>
      </c>
      <c r="F74" s="30" t="str">
        <f t="shared" si="35"/>
        <v>Arcanol L135W</v>
      </c>
      <c r="G74" s="30" t="str">
        <f t="shared" si="36"/>
        <v>FAG</v>
      </c>
      <c r="H74" s="30" t="s">
        <v>652</v>
      </c>
      <c r="I74" s="38">
        <v>80</v>
      </c>
      <c r="J74" s="31">
        <f t="shared" si="6"/>
        <v>44159</v>
      </c>
      <c r="K74" s="31">
        <f t="shared" si="38"/>
        <v>44173</v>
      </c>
      <c r="L74" s="31">
        <f t="shared" si="8"/>
        <v>44159</v>
      </c>
    </row>
    <row r="75" spans="2:12" x14ac:dyDescent="0.25">
      <c r="B75" s="33" t="s">
        <v>311</v>
      </c>
      <c r="C75" s="29"/>
      <c r="D75" s="29"/>
      <c r="E75" s="29"/>
      <c r="F75" s="29"/>
      <c r="G75" s="29"/>
      <c r="H75" s="29"/>
      <c r="I75" s="39"/>
      <c r="J75" s="29"/>
      <c r="K75" s="29"/>
      <c r="L75" s="29"/>
    </row>
    <row r="76" spans="2:12" x14ac:dyDescent="0.25">
      <c r="B76" s="34" t="s">
        <v>312</v>
      </c>
      <c r="C76" s="30" t="str">
        <f t="shared" ref="C76:C112" si="40">IF(ISNUMBER(SEARCH("Conveyor",B76)),"Bushing and Bearing",IF(ISNUMBER(SEARCH("Cages",B76)),"Bearing Cages",IF(ISNUMBER(SEARCH("Indurce draft fan boiler no 2",B76)),"ID Fan Bearing","Bearing")))</f>
        <v>Bearing</v>
      </c>
      <c r="D76" s="30"/>
      <c r="E76" s="30" t="str">
        <f t="shared" si="39"/>
        <v>Solex NLGI 3</v>
      </c>
      <c r="F76" s="30" t="str">
        <f t="shared" ref="F76:F139" si="41">IF(ISNUMBER(SEARCH("Cages",B76)),"Bechem Berutox FH28KN",IF(ISNUMBER(SEARCH("Conveyor",B76)),"Solex NGI 2",IF(ISNUMBER(SEARCH("Fan",B76)),"Solex NLGI 3",IF(ISNUMBER(SEARCH("Pump",B76)),"Solex NLGI 3",IF(ISNUMBER(SEARCH("Motor",B76)),"SKF LGHP 2",IF(ISNUMBER(SEARCH("Decanter",B76)),"Arcanol L135W",IF(ISNUMBER(SEARCH("Caterpillar",B76)),"SKF LGHP 2",IF(ISNUMBER(SEARCH("Turbine",B76)),"SKF LGHP2",IF(ISNUMBER(SEARCH("Vibrating",B76)),"SKF LGHP2","Solex NGI 2")))))))))</f>
        <v>Solex NLGI 3</v>
      </c>
      <c r="G76" s="30" t="str">
        <f t="shared" ref="G76:G112" si="42">IF(ISNUMBER(SEARCH("SKF",F76)),"SKF",IF(ISNUMBER(SEARCH("Berutox",F76)),"Bechem",IF(ISNUMBER(SEARCH("Solex",F76)),"Solex","FAG")))</f>
        <v>Solex</v>
      </c>
      <c r="H76" s="30" t="s">
        <v>652</v>
      </c>
      <c r="I76" s="38">
        <f>10*2</f>
        <v>20</v>
      </c>
      <c r="J76" s="31">
        <v>44144</v>
      </c>
      <c r="K76" s="31">
        <f t="shared" si="28"/>
        <v>44158</v>
      </c>
      <c r="L76" s="31">
        <f t="shared" si="8"/>
        <v>44144</v>
      </c>
    </row>
    <row r="77" spans="2:12" x14ac:dyDescent="0.25">
      <c r="B77" s="34" t="s">
        <v>313</v>
      </c>
      <c r="C77" s="30" t="str">
        <f t="shared" si="40"/>
        <v>Bearing</v>
      </c>
      <c r="D77" s="30"/>
      <c r="E77" s="30" t="str">
        <f t="shared" si="39"/>
        <v>Solex NLGI 3</v>
      </c>
      <c r="F77" s="30" t="str">
        <f t="shared" si="41"/>
        <v>Solex NLGI 3</v>
      </c>
      <c r="G77" s="30" t="str">
        <f t="shared" si="42"/>
        <v>Solex</v>
      </c>
      <c r="H77" s="30" t="s">
        <v>652</v>
      </c>
      <c r="I77" s="38">
        <f t="shared" ref="I77:I85" si="43">10*2</f>
        <v>20</v>
      </c>
      <c r="J77" s="31">
        <f>$J$76</f>
        <v>44144</v>
      </c>
      <c r="K77" s="31">
        <f t="shared" si="28"/>
        <v>44158</v>
      </c>
      <c r="L77" s="31">
        <f t="shared" ref="L77:L127" si="44">J77</f>
        <v>44144</v>
      </c>
    </row>
    <row r="78" spans="2:12" x14ac:dyDescent="0.25">
      <c r="B78" s="34" t="s">
        <v>314</v>
      </c>
      <c r="C78" s="30" t="str">
        <f t="shared" si="40"/>
        <v>Bearing</v>
      </c>
      <c r="D78" s="30"/>
      <c r="E78" s="30" t="str">
        <f t="shared" si="39"/>
        <v>Solex NLGI 3</v>
      </c>
      <c r="F78" s="30" t="str">
        <f t="shared" si="41"/>
        <v>Solex NLGI 3</v>
      </c>
      <c r="G78" s="30" t="str">
        <f t="shared" si="42"/>
        <v>Solex</v>
      </c>
      <c r="H78" s="30" t="s">
        <v>652</v>
      </c>
      <c r="I78" s="38">
        <f t="shared" si="43"/>
        <v>20</v>
      </c>
      <c r="J78" s="31">
        <f t="shared" ref="J78:J101" si="45">$J$76</f>
        <v>44144</v>
      </c>
      <c r="K78" s="31">
        <f t="shared" si="28"/>
        <v>44158</v>
      </c>
      <c r="L78" s="31">
        <f t="shared" si="44"/>
        <v>44144</v>
      </c>
    </row>
    <row r="79" spans="2:12" x14ac:dyDescent="0.25">
      <c r="B79" s="22" t="s">
        <v>315</v>
      </c>
      <c r="C79" s="30" t="str">
        <f t="shared" si="40"/>
        <v>Bearing</v>
      </c>
      <c r="D79" s="30"/>
      <c r="E79" s="30" t="str">
        <f t="shared" si="39"/>
        <v>Solex NLGI 3</v>
      </c>
      <c r="F79" s="30" t="str">
        <f t="shared" si="41"/>
        <v>Solex NLGI 3</v>
      </c>
      <c r="G79" s="30" t="str">
        <f t="shared" si="42"/>
        <v>Solex</v>
      </c>
      <c r="H79" s="30" t="s">
        <v>652</v>
      </c>
      <c r="I79" s="38">
        <f t="shared" si="43"/>
        <v>20</v>
      </c>
      <c r="J79" s="31">
        <f t="shared" si="45"/>
        <v>44144</v>
      </c>
      <c r="K79" s="31">
        <f t="shared" si="28"/>
        <v>44158</v>
      </c>
      <c r="L79" s="31">
        <f t="shared" si="44"/>
        <v>44144</v>
      </c>
    </row>
    <row r="80" spans="2:12" x14ac:dyDescent="0.25">
      <c r="B80" s="22" t="s">
        <v>316</v>
      </c>
      <c r="C80" s="30" t="str">
        <f t="shared" si="40"/>
        <v>Bearing</v>
      </c>
      <c r="D80" s="30"/>
      <c r="E80" s="30" t="str">
        <f t="shared" si="39"/>
        <v>Solex NLGI 3</v>
      </c>
      <c r="F80" s="30" t="str">
        <f t="shared" si="41"/>
        <v>Solex NLGI 3</v>
      </c>
      <c r="G80" s="30" t="str">
        <f t="shared" si="42"/>
        <v>Solex</v>
      </c>
      <c r="H80" s="30" t="s">
        <v>652</v>
      </c>
      <c r="I80" s="38">
        <f t="shared" si="43"/>
        <v>20</v>
      </c>
      <c r="J80" s="31">
        <f t="shared" si="45"/>
        <v>44144</v>
      </c>
      <c r="K80" s="31">
        <f t="shared" si="28"/>
        <v>44158</v>
      </c>
      <c r="L80" s="31">
        <f t="shared" si="44"/>
        <v>44144</v>
      </c>
    </row>
    <row r="81" spans="2:12" x14ac:dyDescent="0.25">
      <c r="B81" s="22" t="s">
        <v>317</v>
      </c>
      <c r="C81" s="30" t="str">
        <f t="shared" si="40"/>
        <v>Bearing</v>
      </c>
      <c r="D81" s="30"/>
      <c r="E81" s="30" t="str">
        <f t="shared" si="39"/>
        <v>Solex NLGI 3</v>
      </c>
      <c r="F81" s="30" t="str">
        <f t="shared" si="41"/>
        <v>Solex NLGI 3</v>
      </c>
      <c r="G81" s="30" t="str">
        <f t="shared" si="42"/>
        <v>Solex</v>
      </c>
      <c r="H81" s="30" t="s">
        <v>652</v>
      </c>
      <c r="I81" s="38">
        <f t="shared" si="43"/>
        <v>20</v>
      </c>
      <c r="J81" s="31">
        <f t="shared" si="45"/>
        <v>44144</v>
      </c>
      <c r="K81" s="31">
        <f t="shared" si="28"/>
        <v>44158</v>
      </c>
      <c r="L81" s="31">
        <f t="shared" si="44"/>
        <v>44144</v>
      </c>
    </row>
    <row r="82" spans="2:12" x14ac:dyDescent="0.25">
      <c r="B82" s="22" t="s">
        <v>318</v>
      </c>
      <c r="C82" s="30" t="str">
        <f t="shared" si="40"/>
        <v>Bearing</v>
      </c>
      <c r="D82" s="30"/>
      <c r="E82" s="30" t="str">
        <f t="shared" si="39"/>
        <v>Solex NLGI 3</v>
      </c>
      <c r="F82" s="30" t="str">
        <f t="shared" si="41"/>
        <v>Solex NLGI 3</v>
      </c>
      <c r="G82" s="30" t="str">
        <f t="shared" si="42"/>
        <v>Solex</v>
      </c>
      <c r="H82" s="30" t="s">
        <v>652</v>
      </c>
      <c r="I82" s="38">
        <f t="shared" si="43"/>
        <v>20</v>
      </c>
      <c r="J82" s="31">
        <f t="shared" si="45"/>
        <v>44144</v>
      </c>
      <c r="K82" s="31">
        <f t="shared" si="28"/>
        <v>44158</v>
      </c>
      <c r="L82" s="31">
        <f t="shared" si="44"/>
        <v>44144</v>
      </c>
    </row>
    <row r="83" spans="2:12" x14ac:dyDescent="0.25">
      <c r="B83" s="22" t="s">
        <v>319</v>
      </c>
      <c r="C83" s="30" t="str">
        <f t="shared" si="40"/>
        <v>Bearing</v>
      </c>
      <c r="D83" s="30"/>
      <c r="E83" s="30" t="str">
        <f t="shared" si="39"/>
        <v>Solex NLGI 3</v>
      </c>
      <c r="F83" s="30" t="str">
        <f t="shared" si="41"/>
        <v>Solex NLGI 3</v>
      </c>
      <c r="G83" s="30" t="str">
        <f t="shared" si="42"/>
        <v>Solex</v>
      </c>
      <c r="H83" s="30" t="s">
        <v>652</v>
      </c>
      <c r="I83" s="38">
        <f t="shared" si="43"/>
        <v>20</v>
      </c>
      <c r="J83" s="31">
        <f t="shared" si="45"/>
        <v>44144</v>
      </c>
      <c r="K83" s="31">
        <f t="shared" si="28"/>
        <v>44158</v>
      </c>
      <c r="L83" s="31">
        <f t="shared" si="44"/>
        <v>44144</v>
      </c>
    </row>
    <row r="84" spans="2:12" x14ac:dyDescent="0.25">
      <c r="B84" s="22" t="s">
        <v>320</v>
      </c>
      <c r="C84" s="30" t="str">
        <f t="shared" si="40"/>
        <v>Bearing</v>
      </c>
      <c r="D84" s="30"/>
      <c r="E84" s="30" t="str">
        <f t="shared" si="39"/>
        <v>Solex NLGI 3</v>
      </c>
      <c r="F84" s="30" t="str">
        <f t="shared" si="41"/>
        <v>Solex NLGI 3</v>
      </c>
      <c r="G84" s="30" t="str">
        <f t="shared" si="42"/>
        <v>Solex</v>
      </c>
      <c r="H84" s="30" t="s">
        <v>652</v>
      </c>
      <c r="I84" s="38">
        <f t="shared" si="43"/>
        <v>20</v>
      </c>
      <c r="J84" s="31">
        <f t="shared" si="45"/>
        <v>44144</v>
      </c>
      <c r="K84" s="31">
        <f t="shared" si="28"/>
        <v>44158</v>
      </c>
      <c r="L84" s="31">
        <f t="shared" si="44"/>
        <v>44144</v>
      </c>
    </row>
    <row r="85" spans="2:12" x14ac:dyDescent="0.25">
      <c r="B85" s="22" t="s">
        <v>321</v>
      </c>
      <c r="C85" s="30" t="str">
        <f t="shared" si="40"/>
        <v>Bearing</v>
      </c>
      <c r="D85" s="30"/>
      <c r="E85" s="30" t="str">
        <f t="shared" si="39"/>
        <v>Solex NLGI 3</v>
      </c>
      <c r="F85" s="30" t="str">
        <f t="shared" si="41"/>
        <v>Solex NLGI 3</v>
      </c>
      <c r="G85" s="30" t="str">
        <f t="shared" si="42"/>
        <v>Solex</v>
      </c>
      <c r="H85" s="30" t="s">
        <v>652</v>
      </c>
      <c r="I85" s="38">
        <f t="shared" si="43"/>
        <v>20</v>
      </c>
      <c r="J85" s="31">
        <f t="shared" si="45"/>
        <v>44144</v>
      </c>
      <c r="K85" s="31">
        <f t="shared" si="28"/>
        <v>44158</v>
      </c>
      <c r="L85" s="31">
        <f t="shared" si="44"/>
        <v>44144</v>
      </c>
    </row>
    <row r="86" spans="2:12" x14ac:dyDescent="0.25">
      <c r="B86" s="34" t="s">
        <v>322</v>
      </c>
      <c r="C86" s="30" t="str">
        <f t="shared" si="40"/>
        <v>Bushing and Bearing</v>
      </c>
      <c r="D86" s="30"/>
      <c r="E86" s="30" t="str">
        <f t="shared" si="39"/>
        <v>Solex NGI 2</v>
      </c>
      <c r="F86" s="30" t="str">
        <f t="shared" si="41"/>
        <v>Solex NGI 2</v>
      </c>
      <c r="G86" s="30" t="str">
        <f t="shared" si="42"/>
        <v>Solex</v>
      </c>
      <c r="H86" s="30" t="s">
        <v>652</v>
      </c>
      <c r="I86" s="38">
        <f>4*10</f>
        <v>40</v>
      </c>
      <c r="J86" s="31">
        <f t="shared" si="45"/>
        <v>44144</v>
      </c>
      <c r="K86" s="31">
        <f t="shared" si="28"/>
        <v>44158</v>
      </c>
      <c r="L86" s="31">
        <f t="shared" si="44"/>
        <v>44144</v>
      </c>
    </row>
    <row r="87" spans="2:12" x14ac:dyDescent="0.25">
      <c r="B87" s="34" t="s">
        <v>323</v>
      </c>
      <c r="C87" s="30" t="str">
        <f t="shared" si="40"/>
        <v>Bushing and Bearing</v>
      </c>
      <c r="D87" s="30"/>
      <c r="E87" s="30" t="str">
        <f t="shared" si="39"/>
        <v>Solex NGI 2</v>
      </c>
      <c r="F87" s="30" t="str">
        <f t="shared" si="41"/>
        <v>Solex NGI 2</v>
      </c>
      <c r="G87" s="30" t="str">
        <f t="shared" si="42"/>
        <v>Solex</v>
      </c>
      <c r="H87" s="30" t="s">
        <v>652</v>
      </c>
      <c r="I87" s="38">
        <f t="shared" ref="I87:I90" si="46">4*10</f>
        <v>40</v>
      </c>
      <c r="J87" s="31">
        <f t="shared" si="45"/>
        <v>44144</v>
      </c>
      <c r="K87" s="31">
        <f t="shared" si="28"/>
        <v>44158</v>
      </c>
      <c r="L87" s="31">
        <f t="shared" si="44"/>
        <v>44144</v>
      </c>
    </row>
    <row r="88" spans="2:12" x14ac:dyDescent="0.25">
      <c r="B88" s="22" t="s">
        <v>324</v>
      </c>
      <c r="C88" s="30" t="str">
        <f t="shared" si="40"/>
        <v>Bushing and Bearing</v>
      </c>
      <c r="D88" s="30"/>
      <c r="E88" s="30" t="str">
        <f t="shared" si="39"/>
        <v>Solex NGI 2</v>
      </c>
      <c r="F88" s="30" t="str">
        <f t="shared" si="41"/>
        <v>Solex NGI 2</v>
      </c>
      <c r="G88" s="30" t="str">
        <f t="shared" si="42"/>
        <v>Solex</v>
      </c>
      <c r="H88" s="30" t="s">
        <v>652</v>
      </c>
      <c r="I88" s="38">
        <f t="shared" si="46"/>
        <v>40</v>
      </c>
      <c r="J88" s="31">
        <f t="shared" si="45"/>
        <v>44144</v>
      </c>
      <c r="K88" s="31">
        <f t="shared" si="28"/>
        <v>44158</v>
      </c>
      <c r="L88" s="31">
        <f t="shared" si="44"/>
        <v>44144</v>
      </c>
    </row>
    <row r="89" spans="2:12" x14ac:dyDescent="0.25">
      <c r="B89" s="22" t="s">
        <v>325</v>
      </c>
      <c r="C89" s="30" t="str">
        <f t="shared" si="40"/>
        <v>Bushing and Bearing</v>
      </c>
      <c r="D89" s="30"/>
      <c r="E89" s="30" t="str">
        <f t="shared" si="39"/>
        <v>Solex NGI 2</v>
      </c>
      <c r="F89" s="30" t="str">
        <f t="shared" si="41"/>
        <v>Solex NGI 2</v>
      </c>
      <c r="G89" s="30" t="str">
        <f t="shared" si="42"/>
        <v>Solex</v>
      </c>
      <c r="H89" s="30" t="s">
        <v>652</v>
      </c>
      <c r="I89" s="38">
        <f t="shared" si="46"/>
        <v>40</v>
      </c>
      <c r="J89" s="31">
        <f t="shared" si="45"/>
        <v>44144</v>
      </c>
      <c r="K89" s="31">
        <f t="shared" si="28"/>
        <v>44158</v>
      </c>
      <c r="L89" s="31">
        <f t="shared" si="44"/>
        <v>44144</v>
      </c>
    </row>
    <row r="90" spans="2:12" x14ac:dyDescent="0.25">
      <c r="B90" s="22" t="s">
        <v>326</v>
      </c>
      <c r="C90" s="30" t="str">
        <f t="shared" si="40"/>
        <v>Bushing and Bearing</v>
      </c>
      <c r="D90" s="30"/>
      <c r="E90" s="30" t="str">
        <f t="shared" si="39"/>
        <v>Solex NGI 2</v>
      </c>
      <c r="F90" s="30" t="str">
        <f t="shared" si="41"/>
        <v>Solex NGI 2</v>
      </c>
      <c r="G90" s="30" t="str">
        <f t="shared" si="42"/>
        <v>Solex</v>
      </c>
      <c r="H90" s="30" t="s">
        <v>652</v>
      </c>
      <c r="I90" s="38">
        <f t="shared" si="46"/>
        <v>40</v>
      </c>
      <c r="J90" s="31">
        <f t="shared" si="45"/>
        <v>44144</v>
      </c>
      <c r="K90" s="31">
        <f t="shared" si="28"/>
        <v>44158</v>
      </c>
      <c r="L90" s="31">
        <f t="shared" si="44"/>
        <v>44144</v>
      </c>
    </row>
    <row r="91" spans="2:12" x14ac:dyDescent="0.25">
      <c r="B91" s="22" t="s">
        <v>327</v>
      </c>
      <c r="C91" s="30" t="str">
        <f t="shared" si="40"/>
        <v>Bushing and Bearing</v>
      </c>
      <c r="D91" s="30"/>
      <c r="E91" s="30" t="str">
        <f t="shared" si="39"/>
        <v>Solex NGI 2</v>
      </c>
      <c r="F91" s="30" t="str">
        <f t="shared" si="41"/>
        <v>Solex NGI 2</v>
      </c>
      <c r="G91" s="30" t="str">
        <f t="shared" si="42"/>
        <v>Solex</v>
      </c>
      <c r="H91" s="30" t="s">
        <v>652</v>
      </c>
      <c r="I91" s="38">
        <f>10*6</f>
        <v>60</v>
      </c>
      <c r="J91" s="31">
        <f t="shared" si="45"/>
        <v>44144</v>
      </c>
      <c r="K91" s="31">
        <f t="shared" si="28"/>
        <v>44158</v>
      </c>
      <c r="L91" s="31">
        <f t="shared" si="44"/>
        <v>44144</v>
      </c>
    </row>
    <row r="92" spans="2:12" x14ac:dyDescent="0.25">
      <c r="B92" s="22" t="s">
        <v>328</v>
      </c>
      <c r="C92" s="30" t="str">
        <f t="shared" si="40"/>
        <v>Bushing and Bearing</v>
      </c>
      <c r="D92" s="30"/>
      <c r="E92" s="30" t="str">
        <f t="shared" si="39"/>
        <v>Solex NGI 2</v>
      </c>
      <c r="F92" s="30" t="str">
        <f t="shared" si="41"/>
        <v>Solex NGI 2</v>
      </c>
      <c r="G92" s="30" t="str">
        <f t="shared" si="42"/>
        <v>Solex</v>
      </c>
      <c r="H92" s="30" t="s">
        <v>652</v>
      </c>
      <c r="I92" s="38">
        <f t="shared" ref="I92" si="47">10*6</f>
        <v>60</v>
      </c>
      <c r="J92" s="31">
        <f t="shared" si="45"/>
        <v>44144</v>
      </c>
      <c r="K92" s="31">
        <f t="shared" si="28"/>
        <v>44158</v>
      </c>
      <c r="L92" s="31">
        <f t="shared" si="44"/>
        <v>44144</v>
      </c>
    </row>
    <row r="93" spans="2:12" x14ac:dyDescent="0.25">
      <c r="B93" s="22" t="s">
        <v>329</v>
      </c>
      <c r="C93" s="30" t="str">
        <f t="shared" si="40"/>
        <v>Bushing and Bearing</v>
      </c>
      <c r="D93" s="30"/>
      <c r="E93" s="30" t="str">
        <f t="shared" si="39"/>
        <v>Solex NGI 2</v>
      </c>
      <c r="F93" s="30" t="str">
        <f t="shared" si="41"/>
        <v>Solex NGI 2</v>
      </c>
      <c r="G93" s="30" t="str">
        <f t="shared" si="42"/>
        <v>Solex</v>
      </c>
      <c r="H93" s="30" t="s">
        <v>652</v>
      </c>
      <c r="I93" s="38">
        <f t="shared" ref="I93:I96" si="48">4*10</f>
        <v>40</v>
      </c>
      <c r="J93" s="31">
        <f t="shared" si="45"/>
        <v>44144</v>
      </c>
      <c r="K93" s="31">
        <f t="shared" si="28"/>
        <v>44158</v>
      </c>
      <c r="L93" s="31">
        <f t="shared" si="44"/>
        <v>44144</v>
      </c>
    </row>
    <row r="94" spans="2:12" x14ac:dyDescent="0.25">
      <c r="B94" s="22" t="s">
        <v>330</v>
      </c>
      <c r="C94" s="30" t="str">
        <f t="shared" si="40"/>
        <v>Bearing</v>
      </c>
      <c r="D94" s="30"/>
      <c r="E94" s="30" t="str">
        <f t="shared" si="39"/>
        <v>Solex NGI 2</v>
      </c>
      <c r="F94" s="30" t="str">
        <f t="shared" si="41"/>
        <v>Solex NGI 2</v>
      </c>
      <c r="G94" s="30" t="str">
        <f t="shared" si="42"/>
        <v>Solex</v>
      </c>
      <c r="H94" s="30" t="s">
        <v>652</v>
      </c>
      <c r="I94" s="38">
        <f t="shared" si="48"/>
        <v>40</v>
      </c>
      <c r="J94" s="31">
        <f t="shared" si="45"/>
        <v>44144</v>
      </c>
      <c r="K94" s="31">
        <f t="shared" si="28"/>
        <v>44158</v>
      </c>
      <c r="L94" s="31">
        <f t="shared" si="44"/>
        <v>44144</v>
      </c>
    </row>
    <row r="95" spans="2:12" x14ac:dyDescent="0.25">
      <c r="B95" s="22" t="s">
        <v>331</v>
      </c>
      <c r="C95" s="30" t="str">
        <f t="shared" si="40"/>
        <v>Bearing</v>
      </c>
      <c r="D95" s="30"/>
      <c r="E95" s="30" t="str">
        <f t="shared" si="39"/>
        <v>Solex NGI 2</v>
      </c>
      <c r="F95" s="30" t="str">
        <f t="shared" si="41"/>
        <v>Solex NGI 2</v>
      </c>
      <c r="G95" s="30" t="str">
        <f t="shared" si="42"/>
        <v>Solex</v>
      </c>
      <c r="H95" s="30" t="s">
        <v>652</v>
      </c>
      <c r="I95" s="38">
        <f t="shared" si="48"/>
        <v>40</v>
      </c>
      <c r="J95" s="31">
        <f t="shared" si="45"/>
        <v>44144</v>
      </c>
      <c r="K95" s="31">
        <f t="shared" si="28"/>
        <v>44158</v>
      </c>
      <c r="L95" s="31">
        <f t="shared" si="44"/>
        <v>44144</v>
      </c>
    </row>
    <row r="96" spans="2:12" x14ac:dyDescent="0.25">
      <c r="B96" s="22" t="s">
        <v>332</v>
      </c>
      <c r="C96" s="30" t="str">
        <f t="shared" si="40"/>
        <v>Bushing and Bearing</v>
      </c>
      <c r="D96" s="30"/>
      <c r="E96" s="30" t="str">
        <f t="shared" si="39"/>
        <v>Solex NGI 2</v>
      </c>
      <c r="F96" s="30" t="str">
        <f t="shared" si="41"/>
        <v>Solex NGI 2</v>
      </c>
      <c r="G96" s="30" t="str">
        <f t="shared" si="42"/>
        <v>Solex</v>
      </c>
      <c r="H96" s="30" t="s">
        <v>652</v>
      </c>
      <c r="I96" s="38">
        <f t="shared" si="48"/>
        <v>40</v>
      </c>
      <c r="J96" s="31">
        <f t="shared" si="45"/>
        <v>44144</v>
      </c>
      <c r="K96" s="31">
        <f t="shared" si="28"/>
        <v>44158</v>
      </c>
      <c r="L96" s="31">
        <f t="shared" si="44"/>
        <v>44144</v>
      </c>
    </row>
    <row r="97" spans="2:12" x14ac:dyDescent="0.25">
      <c r="B97" s="34" t="s">
        <v>333</v>
      </c>
      <c r="C97" s="30" t="str">
        <f t="shared" si="40"/>
        <v>Bearing</v>
      </c>
      <c r="D97" s="30"/>
      <c r="E97" s="30" t="str">
        <f t="shared" si="39"/>
        <v>Solex NLGI 3</v>
      </c>
      <c r="F97" s="30" t="str">
        <f t="shared" si="41"/>
        <v>Solex NLGI 3</v>
      </c>
      <c r="G97" s="30" t="str">
        <f t="shared" si="42"/>
        <v>Solex</v>
      </c>
      <c r="H97" s="30" t="s">
        <v>652</v>
      </c>
      <c r="I97" s="38">
        <v>10</v>
      </c>
      <c r="J97" s="31">
        <f t="shared" si="45"/>
        <v>44144</v>
      </c>
      <c r="K97" s="31">
        <f t="shared" si="28"/>
        <v>44158</v>
      </c>
      <c r="L97" s="31">
        <f t="shared" si="44"/>
        <v>44144</v>
      </c>
    </row>
    <row r="98" spans="2:12" x14ac:dyDescent="0.25">
      <c r="B98" s="34" t="s">
        <v>334</v>
      </c>
      <c r="C98" s="30" t="str">
        <f t="shared" si="40"/>
        <v>Bearing</v>
      </c>
      <c r="D98" s="30"/>
      <c r="E98" s="30" t="str">
        <f t="shared" si="39"/>
        <v>Solex NLGI 3</v>
      </c>
      <c r="F98" s="30" t="str">
        <f t="shared" si="41"/>
        <v>Solex NLGI 3</v>
      </c>
      <c r="G98" s="30" t="str">
        <f t="shared" si="42"/>
        <v>Solex</v>
      </c>
      <c r="H98" s="30" t="s">
        <v>652</v>
      </c>
      <c r="I98" s="38">
        <v>10</v>
      </c>
      <c r="J98" s="31">
        <f t="shared" si="45"/>
        <v>44144</v>
      </c>
      <c r="K98" s="31">
        <f t="shared" si="28"/>
        <v>44158</v>
      </c>
      <c r="L98" s="31">
        <f t="shared" si="44"/>
        <v>44144</v>
      </c>
    </row>
    <row r="99" spans="2:12" x14ac:dyDescent="0.25">
      <c r="B99" s="34" t="s">
        <v>335</v>
      </c>
      <c r="C99" s="30" t="str">
        <f t="shared" si="40"/>
        <v>Bearing</v>
      </c>
      <c r="D99" s="30"/>
      <c r="E99" s="30" t="str">
        <f t="shared" si="39"/>
        <v>Solex NLGI 3</v>
      </c>
      <c r="F99" s="30" t="str">
        <f t="shared" si="41"/>
        <v>Solex NLGI 3</v>
      </c>
      <c r="G99" s="30" t="str">
        <f t="shared" si="42"/>
        <v>Solex</v>
      </c>
      <c r="H99" s="30" t="s">
        <v>652</v>
      </c>
      <c r="I99" s="38">
        <v>10</v>
      </c>
      <c r="J99" s="31">
        <f t="shared" si="45"/>
        <v>44144</v>
      </c>
      <c r="K99" s="31">
        <f t="shared" si="28"/>
        <v>44158</v>
      </c>
      <c r="L99" s="31">
        <f t="shared" si="44"/>
        <v>44144</v>
      </c>
    </row>
    <row r="100" spans="2:12" x14ac:dyDescent="0.25">
      <c r="B100" s="22" t="s">
        <v>336</v>
      </c>
      <c r="C100" s="30" t="str">
        <f t="shared" si="40"/>
        <v>Bearing</v>
      </c>
      <c r="D100" s="30"/>
      <c r="E100" s="30" t="str">
        <f t="shared" si="39"/>
        <v>Solex NGI 2</v>
      </c>
      <c r="F100" s="30" t="str">
        <f t="shared" si="41"/>
        <v>Solex NGI 2</v>
      </c>
      <c r="G100" s="30" t="str">
        <f t="shared" si="42"/>
        <v>Solex</v>
      </c>
      <c r="H100" s="30" t="s">
        <v>652</v>
      </c>
      <c r="I100" s="38">
        <f t="shared" ref="I100:I106" si="49">10*2</f>
        <v>20</v>
      </c>
      <c r="J100" s="31">
        <f t="shared" si="45"/>
        <v>44144</v>
      </c>
      <c r="K100" s="31">
        <f t="shared" si="28"/>
        <v>44158</v>
      </c>
      <c r="L100" s="31">
        <f t="shared" si="44"/>
        <v>44144</v>
      </c>
    </row>
    <row r="101" spans="2:12" x14ac:dyDescent="0.25">
      <c r="B101" s="22" t="s">
        <v>337</v>
      </c>
      <c r="C101" s="30" t="str">
        <f t="shared" si="40"/>
        <v>Bearing</v>
      </c>
      <c r="D101" s="30"/>
      <c r="E101" s="30" t="str">
        <f t="shared" si="39"/>
        <v>Solex NGI 2</v>
      </c>
      <c r="F101" s="30" t="str">
        <f t="shared" si="41"/>
        <v>Solex NGI 2</v>
      </c>
      <c r="G101" s="30" t="str">
        <f t="shared" si="42"/>
        <v>Solex</v>
      </c>
      <c r="H101" s="30" t="s">
        <v>652</v>
      </c>
      <c r="I101" s="38">
        <f t="shared" si="49"/>
        <v>20</v>
      </c>
      <c r="J101" s="31">
        <f t="shared" si="45"/>
        <v>44144</v>
      </c>
      <c r="K101" s="31">
        <f t="shared" si="28"/>
        <v>44158</v>
      </c>
      <c r="L101" s="31">
        <f t="shared" si="44"/>
        <v>44144</v>
      </c>
    </row>
    <row r="102" spans="2:12" x14ac:dyDescent="0.25">
      <c r="B102" s="22" t="s">
        <v>338</v>
      </c>
      <c r="C102" s="30" t="str">
        <f t="shared" si="40"/>
        <v>Bearing</v>
      </c>
      <c r="D102" s="30"/>
      <c r="E102" s="30" t="str">
        <f t="shared" si="39"/>
        <v>Solex NGI 2</v>
      </c>
      <c r="F102" s="30" t="str">
        <f t="shared" si="41"/>
        <v>Solex NGI 2</v>
      </c>
      <c r="G102" s="30" t="str">
        <f t="shared" si="42"/>
        <v>Solex</v>
      </c>
      <c r="H102" s="30" t="s">
        <v>652</v>
      </c>
      <c r="I102" s="38">
        <f t="shared" si="49"/>
        <v>20</v>
      </c>
      <c r="J102" s="31">
        <v>44152</v>
      </c>
      <c r="K102" s="31">
        <f t="shared" si="28"/>
        <v>44166</v>
      </c>
      <c r="L102" s="31">
        <f t="shared" si="44"/>
        <v>44152</v>
      </c>
    </row>
    <row r="103" spans="2:12" x14ac:dyDescent="0.25">
      <c r="B103" s="22" t="s">
        <v>339</v>
      </c>
      <c r="C103" s="30" t="str">
        <f t="shared" si="40"/>
        <v>Bearing</v>
      </c>
      <c r="D103" s="30"/>
      <c r="E103" s="30" t="str">
        <f t="shared" si="39"/>
        <v>Solex NGI 2</v>
      </c>
      <c r="F103" s="30" t="str">
        <f t="shared" si="41"/>
        <v>Solex NGI 2</v>
      </c>
      <c r="G103" s="30" t="str">
        <f t="shared" si="42"/>
        <v>Solex</v>
      </c>
      <c r="H103" s="30" t="s">
        <v>652</v>
      </c>
      <c r="I103" s="38">
        <f t="shared" si="49"/>
        <v>20</v>
      </c>
      <c r="J103" s="31">
        <f>$J$102</f>
        <v>44152</v>
      </c>
      <c r="K103" s="31">
        <f t="shared" si="28"/>
        <v>44166</v>
      </c>
      <c r="L103" s="31">
        <f t="shared" si="44"/>
        <v>44152</v>
      </c>
    </row>
    <row r="104" spans="2:12" x14ac:dyDescent="0.25">
      <c r="B104" s="22" t="s">
        <v>340</v>
      </c>
      <c r="C104" s="30" t="str">
        <f t="shared" si="40"/>
        <v>Bearing</v>
      </c>
      <c r="D104" s="30"/>
      <c r="E104" s="30" t="str">
        <f t="shared" si="39"/>
        <v>Solex NGI 2</v>
      </c>
      <c r="F104" s="30" t="str">
        <f t="shared" si="41"/>
        <v>Solex NGI 2</v>
      </c>
      <c r="G104" s="30" t="str">
        <f t="shared" si="42"/>
        <v>Solex</v>
      </c>
      <c r="H104" s="30" t="s">
        <v>652</v>
      </c>
      <c r="I104" s="38">
        <f t="shared" si="49"/>
        <v>20</v>
      </c>
      <c r="J104" s="31">
        <f t="shared" ref="J104:J112" si="50">$J$102</f>
        <v>44152</v>
      </c>
      <c r="K104" s="31">
        <f t="shared" si="28"/>
        <v>44166</v>
      </c>
      <c r="L104" s="31">
        <f t="shared" si="44"/>
        <v>44152</v>
      </c>
    </row>
    <row r="105" spans="2:12" x14ac:dyDescent="0.25">
      <c r="B105" s="22" t="s">
        <v>341</v>
      </c>
      <c r="C105" s="30" t="str">
        <f t="shared" si="40"/>
        <v>Bearing</v>
      </c>
      <c r="D105" s="30"/>
      <c r="E105" s="30" t="str">
        <f t="shared" si="39"/>
        <v>Solex NGI 2</v>
      </c>
      <c r="F105" s="30" t="str">
        <f t="shared" si="41"/>
        <v>Solex NGI 2</v>
      </c>
      <c r="G105" s="30" t="str">
        <f t="shared" si="42"/>
        <v>Solex</v>
      </c>
      <c r="H105" s="30" t="s">
        <v>652</v>
      </c>
      <c r="I105" s="38">
        <f t="shared" si="49"/>
        <v>20</v>
      </c>
      <c r="J105" s="31">
        <f t="shared" si="50"/>
        <v>44152</v>
      </c>
      <c r="K105" s="31">
        <f t="shared" si="28"/>
        <v>44166</v>
      </c>
      <c r="L105" s="31">
        <f t="shared" si="44"/>
        <v>44152</v>
      </c>
    </row>
    <row r="106" spans="2:12" x14ac:dyDescent="0.25">
      <c r="B106" s="22" t="s">
        <v>342</v>
      </c>
      <c r="C106" s="30" t="str">
        <f t="shared" si="40"/>
        <v>Bearing</v>
      </c>
      <c r="D106" s="30"/>
      <c r="E106" s="30" t="str">
        <f t="shared" si="39"/>
        <v>Solex NGI 2</v>
      </c>
      <c r="F106" s="30" t="str">
        <f t="shared" si="41"/>
        <v>Solex NGI 2</v>
      </c>
      <c r="G106" s="30" t="str">
        <f t="shared" si="42"/>
        <v>Solex</v>
      </c>
      <c r="H106" s="30" t="s">
        <v>652</v>
      </c>
      <c r="I106" s="38">
        <f t="shared" si="49"/>
        <v>20</v>
      </c>
      <c r="J106" s="31">
        <f t="shared" si="50"/>
        <v>44152</v>
      </c>
      <c r="K106" s="31">
        <f t="shared" si="28"/>
        <v>44166</v>
      </c>
      <c r="L106" s="31">
        <f t="shared" si="44"/>
        <v>44152</v>
      </c>
    </row>
    <row r="107" spans="2:12" x14ac:dyDescent="0.25">
      <c r="B107" s="22" t="s">
        <v>343</v>
      </c>
      <c r="C107" s="30" t="str">
        <f t="shared" si="40"/>
        <v>Bearing</v>
      </c>
      <c r="D107" s="30"/>
      <c r="E107" s="30" t="str">
        <f t="shared" si="39"/>
        <v>Solex NGI 2</v>
      </c>
      <c r="F107" s="30" t="str">
        <f t="shared" si="41"/>
        <v>Solex NGI 2</v>
      </c>
      <c r="G107" s="30" t="str">
        <f t="shared" si="42"/>
        <v>Solex</v>
      </c>
      <c r="H107" s="30" t="s">
        <v>652</v>
      </c>
      <c r="I107" s="38">
        <v>10</v>
      </c>
      <c r="J107" s="31">
        <f t="shared" si="50"/>
        <v>44152</v>
      </c>
      <c r="K107" s="31">
        <f t="shared" ref="K107:K112" si="51">J107+14</f>
        <v>44166</v>
      </c>
      <c r="L107" s="31">
        <f t="shared" si="44"/>
        <v>44152</v>
      </c>
    </row>
    <row r="108" spans="2:12" x14ac:dyDescent="0.25">
      <c r="B108" s="22" t="s">
        <v>344</v>
      </c>
      <c r="C108" s="30" t="str">
        <f t="shared" si="40"/>
        <v>Bearing</v>
      </c>
      <c r="D108" s="30"/>
      <c r="E108" s="30" t="str">
        <f t="shared" si="39"/>
        <v>Solex NGI 2</v>
      </c>
      <c r="F108" s="30" t="str">
        <f t="shared" si="41"/>
        <v>Solex NGI 2</v>
      </c>
      <c r="G108" s="30" t="str">
        <f t="shared" si="42"/>
        <v>Solex</v>
      </c>
      <c r="H108" s="30" t="s">
        <v>652</v>
      </c>
      <c r="I108" s="38">
        <v>10</v>
      </c>
      <c r="J108" s="31">
        <f t="shared" si="50"/>
        <v>44152</v>
      </c>
      <c r="K108" s="31">
        <f t="shared" si="51"/>
        <v>44166</v>
      </c>
      <c r="L108" s="31">
        <f t="shared" si="44"/>
        <v>44152</v>
      </c>
    </row>
    <row r="109" spans="2:12" x14ac:dyDescent="0.25">
      <c r="B109" s="22" t="s">
        <v>345</v>
      </c>
      <c r="C109" s="30" t="str">
        <f t="shared" si="40"/>
        <v>Bearing</v>
      </c>
      <c r="D109" s="30"/>
      <c r="E109" s="30" t="str">
        <f t="shared" si="39"/>
        <v>Solex NGI 2</v>
      </c>
      <c r="F109" s="30" t="str">
        <f t="shared" si="41"/>
        <v>Solex NGI 2</v>
      </c>
      <c r="G109" s="30" t="str">
        <f t="shared" si="42"/>
        <v>Solex</v>
      </c>
      <c r="H109" s="30" t="s">
        <v>652</v>
      </c>
      <c r="I109" s="38">
        <v>10</v>
      </c>
      <c r="J109" s="31">
        <f t="shared" si="50"/>
        <v>44152</v>
      </c>
      <c r="K109" s="31">
        <f t="shared" si="51"/>
        <v>44166</v>
      </c>
      <c r="L109" s="31">
        <f t="shared" si="44"/>
        <v>44152</v>
      </c>
    </row>
    <row r="110" spans="2:12" x14ac:dyDescent="0.25">
      <c r="B110" s="22" t="s">
        <v>346</v>
      </c>
      <c r="C110" s="30" t="str">
        <f t="shared" si="40"/>
        <v>Bearing</v>
      </c>
      <c r="D110" s="30"/>
      <c r="E110" s="30" t="str">
        <f t="shared" si="39"/>
        <v>Solex NGI 2</v>
      </c>
      <c r="F110" s="30" t="str">
        <f t="shared" si="41"/>
        <v>Solex NGI 2</v>
      </c>
      <c r="G110" s="30" t="str">
        <f t="shared" si="42"/>
        <v>Solex</v>
      </c>
      <c r="H110" s="30" t="s">
        <v>652</v>
      </c>
      <c r="I110" s="38">
        <f>6*10</f>
        <v>60</v>
      </c>
      <c r="J110" s="31">
        <f t="shared" si="50"/>
        <v>44152</v>
      </c>
      <c r="K110" s="31">
        <f t="shared" si="51"/>
        <v>44166</v>
      </c>
      <c r="L110" s="31">
        <f t="shared" si="44"/>
        <v>44152</v>
      </c>
    </row>
    <row r="111" spans="2:12" x14ac:dyDescent="0.25">
      <c r="B111" s="22" t="s">
        <v>347</v>
      </c>
      <c r="C111" s="30" t="str">
        <f t="shared" si="40"/>
        <v>Bearing</v>
      </c>
      <c r="D111" s="30"/>
      <c r="E111" s="30" t="str">
        <f t="shared" si="39"/>
        <v>Solex NGI 2</v>
      </c>
      <c r="F111" s="30" t="str">
        <f t="shared" si="41"/>
        <v>Solex NGI 2</v>
      </c>
      <c r="G111" s="30" t="str">
        <f t="shared" si="42"/>
        <v>Solex</v>
      </c>
      <c r="H111" s="30" t="s">
        <v>652</v>
      </c>
      <c r="I111" s="38">
        <f t="shared" ref="I111:I112" si="52">10*2</f>
        <v>20</v>
      </c>
      <c r="J111" s="31">
        <f t="shared" si="50"/>
        <v>44152</v>
      </c>
      <c r="K111" s="31">
        <f t="shared" si="51"/>
        <v>44166</v>
      </c>
      <c r="L111" s="31">
        <f t="shared" si="44"/>
        <v>44152</v>
      </c>
    </row>
    <row r="112" spans="2:12" x14ac:dyDescent="0.25">
      <c r="B112" s="22" t="s">
        <v>348</v>
      </c>
      <c r="C112" s="30" t="str">
        <f t="shared" si="40"/>
        <v>Bearing</v>
      </c>
      <c r="D112" s="30"/>
      <c r="E112" s="30" t="str">
        <f t="shared" ref="E112:E126" si="53">IF(ISNUMBER(SEARCH("Cages",B112)),"Bechem Berutox FH28KN",IF(ISNUMBER(SEARCH("Conveyor",B112)),"Solex NGI 2",IF(ISNUMBER(SEARCH("Fan",B112)),"Solex NLGI 3",IF(ISNUMBER(SEARCH("Pump",B112)),"Solex NLGI 3",IF(ISNUMBER(SEARCH("Motor",B112)),"SKF LGHP 2",IF(ISNUMBER(SEARCH("Decanter",B112)),"Arcanol L135W",IF(ISNUMBER(SEARCH("Caterpillar",B112)),"SKF LGHP 2",IF(ISNUMBER(SEARCH("Turbine",B112)),"SKF LGHP2",IF(ISNUMBER(SEARCH("Vibrating",B112)),"SKF LGHP2","Solex NGI 2")))))))))</f>
        <v>Solex NGI 2</v>
      </c>
      <c r="F112" s="30" t="str">
        <f t="shared" si="41"/>
        <v>Solex NGI 2</v>
      </c>
      <c r="G112" s="30" t="str">
        <f t="shared" si="42"/>
        <v>Solex</v>
      </c>
      <c r="H112" s="30" t="s">
        <v>652</v>
      </c>
      <c r="I112" s="38">
        <f t="shared" si="52"/>
        <v>20</v>
      </c>
      <c r="J112" s="31">
        <f t="shared" si="50"/>
        <v>44152</v>
      </c>
      <c r="K112" s="31">
        <f t="shared" si="51"/>
        <v>44166</v>
      </c>
      <c r="L112" s="31">
        <f t="shared" si="44"/>
        <v>44152</v>
      </c>
    </row>
    <row r="113" spans="2:12" x14ac:dyDescent="0.25">
      <c r="B113" s="33" t="s">
        <v>349</v>
      </c>
      <c r="C113" s="29"/>
      <c r="D113" s="29"/>
      <c r="E113" s="29"/>
      <c r="F113" s="29"/>
      <c r="G113" s="29"/>
      <c r="H113" s="29"/>
      <c r="I113" s="39"/>
      <c r="J113" s="29"/>
      <c r="K113" s="29"/>
      <c r="L113" s="29"/>
    </row>
    <row r="114" spans="2:12" x14ac:dyDescent="0.25">
      <c r="B114" s="21" t="s">
        <v>350</v>
      </c>
      <c r="C114" s="30" t="s">
        <v>471</v>
      </c>
      <c r="D114" s="30"/>
      <c r="E114" s="30" t="str">
        <f t="shared" si="53"/>
        <v>Solex NLGI 3</v>
      </c>
      <c r="F114" s="30" t="str">
        <f t="shared" si="41"/>
        <v>Solex NLGI 3</v>
      </c>
      <c r="G114" s="30" t="str">
        <f t="shared" ref="G114:G127" si="54">IF(ISNUMBER(SEARCH("SKF",F114)),"SKF",IF(ISNUMBER(SEARCH("Berutox",F114)),"Bechem",IF(ISNUMBER(SEARCH("Solex",F114)),"Solex","FAG")))</f>
        <v>Solex</v>
      </c>
      <c r="H114" s="30" t="s">
        <v>652</v>
      </c>
      <c r="I114" s="38">
        <f>1000*2</f>
        <v>2000</v>
      </c>
      <c r="J114" s="31">
        <f>$J$76</f>
        <v>44144</v>
      </c>
      <c r="K114" s="31">
        <f t="shared" ref="K114:K127" si="55">J114+14</f>
        <v>44158</v>
      </c>
      <c r="L114" s="31">
        <f t="shared" si="44"/>
        <v>44144</v>
      </c>
    </row>
    <row r="115" spans="2:12" x14ac:dyDescent="0.25">
      <c r="B115" s="21" t="s">
        <v>351</v>
      </c>
      <c r="C115" s="30" t="str">
        <f t="shared" ref="C115:C126" si="56">IF(ISNUMBER(SEARCH("Conveyor",B115)),"Bushing and Bearing",IF(ISNUMBER(SEARCH("Cages",B115)),"Bearing Cages",IF(ISNUMBER(SEARCH("Indurce draft fan boiler no 2",B115)),"ID Fan Bearing","Bearing")))</f>
        <v>Bearing</v>
      </c>
      <c r="D115" s="30"/>
      <c r="E115" s="30" t="str">
        <f t="shared" si="53"/>
        <v>Solex NLGI 3</v>
      </c>
      <c r="F115" s="30" t="str">
        <f t="shared" si="41"/>
        <v>Solex NLGI 3</v>
      </c>
      <c r="G115" s="30" t="str">
        <f t="shared" si="54"/>
        <v>Solex</v>
      </c>
      <c r="H115" s="30" t="s">
        <v>652</v>
      </c>
      <c r="I115" s="38">
        <f>10*2</f>
        <v>20</v>
      </c>
      <c r="J115" s="31">
        <f t="shared" ref="J115:J116" si="57">$J$76</f>
        <v>44144</v>
      </c>
      <c r="K115" s="31">
        <f t="shared" si="55"/>
        <v>44158</v>
      </c>
      <c r="L115" s="31">
        <f t="shared" si="44"/>
        <v>44144</v>
      </c>
    </row>
    <row r="116" spans="2:12" x14ac:dyDescent="0.25">
      <c r="B116" s="21" t="s">
        <v>352</v>
      </c>
      <c r="C116" s="30" t="str">
        <f t="shared" si="56"/>
        <v>Bearing</v>
      </c>
      <c r="D116" s="30"/>
      <c r="E116" s="30" t="str">
        <f t="shared" si="53"/>
        <v>Solex NLGI 3</v>
      </c>
      <c r="F116" s="30" t="str">
        <f t="shared" si="41"/>
        <v>Solex NLGI 3</v>
      </c>
      <c r="G116" s="30" t="str">
        <f t="shared" si="54"/>
        <v>Solex</v>
      </c>
      <c r="H116" s="30" t="s">
        <v>652</v>
      </c>
      <c r="I116" s="38">
        <f t="shared" ref="I116:I119" si="58">10*2</f>
        <v>20</v>
      </c>
      <c r="J116" s="31">
        <f t="shared" si="57"/>
        <v>44144</v>
      </c>
      <c r="K116" s="31">
        <f t="shared" si="55"/>
        <v>44158</v>
      </c>
      <c r="L116" s="31">
        <f t="shared" si="44"/>
        <v>44144</v>
      </c>
    </row>
    <row r="117" spans="2:12" x14ac:dyDescent="0.25">
      <c r="B117" s="21" t="s">
        <v>353</v>
      </c>
      <c r="C117" s="30" t="str">
        <f t="shared" si="56"/>
        <v>Bearing</v>
      </c>
      <c r="D117" s="30"/>
      <c r="E117" s="30" t="str">
        <f t="shared" si="53"/>
        <v>Solex NGI 2</v>
      </c>
      <c r="F117" s="30" t="str">
        <f t="shared" si="41"/>
        <v>Solex NGI 2</v>
      </c>
      <c r="G117" s="30" t="str">
        <f t="shared" si="54"/>
        <v>Solex</v>
      </c>
      <c r="H117" s="30" t="s">
        <v>652</v>
      </c>
      <c r="I117" s="38">
        <f t="shared" si="58"/>
        <v>20</v>
      </c>
      <c r="J117" s="31">
        <f>$J$102</f>
        <v>44152</v>
      </c>
      <c r="K117" s="31">
        <f t="shared" si="55"/>
        <v>44166</v>
      </c>
      <c r="L117" s="31">
        <f t="shared" si="44"/>
        <v>44152</v>
      </c>
    </row>
    <row r="118" spans="2:12" x14ac:dyDescent="0.25">
      <c r="B118" s="21" t="s">
        <v>354</v>
      </c>
      <c r="C118" s="30" t="str">
        <f t="shared" si="56"/>
        <v>Bearing</v>
      </c>
      <c r="D118" s="30"/>
      <c r="E118" s="30" t="str">
        <f t="shared" si="53"/>
        <v>Solex NGI 2</v>
      </c>
      <c r="F118" s="30" t="str">
        <f t="shared" si="41"/>
        <v>Solex NGI 2</v>
      </c>
      <c r="G118" s="30" t="str">
        <f t="shared" si="54"/>
        <v>Solex</v>
      </c>
      <c r="H118" s="30" t="s">
        <v>652</v>
      </c>
      <c r="I118" s="38">
        <f t="shared" si="58"/>
        <v>20</v>
      </c>
      <c r="J118" s="31">
        <f t="shared" ref="J118:J127" si="59">$J$102</f>
        <v>44152</v>
      </c>
      <c r="K118" s="31">
        <f t="shared" si="55"/>
        <v>44166</v>
      </c>
      <c r="L118" s="31">
        <f t="shared" si="44"/>
        <v>44152</v>
      </c>
    </row>
    <row r="119" spans="2:12" x14ac:dyDescent="0.25">
      <c r="B119" s="21" t="s">
        <v>355</v>
      </c>
      <c r="C119" s="30" t="str">
        <f t="shared" si="56"/>
        <v>Bearing</v>
      </c>
      <c r="D119" s="30"/>
      <c r="E119" s="30" t="str">
        <f t="shared" si="53"/>
        <v>Solex NGI 2</v>
      </c>
      <c r="F119" s="30" t="str">
        <f t="shared" si="41"/>
        <v>Solex NGI 2</v>
      </c>
      <c r="G119" s="30" t="str">
        <f t="shared" si="54"/>
        <v>Solex</v>
      </c>
      <c r="H119" s="30" t="s">
        <v>652</v>
      </c>
      <c r="I119" s="38">
        <f t="shared" si="58"/>
        <v>20</v>
      </c>
      <c r="J119" s="31">
        <f t="shared" si="59"/>
        <v>44152</v>
      </c>
      <c r="K119" s="31">
        <f t="shared" si="55"/>
        <v>44166</v>
      </c>
      <c r="L119" s="31">
        <f t="shared" si="44"/>
        <v>44152</v>
      </c>
    </row>
    <row r="120" spans="2:12" x14ac:dyDescent="0.25">
      <c r="B120" s="34" t="s">
        <v>356</v>
      </c>
      <c r="C120" s="30" t="str">
        <f t="shared" si="56"/>
        <v>Bearing</v>
      </c>
      <c r="D120" s="30"/>
      <c r="E120" s="30" t="str">
        <f t="shared" si="53"/>
        <v>Solex NLGI 3</v>
      </c>
      <c r="F120" s="30" t="str">
        <f t="shared" si="41"/>
        <v>Solex NLGI 3</v>
      </c>
      <c r="G120" s="30" t="str">
        <f t="shared" si="54"/>
        <v>Solex</v>
      </c>
      <c r="H120" s="30" t="s">
        <v>652</v>
      </c>
      <c r="I120" s="38">
        <v>10</v>
      </c>
      <c r="J120" s="31">
        <f t="shared" si="59"/>
        <v>44152</v>
      </c>
      <c r="K120" s="31">
        <f t="shared" si="55"/>
        <v>44166</v>
      </c>
      <c r="L120" s="31">
        <f t="shared" si="44"/>
        <v>44152</v>
      </c>
    </row>
    <row r="121" spans="2:12" x14ac:dyDescent="0.25">
      <c r="B121" s="21" t="s">
        <v>357</v>
      </c>
      <c r="C121" s="30" t="str">
        <f t="shared" si="56"/>
        <v>Bearing</v>
      </c>
      <c r="D121" s="30"/>
      <c r="E121" s="30" t="str">
        <f t="shared" si="53"/>
        <v>Solex NLGI 3</v>
      </c>
      <c r="F121" s="30" t="str">
        <f t="shared" si="41"/>
        <v>Solex NLGI 3</v>
      </c>
      <c r="G121" s="30" t="str">
        <f t="shared" si="54"/>
        <v>Solex</v>
      </c>
      <c r="H121" s="30" t="s">
        <v>652</v>
      </c>
      <c r="I121" s="38">
        <v>10</v>
      </c>
      <c r="J121" s="31">
        <f t="shared" si="59"/>
        <v>44152</v>
      </c>
      <c r="K121" s="31">
        <f t="shared" si="55"/>
        <v>44166</v>
      </c>
      <c r="L121" s="31">
        <f t="shared" si="44"/>
        <v>44152</v>
      </c>
    </row>
    <row r="122" spans="2:12" x14ac:dyDescent="0.25">
      <c r="B122" s="21" t="s">
        <v>358</v>
      </c>
      <c r="C122" s="30" t="str">
        <f t="shared" si="56"/>
        <v>Bearing</v>
      </c>
      <c r="D122" s="30"/>
      <c r="E122" s="30" t="str">
        <f t="shared" si="53"/>
        <v>Solex NLGI 3</v>
      </c>
      <c r="F122" s="30" t="str">
        <f t="shared" si="41"/>
        <v>Solex NLGI 3</v>
      </c>
      <c r="G122" s="30" t="str">
        <f t="shared" si="54"/>
        <v>Solex</v>
      </c>
      <c r="H122" s="30" t="s">
        <v>652</v>
      </c>
      <c r="I122" s="38">
        <v>10</v>
      </c>
      <c r="J122" s="31">
        <f t="shared" si="59"/>
        <v>44152</v>
      </c>
      <c r="K122" s="31">
        <f t="shared" si="55"/>
        <v>44166</v>
      </c>
      <c r="L122" s="31">
        <f t="shared" si="44"/>
        <v>44152</v>
      </c>
    </row>
    <row r="123" spans="2:12" x14ac:dyDescent="0.25">
      <c r="B123" s="21" t="s">
        <v>359</v>
      </c>
      <c r="C123" s="30" t="str">
        <f t="shared" si="56"/>
        <v>Bearing</v>
      </c>
      <c r="D123" s="30"/>
      <c r="E123" s="30" t="str">
        <f t="shared" si="53"/>
        <v>Solex NLGI 3</v>
      </c>
      <c r="F123" s="30" t="str">
        <f t="shared" si="41"/>
        <v>Solex NLGI 3</v>
      </c>
      <c r="G123" s="30" t="str">
        <f t="shared" si="54"/>
        <v>Solex</v>
      </c>
      <c r="H123" s="30" t="s">
        <v>652</v>
      </c>
      <c r="I123" s="38">
        <v>10</v>
      </c>
      <c r="J123" s="31">
        <f t="shared" si="59"/>
        <v>44152</v>
      </c>
      <c r="K123" s="31">
        <f t="shared" si="55"/>
        <v>44166</v>
      </c>
      <c r="L123" s="31">
        <f t="shared" si="44"/>
        <v>44152</v>
      </c>
    </row>
    <row r="124" spans="2:12" x14ac:dyDescent="0.25">
      <c r="B124" s="21" t="s">
        <v>360</v>
      </c>
      <c r="C124" s="30" t="str">
        <f t="shared" si="56"/>
        <v>Bearing</v>
      </c>
      <c r="D124" s="30"/>
      <c r="E124" s="30" t="str">
        <f t="shared" si="53"/>
        <v>Solex NGI 2</v>
      </c>
      <c r="F124" s="30" t="str">
        <f t="shared" si="41"/>
        <v>Solex NGI 2</v>
      </c>
      <c r="G124" s="30" t="str">
        <f t="shared" si="54"/>
        <v>Solex</v>
      </c>
      <c r="H124" s="30" t="s">
        <v>652</v>
      </c>
      <c r="I124" s="38">
        <f>4*10</f>
        <v>40</v>
      </c>
      <c r="J124" s="31">
        <f t="shared" si="59"/>
        <v>44152</v>
      </c>
      <c r="K124" s="31">
        <f t="shared" si="55"/>
        <v>44166</v>
      </c>
      <c r="L124" s="31">
        <f t="shared" si="44"/>
        <v>44152</v>
      </c>
    </row>
    <row r="125" spans="2:12" x14ac:dyDescent="0.25">
      <c r="B125" s="21" t="s">
        <v>361</v>
      </c>
      <c r="C125" s="30" t="str">
        <f t="shared" si="56"/>
        <v>Bearing</v>
      </c>
      <c r="D125" s="30"/>
      <c r="E125" s="30" t="str">
        <f t="shared" si="53"/>
        <v>Solex NGI 2</v>
      </c>
      <c r="F125" s="30" t="str">
        <f t="shared" si="41"/>
        <v>Solex NGI 2</v>
      </c>
      <c r="G125" s="30" t="str">
        <f t="shared" si="54"/>
        <v>Solex</v>
      </c>
      <c r="H125" s="30" t="s">
        <v>652</v>
      </c>
      <c r="I125" s="38">
        <f t="shared" ref="I125:I127" si="60">4*10</f>
        <v>40</v>
      </c>
      <c r="J125" s="31">
        <f t="shared" si="59"/>
        <v>44152</v>
      </c>
      <c r="K125" s="31">
        <f t="shared" si="55"/>
        <v>44166</v>
      </c>
      <c r="L125" s="31">
        <f t="shared" si="44"/>
        <v>44152</v>
      </c>
    </row>
    <row r="126" spans="2:12" x14ac:dyDescent="0.25">
      <c r="B126" s="21" t="s">
        <v>362</v>
      </c>
      <c r="C126" s="30" t="str">
        <f t="shared" si="56"/>
        <v>Bearing</v>
      </c>
      <c r="D126" s="30"/>
      <c r="E126" s="30" t="str">
        <f t="shared" si="53"/>
        <v>Solex NGI 2</v>
      </c>
      <c r="F126" s="30" t="str">
        <f t="shared" si="41"/>
        <v>Solex NGI 2</v>
      </c>
      <c r="G126" s="30" t="str">
        <f t="shared" si="54"/>
        <v>Solex</v>
      </c>
      <c r="H126" s="30" t="s">
        <v>652</v>
      </c>
      <c r="I126" s="38">
        <f t="shared" si="60"/>
        <v>40</v>
      </c>
      <c r="J126" s="31">
        <f t="shared" si="59"/>
        <v>44152</v>
      </c>
      <c r="K126" s="31">
        <f t="shared" si="55"/>
        <v>44166</v>
      </c>
      <c r="L126" s="31">
        <f t="shared" si="44"/>
        <v>44152</v>
      </c>
    </row>
    <row r="127" spans="2:12" x14ac:dyDescent="0.25">
      <c r="B127" s="21" t="s">
        <v>363</v>
      </c>
      <c r="C127" s="30" t="str">
        <f t="shared" ref="C127:C132" si="61">IF(ISNUMBER(SEARCH("Conveyor",B127)),"Bushing and Bearing",IF(ISNUMBER(SEARCH("Cages",B127)),"Bearing Cages",IF(ISNUMBER(SEARCH("Indurce draft fan boiler no 2",B127)),"ID Fan Bearing","Bearing")))</f>
        <v>Bearing</v>
      </c>
      <c r="D127" s="30"/>
      <c r="E127" s="30" t="str">
        <f t="shared" ref="E127" si="62">IF(ISNUMBER(SEARCH("Cages",B127)),"Bechem Berutox FH28KN",IF(ISNUMBER(SEARCH("Conveyor",B127)),"Solex NGI 2",IF(ISNUMBER(SEARCH("Fan",B127)),"Solex NLGI 3",IF(ISNUMBER(SEARCH("Pump",B127)),"Solex NLGI 3",IF(ISNUMBER(SEARCH("Motor",B127)),"SKF LGHP 2",IF(ISNUMBER(SEARCH("Decanter",B127)),"Arcanol L135W",IF(ISNUMBER(SEARCH("Caterpillar",B127)),"SKF LGHP 2",IF(ISNUMBER(SEARCH("Turbine",B127)),"SKF LGHP2",IF(ISNUMBER(SEARCH("Vibrating",B127)),"SKF LGHP2","Solex NGI 2")))))))))</f>
        <v>Solex NGI 2</v>
      </c>
      <c r="F127" s="30" t="str">
        <f t="shared" si="41"/>
        <v>Solex NGI 2</v>
      </c>
      <c r="G127" s="30" t="str">
        <f t="shared" si="54"/>
        <v>Solex</v>
      </c>
      <c r="H127" s="30" t="s">
        <v>652</v>
      </c>
      <c r="I127" s="38">
        <f t="shared" si="60"/>
        <v>40</v>
      </c>
      <c r="J127" s="31">
        <f t="shared" si="59"/>
        <v>44152</v>
      </c>
      <c r="K127" s="31">
        <f t="shared" si="55"/>
        <v>44166</v>
      </c>
      <c r="L127" s="31">
        <f t="shared" si="44"/>
        <v>44152</v>
      </c>
    </row>
    <row r="128" spans="2:12" x14ac:dyDescent="0.25">
      <c r="B128" s="28" t="s">
        <v>364</v>
      </c>
      <c r="C128" s="29"/>
      <c r="D128" s="29"/>
      <c r="E128" s="29"/>
      <c r="F128" s="29"/>
      <c r="G128" s="29"/>
      <c r="H128" s="29"/>
      <c r="I128" s="39"/>
      <c r="J128" s="29"/>
      <c r="K128" s="29"/>
      <c r="L128" s="29"/>
    </row>
    <row r="129" spans="2:12" x14ac:dyDescent="0.25">
      <c r="B129" s="20" t="s">
        <v>365</v>
      </c>
      <c r="C129" s="30" t="str">
        <f t="shared" si="61"/>
        <v>Bearing</v>
      </c>
      <c r="D129" s="30"/>
      <c r="E129" s="30" t="str">
        <f>IF(ISNUMBER(SEARCH("Cages",B129)),"Bechem Berutox FH28KN",IF(ISNUMBER(SEARCH("Conveyor",B129)),"Solex NGI 2",IF(ISNUMBER(SEARCH("Fan",B129)),"Solex NLGI 3",IF(ISNUMBER(SEARCH("Pump",B129)),"Solex NLGI 3",IF(ISNUMBER(SEARCH("Motor",B129)),"SKF LGHP 2",IF(ISNUMBER(SEARCH("Decanter",B129)),"Arcanol L135W",IF(ISNUMBER(SEARCH("Caterpillar",B129)),"SKF LGHP 2",IF(ISNUMBER(SEARCH("Turbine",B129)),"SKF LGHP2",IF(ISNUMBER(SEARCH("Vibrating",B129)),"SKF LGHP2","Solex NGI 2")))))))))</f>
        <v>SKF LGHP2</v>
      </c>
      <c r="F129" s="30" t="str">
        <f t="shared" si="41"/>
        <v>SKF LGHP2</v>
      </c>
      <c r="G129" s="30" t="str">
        <f t="shared" ref="G129:G133" si="63">IF(ISNUMBER(SEARCH("SKF",F129)),"SKF",IF(ISNUMBER(SEARCH("Berutox",F129)),"Bechem",IF(ISNUMBER(SEARCH("Solex",F129)),"Solex","FAG")))</f>
        <v>SKF</v>
      </c>
      <c r="H129" s="30" t="s">
        <v>652</v>
      </c>
      <c r="I129" s="38">
        <v>10</v>
      </c>
      <c r="J129" s="37" t="s">
        <v>472</v>
      </c>
      <c r="K129" s="32"/>
      <c r="L129" s="37" t="s">
        <v>472</v>
      </c>
    </row>
    <row r="130" spans="2:12" x14ac:dyDescent="0.25">
      <c r="B130" s="20" t="s">
        <v>366</v>
      </c>
      <c r="C130" s="30" t="str">
        <f t="shared" si="61"/>
        <v>Bearing</v>
      </c>
      <c r="D130" s="30"/>
      <c r="E130" s="30" t="str">
        <f>IF(ISNUMBER(SEARCH("Cages",B130)),"Bechem Berutox FH28KN",IF(ISNUMBER(SEARCH("Conveyor",B130)),"Solex NGI 2",IF(ISNUMBER(SEARCH("Fan",B130)),"Solex NLGI 3",IF(ISNUMBER(SEARCH("Pump",B130)),"Solex NLGI 3",IF(ISNUMBER(SEARCH("Motor",B130)),"SKF LGHP 2",IF(ISNUMBER(SEARCH("Decanter",B130)),"Arcanol L135W",IF(ISNUMBER(SEARCH("Caterpillar",B130)),"SKF LGHP 2",IF(ISNUMBER(SEARCH("Turbine",B130)),"SKF LGHP2",IF(ISNUMBER(SEARCH("Vibrating",B130)),"SKF LGHP2","Solex NGI 2")))))))))</f>
        <v>SKF LGHP2</v>
      </c>
      <c r="F130" s="30" t="str">
        <f t="shared" si="41"/>
        <v>SKF LGHP2</v>
      </c>
      <c r="G130" s="30" t="str">
        <f t="shared" si="63"/>
        <v>SKF</v>
      </c>
      <c r="H130" s="30" t="s">
        <v>652</v>
      </c>
      <c r="I130" s="38">
        <v>10</v>
      </c>
      <c r="J130" s="37" t="s">
        <v>472</v>
      </c>
      <c r="K130" s="32"/>
      <c r="L130" s="37" t="s">
        <v>472</v>
      </c>
    </row>
    <row r="131" spans="2:12" x14ac:dyDescent="0.25">
      <c r="B131" s="20" t="s">
        <v>367</v>
      </c>
      <c r="C131" s="30" t="str">
        <f t="shared" si="61"/>
        <v>Bearing</v>
      </c>
      <c r="D131" s="30"/>
      <c r="E131" s="30" t="str">
        <f t="shared" ref="E131:E194" si="64">IF(ISNUMBER(SEARCH("Cages",B131)),"Bechem Berutox FH28KN",IF(ISNUMBER(SEARCH("Conveyor",B131)),"Solex NGI 2",IF(ISNUMBER(SEARCH("Fan",B131)),"Solex NLGI 3",IF(ISNUMBER(SEARCH("Pump",B131)),"Solex NLGI 3",IF(ISNUMBER(SEARCH("Motor",B131)),"SKF LGHP 2",IF(ISNUMBER(SEARCH("Decanter",B131)),"Arcanol L135W",IF(ISNUMBER(SEARCH("Caterpillar",B131)),"SKF LGHP 2",IF(ISNUMBER(SEARCH("Turbine",B131)),"SKF LGHP2",IF(ISNUMBER(SEARCH("Vibrating",B131)),"SKF LGHP2","Solex NGI 2")))))))))</f>
        <v>SKF LGHP 2</v>
      </c>
      <c r="F131" s="30" t="str">
        <f t="shared" si="41"/>
        <v>SKF LGHP 2</v>
      </c>
      <c r="G131" s="30" t="str">
        <f t="shared" si="63"/>
        <v>SKF</v>
      </c>
      <c r="H131" s="30" t="s">
        <v>652</v>
      </c>
      <c r="I131" s="38">
        <v>10</v>
      </c>
      <c r="J131" s="37" t="s">
        <v>472</v>
      </c>
      <c r="K131" s="32"/>
      <c r="L131" s="37" t="s">
        <v>472</v>
      </c>
    </row>
    <row r="132" spans="2:12" x14ac:dyDescent="0.25">
      <c r="B132" s="20" t="s">
        <v>368</v>
      </c>
      <c r="C132" s="30" t="str">
        <f t="shared" si="61"/>
        <v>Bearing</v>
      </c>
      <c r="D132" s="30"/>
      <c r="E132" s="30" t="str">
        <f t="shared" si="64"/>
        <v>SKF LGHP 2</v>
      </c>
      <c r="F132" s="30" t="str">
        <f t="shared" si="41"/>
        <v>SKF LGHP 2</v>
      </c>
      <c r="G132" s="30" t="str">
        <f t="shared" si="63"/>
        <v>SKF</v>
      </c>
      <c r="H132" s="30" t="s">
        <v>652</v>
      </c>
      <c r="I132" s="38">
        <v>10</v>
      </c>
      <c r="J132" s="37" t="s">
        <v>472</v>
      </c>
      <c r="K132" s="32"/>
      <c r="L132" s="37" t="s">
        <v>472</v>
      </c>
    </row>
    <row r="133" spans="2:12" x14ac:dyDescent="0.25">
      <c r="B133" s="20" t="s">
        <v>369</v>
      </c>
      <c r="C133" s="30" t="str">
        <f>IF(ISNUMBER(SEARCH("Conveyor",B133)),"Bushing and Bearing",IF(ISNUMBER(SEARCH("Cages",B133)),"Bearing Cages",IF(ISNUMBER(SEARCH("Indurce draft fan boiler no 2",B133)),"ID Fan Bearing","Bearing")))</f>
        <v>Bearing</v>
      </c>
      <c r="D133" s="30"/>
      <c r="E133" s="30" t="str">
        <f t="shared" si="64"/>
        <v>SKF LGHP 2</v>
      </c>
      <c r="F133" s="30" t="str">
        <f t="shared" si="41"/>
        <v>SKF LGHP 2</v>
      </c>
      <c r="G133" s="30" t="str">
        <f t="shared" si="63"/>
        <v>SKF</v>
      </c>
      <c r="H133" s="30" t="s">
        <v>652</v>
      </c>
      <c r="I133" s="38">
        <v>10</v>
      </c>
      <c r="J133" s="37" t="s">
        <v>472</v>
      </c>
      <c r="K133" s="32"/>
      <c r="L133" s="37" t="s">
        <v>472</v>
      </c>
    </row>
    <row r="134" spans="2:12" x14ac:dyDescent="0.25">
      <c r="B134" s="28" t="s">
        <v>370</v>
      </c>
      <c r="C134" s="29"/>
      <c r="D134" s="29"/>
      <c r="E134" s="29"/>
      <c r="F134" s="29"/>
      <c r="G134" s="29"/>
      <c r="H134" s="29"/>
      <c r="I134" s="39"/>
      <c r="J134" s="29"/>
      <c r="K134" s="29"/>
      <c r="L134" s="29"/>
    </row>
    <row r="135" spans="2:12" ht="15.95" customHeight="1" x14ac:dyDescent="0.25">
      <c r="B135" s="36" t="s">
        <v>371</v>
      </c>
      <c r="C135" s="30" t="str">
        <f>IF(ISNUMBER(SEARCH("Conveyor",B135)),"Bushing and Bearing",IF(ISNUMBER(SEARCH("Cages",B135)),"Bearing Cages",IF(ISNUMBER(SEARCH("Indurce draft fan boiler no 2",B135)),"ID Fan Bearing","Bearing")))</f>
        <v>Bearing Cages</v>
      </c>
      <c r="D135" s="35">
        <v>22213</v>
      </c>
      <c r="E135" s="30" t="str">
        <f t="shared" si="64"/>
        <v>Bechem Berutox FH28KN</v>
      </c>
      <c r="F135" s="30" t="str">
        <f t="shared" si="41"/>
        <v>Bechem Berutox FH28KN</v>
      </c>
      <c r="G135" s="30" t="str">
        <f t="shared" ref="G135:G198" si="65">IF(ISNUMBER(SEARCH("SKF",F135)),"SKF",IF(ISNUMBER(SEARCH("Berutox",F135)),"Bechem",IF(ISNUMBER(SEARCH("Solex",F135)),"Solex","FAG")))</f>
        <v>Bechem</v>
      </c>
      <c r="H135" s="30" t="s">
        <v>652</v>
      </c>
      <c r="I135" s="38">
        <f>4*15</f>
        <v>60</v>
      </c>
      <c r="J135" s="31">
        <v>44159</v>
      </c>
      <c r="K135" s="31">
        <f t="shared" ref="K135:K198" si="66">J135+14</f>
        <v>44173</v>
      </c>
      <c r="L135" s="31">
        <f t="shared" ref="L135:L198" si="67">J135</f>
        <v>44159</v>
      </c>
    </row>
    <row r="136" spans="2:12" ht="15.95" customHeight="1" x14ac:dyDescent="0.25">
      <c r="B136" s="36" t="s">
        <v>372</v>
      </c>
      <c r="C136" s="30" t="str">
        <f t="shared" ref="C136:C199" si="68">IF(ISNUMBER(SEARCH("Conveyor",B136)),"Bushing and Bearing",IF(ISNUMBER(SEARCH("Cages",B136)),"Bearing Cages",IF(ISNUMBER(SEARCH("Indurce draft fan boiler no 2",B136)),"ID Fan Bearing","Bearing")))</f>
        <v>Bearing Cages</v>
      </c>
      <c r="D136" s="35">
        <v>22213</v>
      </c>
      <c r="E136" s="30" t="str">
        <f t="shared" si="64"/>
        <v>Bechem Berutox FH28KN</v>
      </c>
      <c r="F136" s="30" t="str">
        <f t="shared" si="41"/>
        <v>Bechem Berutox FH28KN</v>
      </c>
      <c r="G136" s="30" t="str">
        <f t="shared" si="65"/>
        <v>Bechem</v>
      </c>
      <c r="H136" s="30" t="s">
        <v>652</v>
      </c>
      <c r="I136" s="38">
        <f t="shared" ref="I136:I199" si="69">4*15</f>
        <v>60</v>
      </c>
      <c r="J136" s="31">
        <v>44159</v>
      </c>
      <c r="K136" s="31">
        <f t="shared" si="66"/>
        <v>44173</v>
      </c>
      <c r="L136" s="31">
        <f t="shared" si="67"/>
        <v>44159</v>
      </c>
    </row>
    <row r="137" spans="2:12" ht="15.95" customHeight="1" x14ac:dyDescent="0.25">
      <c r="B137" s="36" t="s">
        <v>373</v>
      </c>
      <c r="C137" s="30" t="str">
        <f t="shared" si="68"/>
        <v>Bearing Cages</v>
      </c>
      <c r="D137" s="35">
        <v>22213</v>
      </c>
      <c r="E137" s="30" t="str">
        <f t="shared" si="64"/>
        <v>Bechem Berutox FH28KN</v>
      </c>
      <c r="F137" s="30" t="str">
        <f t="shared" si="41"/>
        <v>Bechem Berutox FH28KN</v>
      </c>
      <c r="G137" s="30" t="str">
        <f t="shared" si="65"/>
        <v>Bechem</v>
      </c>
      <c r="H137" s="30" t="s">
        <v>652</v>
      </c>
      <c r="I137" s="38">
        <f t="shared" si="69"/>
        <v>60</v>
      </c>
      <c r="J137" s="31">
        <v>44159</v>
      </c>
      <c r="K137" s="31">
        <f t="shared" si="66"/>
        <v>44173</v>
      </c>
      <c r="L137" s="31">
        <f t="shared" si="67"/>
        <v>44159</v>
      </c>
    </row>
    <row r="138" spans="2:12" ht="15.95" customHeight="1" x14ac:dyDescent="0.25">
      <c r="B138" s="36" t="s">
        <v>374</v>
      </c>
      <c r="C138" s="30" t="str">
        <f t="shared" si="68"/>
        <v>Bearing Cages</v>
      </c>
      <c r="D138" s="35">
        <v>22213</v>
      </c>
      <c r="E138" s="30" t="str">
        <f t="shared" si="64"/>
        <v>Bechem Berutox FH28KN</v>
      </c>
      <c r="F138" s="30" t="str">
        <f t="shared" si="41"/>
        <v>Bechem Berutox FH28KN</v>
      </c>
      <c r="G138" s="30" t="str">
        <f t="shared" si="65"/>
        <v>Bechem</v>
      </c>
      <c r="H138" s="30" t="s">
        <v>652</v>
      </c>
      <c r="I138" s="38">
        <f t="shared" si="69"/>
        <v>60</v>
      </c>
      <c r="J138" s="31">
        <v>44159</v>
      </c>
      <c r="K138" s="31">
        <f t="shared" si="66"/>
        <v>44173</v>
      </c>
      <c r="L138" s="31">
        <f t="shared" si="67"/>
        <v>44159</v>
      </c>
    </row>
    <row r="139" spans="2:12" ht="15.95" customHeight="1" x14ac:dyDescent="0.25">
      <c r="B139" s="36" t="s">
        <v>375</v>
      </c>
      <c r="C139" s="30" t="str">
        <f t="shared" si="68"/>
        <v>Bearing Cages</v>
      </c>
      <c r="D139" s="35">
        <v>22213</v>
      </c>
      <c r="E139" s="30" t="str">
        <f t="shared" si="64"/>
        <v>Bechem Berutox FH28KN</v>
      </c>
      <c r="F139" s="30" t="str">
        <f t="shared" si="41"/>
        <v>Bechem Berutox FH28KN</v>
      </c>
      <c r="G139" s="30" t="str">
        <f t="shared" si="65"/>
        <v>Bechem</v>
      </c>
      <c r="H139" s="30" t="s">
        <v>652</v>
      </c>
      <c r="I139" s="38">
        <f t="shared" si="69"/>
        <v>60</v>
      </c>
      <c r="J139" s="31">
        <v>44159</v>
      </c>
      <c r="K139" s="31">
        <f t="shared" si="66"/>
        <v>44173</v>
      </c>
      <c r="L139" s="31">
        <f t="shared" si="67"/>
        <v>44159</v>
      </c>
    </row>
    <row r="140" spans="2:12" ht="15.95" customHeight="1" x14ac:dyDescent="0.25">
      <c r="B140" s="36" t="s">
        <v>376</v>
      </c>
      <c r="C140" s="30" t="str">
        <f t="shared" si="68"/>
        <v>Bearing Cages</v>
      </c>
      <c r="D140" s="35">
        <v>22213</v>
      </c>
      <c r="E140" s="30" t="str">
        <f t="shared" si="64"/>
        <v>Bechem Berutox FH28KN</v>
      </c>
      <c r="F140" s="30" t="str">
        <f t="shared" ref="F140:F203" si="70">IF(ISNUMBER(SEARCH("Cages",B140)),"Bechem Berutox FH28KN",IF(ISNUMBER(SEARCH("Conveyor",B140)),"Solex NGI 2",IF(ISNUMBER(SEARCH("Fan",B140)),"Solex NLGI 3",IF(ISNUMBER(SEARCH("Pump",B140)),"Solex NLGI 3",IF(ISNUMBER(SEARCH("Motor",B140)),"SKF LGHP 2",IF(ISNUMBER(SEARCH("Decanter",B140)),"Arcanol L135W",IF(ISNUMBER(SEARCH("Caterpillar",B140)),"SKF LGHP 2",IF(ISNUMBER(SEARCH("Turbine",B140)),"SKF LGHP2",IF(ISNUMBER(SEARCH("Vibrating",B140)),"SKF LGHP2","Solex NGI 2")))))))))</f>
        <v>Bechem Berutox FH28KN</v>
      </c>
      <c r="G140" s="30" t="str">
        <f t="shared" si="65"/>
        <v>Bechem</v>
      </c>
      <c r="H140" s="30" t="s">
        <v>652</v>
      </c>
      <c r="I140" s="38">
        <f t="shared" si="69"/>
        <v>60</v>
      </c>
      <c r="J140" s="31">
        <v>44159</v>
      </c>
      <c r="K140" s="31">
        <f t="shared" si="66"/>
        <v>44173</v>
      </c>
      <c r="L140" s="31">
        <f t="shared" si="67"/>
        <v>44159</v>
      </c>
    </row>
    <row r="141" spans="2:12" ht="15.95" customHeight="1" x14ac:dyDescent="0.25">
      <c r="B141" s="36" t="s">
        <v>377</v>
      </c>
      <c r="C141" s="30" t="str">
        <f t="shared" si="68"/>
        <v>Bearing Cages</v>
      </c>
      <c r="D141" s="35">
        <v>22213</v>
      </c>
      <c r="E141" s="30" t="str">
        <f t="shared" si="64"/>
        <v>Bechem Berutox FH28KN</v>
      </c>
      <c r="F141" s="30" t="str">
        <f t="shared" si="70"/>
        <v>Bechem Berutox FH28KN</v>
      </c>
      <c r="G141" s="30" t="str">
        <f t="shared" si="65"/>
        <v>Bechem</v>
      </c>
      <c r="H141" s="30" t="s">
        <v>652</v>
      </c>
      <c r="I141" s="38">
        <f t="shared" si="69"/>
        <v>60</v>
      </c>
      <c r="J141" s="31">
        <v>44159</v>
      </c>
      <c r="K141" s="31">
        <f t="shared" si="66"/>
        <v>44173</v>
      </c>
      <c r="L141" s="31">
        <f t="shared" si="67"/>
        <v>44159</v>
      </c>
    </row>
    <row r="142" spans="2:12" ht="15.95" customHeight="1" x14ac:dyDescent="0.25">
      <c r="B142" s="36" t="s">
        <v>378</v>
      </c>
      <c r="C142" s="30" t="str">
        <f t="shared" si="68"/>
        <v>Bearing Cages</v>
      </c>
      <c r="D142" s="35">
        <v>22213</v>
      </c>
      <c r="E142" s="30" t="str">
        <f t="shared" si="64"/>
        <v>Bechem Berutox FH28KN</v>
      </c>
      <c r="F142" s="30" t="str">
        <f t="shared" si="70"/>
        <v>Bechem Berutox FH28KN</v>
      </c>
      <c r="G142" s="30" t="str">
        <f t="shared" si="65"/>
        <v>Bechem</v>
      </c>
      <c r="H142" s="30" t="s">
        <v>652</v>
      </c>
      <c r="I142" s="38">
        <f t="shared" si="69"/>
        <v>60</v>
      </c>
      <c r="J142" s="31">
        <v>44159</v>
      </c>
      <c r="K142" s="31">
        <f t="shared" si="66"/>
        <v>44173</v>
      </c>
      <c r="L142" s="31">
        <f t="shared" si="67"/>
        <v>44159</v>
      </c>
    </row>
    <row r="143" spans="2:12" ht="15.95" customHeight="1" x14ac:dyDescent="0.25">
      <c r="B143" s="36" t="s">
        <v>379</v>
      </c>
      <c r="C143" s="30" t="str">
        <f t="shared" si="68"/>
        <v>Bearing Cages</v>
      </c>
      <c r="D143" s="35">
        <v>22213</v>
      </c>
      <c r="E143" s="30" t="str">
        <f t="shared" si="64"/>
        <v>Bechem Berutox FH28KN</v>
      </c>
      <c r="F143" s="30" t="str">
        <f t="shared" si="70"/>
        <v>Bechem Berutox FH28KN</v>
      </c>
      <c r="G143" s="30" t="str">
        <f t="shared" si="65"/>
        <v>Bechem</v>
      </c>
      <c r="H143" s="30" t="s">
        <v>652</v>
      </c>
      <c r="I143" s="38">
        <f t="shared" si="69"/>
        <v>60</v>
      </c>
      <c r="J143" s="31">
        <v>44159</v>
      </c>
      <c r="K143" s="31">
        <f t="shared" si="66"/>
        <v>44173</v>
      </c>
      <c r="L143" s="31">
        <f t="shared" si="67"/>
        <v>44159</v>
      </c>
    </row>
    <row r="144" spans="2:12" ht="15.95" customHeight="1" x14ac:dyDescent="0.25">
      <c r="B144" s="36" t="s">
        <v>380</v>
      </c>
      <c r="C144" s="30" t="str">
        <f t="shared" si="68"/>
        <v>Bearing Cages</v>
      </c>
      <c r="D144" s="35">
        <v>22213</v>
      </c>
      <c r="E144" s="30" t="str">
        <f t="shared" si="64"/>
        <v>Bechem Berutox FH28KN</v>
      </c>
      <c r="F144" s="30" t="str">
        <f t="shared" si="70"/>
        <v>Bechem Berutox FH28KN</v>
      </c>
      <c r="G144" s="30" t="str">
        <f t="shared" si="65"/>
        <v>Bechem</v>
      </c>
      <c r="H144" s="30" t="s">
        <v>652</v>
      </c>
      <c r="I144" s="38">
        <f t="shared" si="69"/>
        <v>60</v>
      </c>
      <c r="J144" s="31">
        <v>44159</v>
      </c>
      <c r="K144" s="31">
        <f t="shared" si="66"/>
        <v>44173</v>
      </c>
      <c r="L144" s="31">
        <f t="shared" si="67"/>
        <v>44159</v>
      </c>
    </row>
    <row r="145" spans="2:12" ht="15.95" customHeight="1" x14ac:dyDescent="0.25">
      <c r="B145" s="36" t="s">
        <v>381</v>
      </c>
      <c r="C145" s="30" t="str">
        <f t="shared" si="68"/>
        <v>Bearing Cages</v>
      </c>
      <c r="D145" s="35">
        <v>22213</v>
      </c>
      <c r="E145" s="30" t="str">
        <f t="shared" si="64"/>
        <v>Bechem Berutox FH28KN</v>
      </c>
      <c r="F145" s="30" t="str">
        <f t="shared" si="70"/>
        <v>Bechem Berutox FH28KN</v>
      </c>
      <c r="G145" s="30" t="str">
        <f t="shared" si="65"/>
        <v>Bechem</v>
      </c>
      <c r="H145" s="30" t="s">
        <v>652</v>
      </c>
      <c r="I145" s="38">
        <f t="shared" si="69"/>
        <v>60</v>
      </c>
      <c r="J145" s="31">
        <v>44159</v>
      </c>
      <c r="K145" s="31">
        <f t="shared" si="66"/>
        <v>44173</v>
      </c>
      <c r="L145" s="31">
        <f t="shared" si="67"/>
        <v>44159</v>
      </c>
    </row>
    <row r="146" spans="2:12" ht="15.95" customHeight="1" x14ac:dyDescent="0.25">
      <c r="B146" s="36" t="s">
        <v>382</v>
      </c>
      <c r="C146" s="30" t="str">
        <f t="shared" si="68"/>
        <v>Bearing Cages</v>
      </c>
      <c r="D146" s="35">
        <v>22213</v>
      </c>
      <c r="E146" s="30" t="str">
        <f t="shared" si="64"/>
        <v>Bechem Berutox FH28KN</v>
      </c>
      <c r="F146" s="30" t="str">
        <f t="shared" si="70"/>
        <v>Bechem Berutox FH28KN</v>
      </c>
      <c r="G146" s="30" t="str">
        <f t="shared" si="65"/>
        <v>Bechem</v>
      </c>
      <c r="H146" s="30" t="s">
        <v>652</v>
      </c>
      <c r="I146" s="38">
        <f t="shared" si="69"/>
        <v>60</v>
      </c>
      <c r="J146" s="31">
        <v>44159</v>
      </c>
      <c r="K146" s="31">
        <f t="shared" si="66"/>
        <v>44173</v>
      </c>
      <c r="L146" s="31">
        <f t="shared" si="67"/>
        <v>44159</v>
      </c>
    </row>
    <row r="147" spans="2:12" ht="15.95" customHeight="1" x14ac:dyDescent="0.25">
      <c r="B147" s="36" t="s">
        <v>383</v>
      </c>
      <c r="C147" s="30" t="str">
        <f t="shared" si="68"/>
        <v>Bearing Cages</v>
      </c>
      <c r="D147" s="35">
        <v>22213</v>
      </c>
      <c r="E147" s="30" t="str">
        <f t="shared" si="64"/>
        <v>Bechem Berutox FH28KN</v>
      </c>
      <c r="F147" s="30" t="str">
        <f t="shared" si="70"/>
        <v>Bechem Berutox FH28KN</v>
      </c>
      <c r="G147" s="30" t="str">
        <f t="shared" si="65"/>
        <v>Bechem</v>
      </c>
      <c r="H147" s="30" t="s">
        <v>652</v>
      </c>
      <c r="I147" s="38">
        <f t="shared" si="69"/>
        <v>60</v>
      </c>
      <c r="J147" s="31">
        <v>44159</v>
      </c>
      <c r="K147" s="31">
        <f t="shared" si="66"/>
        <v>44173</v>
      </c>
      <c r="L147" s="31">
        <f t="shared" si="67"/>
        <v>44159</v>
      </c>
    </row>
    <row r="148" spans="2:12" ht="15.95" customHeight="1" x14ac:dyDescent="0.25">
      <c r="B148" s="36" t="s">
        <v>384</v>
      </c>
      <c r="C148" s="30" t="str">
        <f t="shared" si="68"/>
        <v>Bearing Cages</v>
      </c>
      <c r="D148" s="35">
        <v>22213</v>
      </c>
      <c r="E148" s="30" t="str">
        <f t="shared" si="64"/>
        <v>Bechem Berutox FH28KN</v>
      </c>
      <c r="F148" s="30" t="str">
        <f t="shared" si="70"/>
        <v>Bechem Berutox FH28KN</v>
      </c>
      <c r="G148" s="30" t="str">
        <f t="shared" si="65"/>
        <v>Bechem</v>
      </c>
      <c r="H148" s="30" t="s">
        <v>652</v>
      </c>
      <c r="I148" s="38">
        <f t="shared" si="69"/>
        <v>60</v>
      </c>
      <c r="J148" s="31">
        <v>44159</v>
      </c>
      <c r="K148" s="31">
        <f t="shared" si="66"/>
        <v>44173</v>
      </c>
      <c r="L148" s="31">
        <f t="shared" si="67"/>
        <v>44159</v>
      </c>
    </row>
    <row r="149" spans="2:12" ht="15.95" customHeight="1" x14ac:dyDescent="0.25">
      <c r="B149" s="36" t="s">
        <v>385</v>
      </c>
      <c r="C149" s="30" t="str">
        <f t="shared" si="68"/>
        <v>Bearing Cages</v>
      </c>
      <c r="D149" s="35">
        <v>22213</v>
      </c>
      <c r="E149" s="30" t="str">
        <f t="shared" si="64"/>
        <v>Bechem Berutox FH28KN</v>
      </c>
      <c r="F149" s="30" t="str">
        <f t="shared" si="70"/>
        <v>Bechem Berutox FH28KN</v>
      </c>
      <c r="G149" s="30" t="str">
        <f t="shared" si="65"/>
        <v>Bechem</v>
      </c>
      <c r="H149" s="30" t="s">
        <v>652</v>
      </c>
      <c r="I149" s="38">
        <f t="shared" si="69"/>
        <v>60</v>
      </c>
      <c r="J149" s="31">
        <v>44159</v>
      </c>
      <c r="K149" s="31">
        <f t="shared" si="66"/>
        <v>44173</v>
      </c>
      <c r="L149" s="31">
        <f t="shared" si="67"/>
        <v>44159</v>
      </c>
    </row>
    <row r="150" spans="2:12" ht="15.95" customHeight="1" x14ac:dyDescent="0.25">
      <c r="B150" s="36" t="s">
        <v>386</v>
      </c>
      <c r="C150" s="30" t="str">
        <f t="shared" si="68"/>
        <v>Bearing Cages</v>
      </c>
      <c r="D150" s="35">
        <v>22213</v>
      </c>
      <c r="E150" s="30" t="str">
        <f t="shared" si="64"/>
        <v>Bechem Berutox FH28KN</v>
      </c>
      <c r="F150" s="30" t="str">
        <f t="shared" si="70"/>
        <v>Bechem Berutox FH28KN</v>
      </c>
      <c r="G150" s="30" t="str">
        <f t="shared" si="65"/>
        <v>Bechem</v>
      </c>
      <c r="H150" s="30" t="s">
        <v>652</v>
      </c>
      <c r="I150" s="38">
        <f t="shared" si="69"/>
        <v>60</v>
      </c>
      <c r="J150" s="31">
        <v>44159</v>
      </c>
      <c r="K150" s="31">
        <f t="shared" si="66"/>
        <v>44173</v>
      </c>
      <c r="L150" s="31">
        <f t="shared" si="67"/>
        <v>44159</v>
      </c>
    </row>
    <row r="151" spans="2:12" ht="15.95" customHeight="1" x14ac:dyDescent="0.25">
      <c r="B151" s="36" t="s">
        <v>387</v>
      </c>
      <c r="C151" s="30" t="str">
        <f t="shared" si="68"/>
        <v>Bearing Cages</v>
      </c>
      <c r="D151" s="35">
        <v>22213</v>
      </c>
      <c r="E151" s="30" t="str">
        <f t="shared" si="64"/>
        <v>Bechem Berutox FH28KN</v>
      </c>
      <c r="F151" s="30" t="str">
        <f t="shared" si="70"/>
        <v>Bechem Berutox FH28KN</v>
      </c>
      <c r="G151" s="30" t="str">
        <f t="shared" si="65"/>
        <v>Bechem</v>
      </c>
      <c r="H151" s="30" t="s">
        <v>652</v>
      </c>
      <c r="I151" s="38">
        <f t="shared" si="69"/>
        <v>60</v>
      </c>
      <c r="J151" s="31">
        <v>44159</v>
      </c>
      <c r="K151" s="31">
        <f t="shared" si="66"/>
        <v>44173</v>
      </c>
      <c r="L151" s="31">
        <f t="shared" si="67"/>
        <v>44159</v>
      </c>
    </row>
    <row r="152" spans="2:12" ht="15.95" customHeight="1" x14ac:dyDescent="0.25">
      <c r="B152" s="36" t="s">
        <v>388</v>
      </c>
      <c r="C152" s="30" t="str">
        <f t="shared" si="68"/>
        <v>Bearing Cages</v>
      </c>
      <c r="D152" s="35">
        <v>22213</v>
      </c>
      <c r="E152" s="30" t="str">
        <f t="shared" si="64"/>
        <v>Bechem Berutox FH28KN</v>
      </c>
      <c r="F152" s="30" t="str">
        <f t="shared" si="70"/>
        <v>Bechem Berutox FH28KN</v>
      </c>
      <c r="G152" s="30" t="str">
        <f t="shared" si="65"/>
        <v>Bechem</v>
      </c>
      <c r="H152" s="30" t="s">
        <v>652</v>
      </c>
      <c r="I152" s="38">
        <f t="shared" si="69"/>
        <v>60</v>
      </c>
      <c r="J152" s="31">
        <v>44159</v>
      </c>
      <c r="K152" s="31">
        <f t="shared" si="66"/>
        <v>44173</v>
      </c>
      <c r="L152" s="31">
        <f t="shared" si="67"/>
        <v>44159</v>
      </c>
    </row>
    <row r="153" spans="2:12" ht="15.95" customHeight="1" x14ac:dyDescent="0.25">
      <c r="B153" s="36" t="s">
        <v>389</v>
      </c>
      <c r="C153" s="30" t="str">
        <f t="shared" si="68"/>
        <v>Bearing Cages</v>
      </c>
      <c r="D153" s="35">
        <v>22213</v>
      </c>
      <c r="E153" s="30" t="str">
        <f t="shared" si="64"/>
        <v>Bechem Berutox FH28KN</v>
      </c>
      <c r="F153" s="30" t="str">
        <f t="shared" si="70"/>
        <v>Bechem Berutox FH28KN</v>
      </c>
      <c r="G153" s="30" t="str">
        <f t="shared" si="65"/>
        <v>Bechem</v>
      </c>
      <c r="H153" s="30" t="s">
        <v>652</v>
      </c>
      <c r="I153" s="38">
        <f t="shared" si="69"/>
        <v>60</v>
      </c>
      <c r="J153" s="31">
        <v>44159</v>
      </c>
      <c r="K153" s="31">
        <f t="shared" si="66"/>
        <v>44173</v>
      </c>
      <c r="L153" s="31">
        <f t="shared" si="67"/>
        <v>44159</v>
      </c>
    </row>
    <row r="154" spans="2:12" ht="15.95" customHeight="1" x14ac:dyDescent="0.25">
      <c r="B154" s="36" t="s">
        <v>390</v>
      </c>
      <c r="C154" s="30" t="str">
        <f t="shared" si="68"/>
        <v>Bearing Cages</v>
      </c>
      <c r="D154" s="35">
        <v>22213</v>
      </c>
      <c r="E154" s="30" t="str">
        <f t="shared" si="64"/>
        <v>Bechem Berutox FH28KN</v>
      </c>
      <c r="F154" s="30" t="str">
        <f t="shared" si="70"/>
        <v>Bechem Berutox FH28KN</v>
      </c>
      <c r="G154" s="30" t="str">
        <f t="shared" si="65"/>
        <v>Bechem</v>
      </c>
      <c r="H154" s="30" t="s">
        <v>652</v>
      </c>
      <c r="I154" s="38">
        <f t="shared" si="69"/>
        <v>60</v>
      </c>
      <c r="J154" s="31">
        <v>44159</v>
      </c>
      <c r="K154" s="31">
        <f t="shared" si="66"/>
        <v>44173</v>
      </c>
      <c r="L154" s="31">
        <f t="shared" si="67"/>
        <v>44159</v>
      </c>
    </row>
    <row r="155" spans="2:12" ht="15.95" customHeight="1" x14ac:dyDescent="0.25">
      <c r="B155" s="36" t="s">
        <v>391</v>
      </c>
      <c r="C155" s="30" t="str">
        <f t="shared" si="68"/>
        <v>Bearing Cages</v>
      </c>
      <c r="D155" s="35">
        <v>22213</v>
      </c>
      <c r="E155" s="30" t="str">
        <f t="shared" si="64"/>
        <v>Bechem Berutox FH28KN</v>
      </c>
      <c r="F155" s="30" t="str">
        <f t="shared" si="70"/>
        <v>Bechem Berutox FH28KN</v>
      </c>
      <c r="G155" s="30" t="str">
        <f t="shared" si="65"/>
        <v>Bechem</v>
      </c>
      <c r="H155" s="30" t="s">
        <v>652</v>
      </c>
      <c r="I155" s="38">
        <f t="shared" si="69"/>
        <v>60</v>
      </c>
      <c r="J155" s="31">
        <v>44159</v>
      </c>
      <c r="K155" s="31">
        <f t="shared" si="66"/>
        <v>44173</v>
      </c>
      <c r="L155" s="31">
        <f t="shared" si="67"/>
        <v>44159</v>
      </c>
    </row>
    <row r="156" spans="2:12" ht="15.95" customHeight="1" x14ac:dyDescent="0.25">
      <c r="B156" s="36" t="s">
        <v>392</v>
      </c>
      <c r="C156" s="30" t="str">
        <f t="shared" si="68"/>
        <v>Bearing Cages</v>
      </c>
      <c r="D156" s="35">
        <v>22213</v>
      </c>
      <c r="E156" s="30" t="str">
        <f t="shared" si="64"/>
        <v>Bechem Berutox FH28KN</v>
      </c>
      <c r="F156" s="30" t="str">
        <f t="shared" si="70"/>
        <v>Bechem Berutox FH28KN</v>
      </c>
      <c r="G156" s="30" t="str">
        <f t="shared" si="65"/>
        <v>Bechem</v>
      </c>
      <c r="H156" s="30" t="s">
        <v>652</v>
      </c>
      <c r="I156" s="38">
        <f t="shared" si="69"/>
        <v>60</v>
      </c>
      <c r="J156" s="31">
        <v>44159</v>
      </c>
      <c r="K156" s="31">
        <f t="shared" si="66"/>
        <v>44173</v>
      </c>
      <c r="L156" s="31">
        <f t="shared" si="67"/>
        <v>44159</v>
      </c>
    </row>
    <row r="157" spans="2:12" ht="15.95" customHeight="1" x14ac:dyDescent="0.25">
      <c r="B157" s="36" t="s">
        <v>393</v>
      </c>
      <c r="C157" s="30" t="str">
        <f t="shared" si="68"/>
        <v>Bearing Cages</v>
      </c>
      <c r="D157" s="35">
        <v>22213</v>
      </c>
      <c r="E157" s="30" t="str">
        <f t="shared" si="64"/>
        <v>Bechem Berutox FH28KN</v>
      </c>
      <c r="F157" s="30" t="str">
        <f t="shared" si="70"/>
        <v>Bechem Berutox FH28KN</v>
      </c>
      <c r="G157" s="30" t="str">
        <f t="shared" si="65"/>
        <v>Bechem</v>
      </c>
      <c r="H157" s="30" t="s">
        <v>652</v>
      </c>
      <c r="I157" s="38">
        <f t="shared" si="69"/>
        <v>60</v>
      </c>
      <c r="J157" s="31">
        <v>44159</v>
      </c>
      <c r="K157" s="31">
        <f t="shared" si="66"/>
        <v>44173</v>
      </c>
      <c r="L157" s="31">
        <f t="shared" si="67"/>
        <v>44159</v>
      </c>
    </row>
    <row r="158" spans="2:12" ht="15.95" customHeight="1" x14ac:dyDescent="0.25">
      <c r="B158" s="36" t="s">
        <v>394</v>
      </c>
      <c r="C158" s="30" t="str">
        <f t="shared" si="68"/>
        <v>Bearing Cages</v>
      </c>
      <c r="D158" s="35">
        <v>22213</v>
      </c>
      <c r="E158" s="30" t="str">
        <f t="shared" si="64"/>
        <v>Bechem Berutox FH28KN</v>
      </c>
      <c r="F158" s="30" t="str">
        <f t="shared" si="70"/>
        <v>Bechem Berutox FH28KN</v>
      </c>
      <c r="G158" s="30" t="str">
        <f t="shared" si="65"/>
        <v>Bechem</v>
      </c>
      <c r="H158" s="30" t="s">
        <v>652</v>
      </c>
      <c r="I158" s="38">
        <f t="shared" si="69"/>
        <v>60</v>
      </c>
      <c r="J158" s="31">
        <v>44159</v>
      </c>
      <c r="K158" s="31">
        <f t="shared" si="66"/>
        <v>44173</v>
      </c>
      <c r="L158" s="31">
        <f t="shared" si="67"/>
        <v>44159</v>
      </c>
    </row>
    <row r="159" spans="2:12" ht="15.95" customHeight="1" x14ac:dyDescent="0.25">
      <c r="B159" s="36" t="s">
        <v>395</v>
      </c>
      <c r="C159" s="30" t="str">
        <f t="shared" si="68"/>
        <v>Bearing Cages</v>
      </c>
      <c r="D159" s="35">
        <v>22213</v>
      </c>
      <c r="E159" s="30" t="str">
        <f t="shared" si="64"/>
        <v>Bechem Berutox FH28KN</v>
      </c>
      <c r="F159" s="30" t="str">
        <f t="shared" si="70"/>
        <v>Bechem Berutox FH28KN</v>
      </c>
      <c r="G159" s="30" t="str">
        <f t="shared" si="65"/>
        <v>Bechem</v>
      </c>
      <c r="H159" s="30" t="s">
        <v>652</v>
      </c>
      <c r="I159" s="38">
        <f t="shared" si="69"/>
        <v>60</v>
      </c>
      <c r="J159" s="31">
        <v>44159</v>
      </c>
      <c r="K159" s="31">
        <f t="shared" si="66"/>
        <v>44173</v>
      </c>
      <c r="L159" s="31">
        <f t="shared" si="67"/>
        <v>44159</v>
      </c>
    </row>
    <row r="160" spans="2:12" ht="15.95" customHeight="1" x14ac:dyDescent="0.25">
      <c r="B160" s="36" t="s">
        <v>396</v>
      </c>
      <c r="C160" s="30" t="str">
        <f t="shared" si="68"/>
        <v>Bearing Cages</v>
      </c>
      <c r="D160" s="35">
        <v>22213</v>
      </c>
      <c r="E160" s="30" t="str">
        <f t="shared" si="64"/>
        <v>Bechem Berutox FH28KN</v>
      </c>
      <c r="F160" s="30" t="str">
        <f t="shared" si="70"/>
        <v>Bechem Berutox FH28KN</v>
      </c>
      <c r="G160" s="30" t="str">
        <f t="shared" si="65"/>
        <v>Bechem</v>
      </c>
      <c r="H160" s="30" t="s">
        <v>652</v>
      </c>
      <c r="I160" s="38">
        <f t="shared" si="69"/>
        <v>60</v>
      </c>
      <c r="J160" s="31">
        <v>44159</v>
      </c>
      <c r="K160" s="31">
        <f t="shared" si="66"/>
        <v>44173</v>
      </c>
      <c r="L160" s="31">
        <f t="shared" si="67"/>
        <v>44159</v>
      </c>
    </row>
    <row r="161" spans="2:12" ht="15.95" customHeight="1" x14ac:dyDescent="0.25">
      <c r="B161" s="36" t="s">
        <v>397</v>
      </c>
      <c r="C161" s="30" t="str">
        <f t="shared" si="68"/>
        <v>Bearing Cages</v>
      </c>
      <c r="D161" s="35">
        <v>22213</v>
      </c>
      <c r="E161" s="30" t="str">
        <f t="shared" si="64"/>
        <v>Bechem Berutox FH28KN</v>
      </c>
      <c r="F161" s="30" t="str">
        <f t="shared" si="70"/>
        <v>Bechem Berutox FH28KN</v>
      </c>
      <c r="G161" s="30" t="str">
        <f t="shared" si="65"/>
        <v>Bechem</v>
      </c>
      <c r="H161" s="30" t="s">
        <v>652</v>
      </c>
      <c r="I161" s="38">
        <f t="shared" si="69"/>
        <v>60</v>
      </c>
      <c r="J161" s="31">
        <v>44159</v>
      </c>
      <c r="K161" s="31">
        <f t="shared" si="66"/>
        <v>44173</v>
      </c>
      <c r="L161" s="31">
        <f t="shared" si="67"/>
        <v>44159</v>
      </c>
    </row>
    <row r="162" spans="2:12" ht="15.95" customHeight="1" x14ac:dyDescent="0.25">
      <c r="B162" s="36" t="s">
        <v>398</v>
      </c>
      <c r="C162" s="30" t="str">
        <f t="shared" si="68"/>
        <v>Bearing Cages</v>
      </c>
      <c r="D162" s="35">
        <v>22213</v>
      </c>
      <c r="E162" s="30" t="str">
        <f t="shared" si="64"/>
        <v>Bechem Berutox FH28KN</v>
      </c>
      <c r="F162" s="30" t="str">
        <f t="shared" si="70"/>
        <v>Bechem Berutox FH28KN</v>
      </c>
      <c r="G162" s="30" t="str">
        <f t="shared" si="65"/>
        <v>Bechem</v>
      </c>
      <c r="H162" s="30" t="s">
        <v>652</v>
      </c>
      <c r="I162" s="38">
        <f t="shared" si="69"/>
        <v>60</v>
      </c>
      <c r="J162" s="31">
        <v>44159</v>
      </c>
      <c r="K162" s="31">
        <f t="shared" si="66"/>
        <v>44173</v>
      </c>
      <c r="L162" s="31">
        <f t="shared" si="67"/>
        <v>44159</v>
      </c>
    </row>
    <row r="163" spans="2:12" ht="15.95" customHeight="1" x14ac:dyDescent="0.25">
      <c r="B163" s="36" t="s">
        <v>399</v>
      </c>
      <c r="C163" s="30" t="str">
        <f t="shared" si="68"/>
        <v>Bearing Cages</v>
      </c>
      <c r="D163" s="35">
        <v>22213</v>
      </c>
      <c r="E163" s="30" t="str">
        <f t="shared" si="64"/>
        <v>Bechem Berutox FH28KN</v>
      </c>
      <c r="F163" s="30" t="str">
        <f t="shared" si="70"/>
        <v>Bechem Berutox FH28KN</v>
      </c>
      <c r="G163" s="30" t="str">
        <f t="shared" si="65"/>
        <v>Bechem</v>
      </c>
      <c r="H163" s="30" t="s">
        <v>652</v>
      </c>
      <c r="I163" s="38">
        <f t="shared" si="69"/>
        <v>60</v>
      </c>
      <c r="J163" s="31">
        <v>44159</v>
      </c>
      <c r="K163" s="31">
        <f t="shared" si="66"/>
        <v>44173</v>
      </c>
      <c r="L163" s="31">
        <f t="shared" si="67"/>
        <v>44159</v>
      </c>
    </row>
    <row r="164" spans="2:12" ht="15.95" customHeight="1" x14ac:dyDescent="0.25">
      <c r="B164" s="36" t="s">
        <v>400</v>
      </c>
      <c r="C164" s="30" t="str">
        <f t="shared" si="68"/>
        <v>Bearing Cages</v>
      </c>
      <c r="D164" s="35">
        <v>22213</v>
      </c>
      <c r="E164" s="30" t="str">
        <f t="shared" si="64"/>
        <v>Bechem Berutox FH28KN</v>
      </c>
      <c r="F164" s="30" t="str">
        <f t="shared" si="70"/>
        <v>Bechem Berutox FH28KN</v>
      </c>
      <c r="G164" s="30" t="str">
        <f t="shared" si="65"/>
        <v>Bechem</v>
      </c>
      <c r="H164" s="30" t="s">
        <v>652</v>
      </c>
      <c r="I164" s="38">
        <f t="shared" si="69"/>
        <v>60</v>
      </c>
      <c r="J164" s="31">
        <v>44159</v>
      </c>
      <c r="K164" s="31">
        <f t="shared" si="66"/>
        <v>44173</v>
      </c>
      <c r="L164" s="31">
        <f t="shared" si="67"/>
        <v>44159</v>
      </c>
    </row>
    <row r="165" spans="2:12" ht="15.95" customHeight="1" x14ac:dyDescent="0.25">
      <c r="B165" s="36" t="s">
        <v>401</v>
      </c>
      <c r="C165" s="30" t="str">
        <f t="shared" si="68"/>
        <v>Bearing Cages</v>
      </c>
      <c r="D165" s="35">
        <v>22213</v>
      </c>
      <c r="E165" s="30" t="str">
        <f t="shared" si="64"/>
        <v>Bechem Berutox FH28KN</v>
      </c>
      <c r="F165" s="30" t="str">
        <f t="shared" si="70"/>
        <v>Bechem Berutox FH28KN</v>
      </c>
      <c r="G165" s="30" t="str">
        <f t="shared" si="65"/>
        <v>Bechem</v>
      </c>
      <c r="H165" s="30" t="s">
        <v>652</v>
      </c>
      <c r="I165" s="38">
        <f t="shared" si="69"/>
        <v>60</v>
      </c>
      <c r="J165" s="31">
        <v>44159</v>
      </c>
      <c r="K165" s="31">
        <f t="shared" si="66"/>
        <v>44173</v>
      </c>
      <c r="L165" s="31">
        <f t="shared" si="67"/>
        <v>44159</v>
      </c>
    </row>
    <row r="166" spans="2:12" ht="15.95" customHeight="1" x14ac:dyDescent="0.25">
      <c r="B166" s="36" t="s">
        <v>402</v>
      </c>
      <c r="C166" s="30" t="str">
        <f t="shared" si="68"/>
        <v>Bearing Cages</v>
      </c>
      <c r="D166" s="35">
        <v>22213</v>
      </c>
      <c r="E166" s="30" t="str">
        <f t="shared" si="64"/>
        <v>Bechem Berutox FH28KN</v>
      </c>
      <c r="F166" s="30" t="str">
        <f t="shared" si="70"/>
        <v>Bechem Berutox FH28KN</v>
      </c>
      <c r="G166" s="30" t="str">
        <f t="shared" si="65"/>
        <v>Bechem</v>
      </c>
      <c r="H166" s="30" t="s">
        <v>652</v>
      </c>
      <c r="I166" s="38">
        <f t="shared" si="69"/>
        <v>60</v>
      </c>
      <c r="J166" s="31">
        <v>44159</v>
      </c>
      <c r="K166" s="31">
        <f t="shared" si="66"/>
        <v>44173</v>
      </c>
      <c r="L166" s="31">
        <f t="shared" si="67"/>
        <v>44159</v>
      </c>
    </row>
    <row r="167" spans="2:12" ht="15.95" customHeight="1" x14ac:dyDescent="0.25">
      <c r="B167" s="36" t="s">
        <v>403</v>
      </c>
      <c r="C167" s="30" t="str">
        <f t="shared" si="68"/>
        <v>Bearing Cages</v>
      </c>
      <c r="D167" s="35">
        <v>22213</v>
      </c>
      <c r="E167" s="30" t="str">
        <f t="shared" si="64"/>
        <v>Bechem Berutox FH28KN</v>
      </c>
      <c r="F167" s="30" t="str">
        <f t="shared" si="70"/>
        <v>Bechem Berutox FH28KN</v>
      </c>
      <c r="G167" s="30" t="str">
        <f t="shared" si="65"/>
        <v>Bechem</v>
      </c>
      <c r="H167" s="30" t="s">
        <v>652</v>
      </c>
      <c r="I167" s="38">
        <f t="shared" si="69"/>
        <v>60</v>
      </c>
      <c r="J167" s="31">
        <v>44159</v>
      </c>
      <c r="K167" s="31">
        <f t="shared" si="66"/>
        <v>44173</v>
      </c>
      <c r="L167" s="31">
        <f t="shared" si="67"/>
        <v>44159</v>
      </c>
    </row>
    <row r="168" spans="2:12" ht="15.95" customHeight="1" x14ac:dyDescent="0.25">
      <c r="B168" s="36" t="s">
        <v>404</v>
      </c>
      <c r="C168" s="30" t="str">
        <f t="shared" si="68"/>
        <v>Bearing Cages</v>
      </c>
      <c r="D168" s="35">
        <v>22213</v>
      </c>
      <c r="E168" s="30" t="str">
        <f t="shared" si="64"/>
        <v>Bechem Berutox FH28KN</v>
      </c>
      <c r="F168" s="30" t="str">
        <f t="shared" si="70"/>
        <v>Bechem Berutox FH28KN</v>
      </c>
      <c r="G168" s="30" t="str">
        <f t="shared" si="65"/>
        <v>Bechem</v>
      </c>
      <c r="H168" s="30" t="s">
        <v>652</v>
      </c>
      <c r="I168" s="38">
        <f t="shared" si="69"/>
        <v>60</v>
      </c>
      <c r="J168" s="31">
        <v>44159</v>
      </c>
      <c r="K168" s="31">
        <f t="shared" si="66"/>
        <v>44173</v>
      </c>
      <c r="L168" s="31">
        <f t="shared" si="67"/>
        <v>44159</v>
      </c>
    </row>
    <row r="169" spans="2:12" ht="15.95" customHeight="1" x14ac:dyDescent="0.25">
      <c r="B169" s="36" t="s">
        <v>405</v>
      </c>
      <c r="C169" s="30" t="str">
        <f t="shared" si="68"/>
        <v>Bearing Cages</v>
      </c>
      <c r="D169" s="35">
        <v>22213</v>
      </c>
      <c r="E169" s="30" t="str">
        <f t="shared" si="64"/>
        <v>Bechem Berutox FH28KN</v>
      </c>
      <c r="F169" s="30" t="str">
        <f t="shared" si="70"/>
        <v>Bechem Berutox FH28KN</v>
      </c>
      <c r="G169" s="30" t="str">
        <f t="shared" si="65"/>
        <v>Bechem</v>
      </c>
      <c r="H169" s="30" t="s">
        <v>652</v>
      </c>
      <c r="I169" s="38">
        <f t="shared" si="69"/>
        <v>60</v>
      </c>
      <c r="J169" s="31">
        <v>44159</v>
      </c>
      <c r="K169" s="31">
        <f t="shared" si="66"/>
        <v>44173</v>
      </c>
      <c r="L169" s="31">
        <f t="shared" si="67"/>
        <v>44159</v>
      </c>
    </row>
    <row r="170" spans="2:12" ht="15.95" customHeight="1" x14ac:dyDescent="0.25">
      <c r="B170" s="36" t="s">
        <v>406</v>
      </c>
      <c r="C170" s="30" t="str">
        <f t="shared" si="68"/>
        <v>Bearing Cages</v>
      </c>
      <c r="D170" s="35">
        <v>22213</v>
      </c>
      <c r="E170" s="30" t="str">
        <f t="shared" si="64"/>
        <v>Bechem Berutox FH28KN</v>
      </c>
      <c r="F170" s="30" t="str">
        <f t="shared" si="70"/>
        <v>Bechem Berutox FH28KN</v>
      </c>
      <c r="G170" s="30" t="str">
        <f t="shared" si="65"/>
        <v>Bechem</v>
      </c>
      <c r="H170" s="30" t="s">
        <v>652</v>
      </c>
      <c r="I170" s="38">
        <f t="shared" si="69"/>
        <v>60</v>
      </c>
      <c r="J170" s="31">
        <v>44159</v>
      </c>
      <c r="K170" s="31">
        <f t="shared" si="66"/>
        <v>44173</v>
      </c>
      <c r="L170" s="31">
        <f t="shared" si="67"/>
        <v>44159</v>
      </c>
    </row>
    <row r="171" spans="2:12" ht="15.95" customHeight="1" x14ac:dyDescent="0.25">
      <c r="B171" s="36" t="s">
        <v>407</v>
      </c>
      <c r="C171" s="30" t="str">
        <f t="shared" si="68"/>
        <v>Bearing Cages</v>
      </c>
      <c r="D171" s="35">
        <v>22213</v>
      </c>
      <c r="E171" s="30" t="str">
        <f t="shared" si="64"/>
        <v>Bechem Berutox FH28KN</v>
      </c>
      <c r="F171" s="30" t="str">
        <f t="shared" si="70"/>
        <v>Bechem Berutox FH28KN</v>
      </c>
      <c r="G171" s="30" t="str">
        <f t="shared" si="65"/>
        <v>Bechem</v>
      </c>
      <c r="H171" s="30" t="s">
        <v>652</v>
      </c>
      <c r="I171" s="38">
        <f t="shared" si="69"/>
        <v>60</v>
      </c>
      <c r="J171" s="31">
        <v>44159</v>
      </c>
      <c r="K171" s="31">
        <f t="shared" si="66"/>
        <v>44173</v>
      </c>
      <c r="L171" s="31">
        <f t="shared" si="67"/>
        <v>44159</v>
      </c>
    </row>
    <row r="172" spans="2:12" ht="15.95" customHeight="1" x14ac:dyDescent="0.25">
      <c r="B172" s="36" t="s">
        <v>408</v>
      </c>
      <c r="C172" s="30" t="str">
        <f t="shared" si="68"/>
        <v>Bearing Cages</v>
      </c>
      <c r="D172" s="35">
        <v>22213</v>
      </c>
      <c r="E172" s="30" t="str">
        <f t="shared" si="64"/>
        <v>Bechem Berutox FH28KN</v>
      </c>
      <c r="F172" s="30" t="str">
        <f t="shared" si="70"/>
        <v>Bechem Berutox FH28KN</v>
      </c>
      <c r="G172" s="30" t="str">
        <f t="shared" si="65"/>
        <v>Bechem</v>
      </c>
      <c r="H172" s="30" t="s">
        <v>652</v>
      </c>
      <c r="I172" s="38">
        <f t="shared" si="69"/>
        <v>60</v>
      </c>
      <c r="J172" s="31">
        <v>44159</v>
      </c>
      <c r="K172" s="31">
        <f t="shared" si="66"/>
        <v>44173</v>
      </c>
      <c r="L172" s="31">
        <f t="shared" si="67"/>
        <v>44159</v>
      </c>
    </row>
    <row r="173" spans="2:12" ht="15.95" customHeight="1" x14ac:dyDescent="0.25">
      <c r="B173" s="36" t="s">
        <v>409</v>
      </c>
      <c r="C173" s="30" t="str">
        <f t="shared" si="68"/>
        <v>Bearing Cages</v>
      </c>
      <c r="D173" s="35">
        <v>22213</v>
      </c>
      <c r="E173" s="30" t="str">
        <f t="shared" si="64"/>
        <v>Bechem Berutox FH28KN</v>
      </c>
      <c r="F173" s="30" t="str">
        <f t="shared" si="70"/>
        <v>Bechem Berutox FH28KN</v>
      </c>
      <c r="G173" s="30" t="str">
        <f t="shared" si="65"/>
        <v>Bechem</v>
      </c>
      <c r="H173" s="30" t="s">
        <v>652</v>
      </c>
      <c r="I173" s="38">
        <f t="shared" si="69"/>
        <v>60</v>
      </c>
      <c r="J173" s="31">
        <v>44159</v>
      </c>
      <c r="K173" s="31">
        <f t="shared" si="66"/>
        <v>44173</v>
      </c>
      <c r="L173" s="31">
        <f t="shared" si="67"/>
        <v>44159</v>
      </c>
    </row>
    <row r="174" spans="2:12" ht="15.95" customHeight="1" x14ac:dyDescent="0.25">
      <c r="B174" s="36" t="s">
        <v>410</v>
      </c>
      <c r="C174" s="30" t="str">
        <f t="shared" si="68"/>
        <v>Bearing Cages</v>
      </c>
      <c r="D174" s="35">
        <v>22213</v>
      </c>
      <c r="E174" s="30" t="str">
        <f t="shared" si="64"/>
        <v>Bechem Berutox FH28KN</v>
      </c>
      <c r="F174" s="30" t="str">
        <f t="shared" si="70"/>
        <v>Bechem Berutox FH28KN</v>
      </c>
      <c r="G174" s="30" t="str">
        <f t="shared" si="65"/>
        <v>Bechem</v>
      </c>
      <c r="H174" s="30" t="s">
        <v>652</v>
      </c>
      <c r="I174" s="38">
        <f t="shared" si="69"/>
        <v>60</v>
      </c>
      <c r="J174" s="31">
        <v>44159</v>
      </c>
      <c r="K174" s="31">
        <f t="shared" si="66"/>
        <v>44173</v>
      </c>
      <c r="L174" s="31">
        <f t="shared" si="67"/>
        <v>44159</v>
      </c>
    </row>
    <row r="175" spans="2:12" ht="15.95" customHeight="1" x14ac:dyDescent="0.25">
      <c r="B175" s="36" t="s">
        <v>411</v>
      </c>
      <c r="C175" s="30" t="str">
        <f t="shared" si="68"/>
        <v>Bearing Cages</v>
      </c>
      <c r="D175" s="35">
        <v>22213</v>
      </c>
      <c r="E175" s="30" t="str">
        <f t="shared" si="64"/>
        <v>Bechem Berutox FH28KN</v>
      </c>
      <c r="F175" s="30" t="str">
        <f t="shared" si="70"/>
        <v>Bechem Berutox FH28KN</v>
      </c>
      <c r="G175" s="30" t="str">
        <f t="shared" si="65"/>
        <v>Bechem</v>
      </c>
      <c r="H175" s="30" t="s">
        <v>652</v>
      </c>
      <c r="I175" s="38">
        <f t="shared" si="69"/>
        <v>60</v>
      </c>
      <c r="J175" s="31">
        <v>44159</v>
      </c>
      <c r="K175" s="31">
        <f t="shared" si="66"/>
        <v>44173</v>
      </c>
      <c r="L175" s="31">
        <f t="shared" si="67"/>
        <v>44159</v>
      </c>
    </row>
    <row r="176" spans="2:12" ht="15.95" customHeight="1" x14ac:dyDescent="0.25">
      <c r="B176" s="36" t="s">
        <v>412</v>
      </c>
      <c r="C176" s="30" t="str">
        <f t="shared" si="68"/>
        <v>Bearing Cages</v>
      </c>
      <c r="D176" s="35">
        <v>22213</v>
      </c>
      <c r="E176" s="30" t="str">
        <f t="shared" si="64"/>
        <v>Bechem Berutox FH28KN</v>
      </c>
      <c r="F176" s="30" t="str">
        <f t="shared" si="70"/>
        <v>Bechem Berutox FH28KN</v>
      </c>
      <c r="G176" s="30" t="str">
        <f t="shared" si="65"/>
        <v>Bechem</v>
      </c>
      <c r="H176" s="30" t="s">
        <v>652</v>
      </c>
      <c r="I176" s="38">
        <f t="shared" si="69"/>
        <v>60</v>
      </c>
      <c r="J176" s="31">
        <v>44159</v>
      </c>
      <c r="K176" s="31">
        <f t="shared" si="66"/>
        <v>44173</v>
      </c>
      <c r="L176" s="31">
        <f t="shared" si="67"/>
        <v>44159</v>
      </c>
    </row>
    <row r="177" spans="2:12" ht="15.95" customHeight="1" x14ac:dyDescent="0.25">
      <c r="B177" s="36" t="s">
        <v>413</v>
      </c>
      <c r="C177" s="30" t="str">
        <f t="shared" si="68"/>
        <v>Bearing Cages</v>
      </c>
      <c r="D177" s="35">
        <v>22213</v>
      </c>
      <c r="E177" s="30" t="str">
        <f t="shared" si="64"/>
        <v>Bechem Berutox FH28KN</v>
      </c>
      <c r="F177" s="30" t="str">
        <f t="shared" si="70"/>
        <v>Bechem Berutox FH28KN</v>
      </c>
      <c r="G177" s="30" t="str">
        <f t="shared" si="65"/>
        <v>Bechem</v>
      </c>
      <c r="H177" s="30" t="s">
        <v>652</v>
      </c>
      <c r="I177" s="38">
        <f t="shared" si="69"/>
        <v>60</v>
      </c>
      <c r="J177" s="31">
        <v>44159</v>
      </c>
      <c r="K177" s="31">
        <f t="shared" si="66"/>
        <v>44173</v>
      </c>
      <c r="L177" s="31">
        <f t="shared" si="67"/>
        <v>44159</v>
      </c>
    </row>
    <row r="178" spans="2:12" ht="15.95" customHeight="1" x14ac:dyDescent="0.25">
      <c r="B178" s="36" t="s">
        <v>414</v>
      </c>
      <c r="C178" s="30" t="str">
        <f t="shared" si="68"/>
        <v>Bearing Cages</v>
      </c>
      <c r="D178" s="35">
        <v>22213</v>
      </c>
      <c r="E178" s="30" t="str">
        <f t="shared" si="64"/>
        <v>Bechem Berutox FH28KN</v>
      </c>
      <c r="F178" s="30" t="str">
        <f t="shared" si="70"/>
        <v>Bechem Berutox FH28KN</v>
      </c>
      <c r="G178" s="30" t="str">
        <f t="shared" si="65"/>
        <v>Bechem</v>
      </c>
      <c r="H178" s="30" t="s">
        <v>652</v>
      </c>
      <c r="I178" s="38">
        <f t="shared" si="69"/>
        <v>60</v>
      </c>
      <c r="J178" s="31">
        <v>44159</v>
      </c>
      <c r="K178" s="31">
        <f t="shared" si="66"/>
        <v>44173</v>
      </c>
      <c r="L178" s="31">
        <f t="shared" si="67"/>
        <v>44159</v>
      </c>
    </row>
    <row r="179" spans="2:12" ht="15.95" customHeight="1" x14ac:dyDescent="0.25">
      <c r="B179" s="36" t="s">
        <v>415</v>
      </c>
      <c r="C179" s="30" t="str">
        <f t="shared" si="68"/>
        <v>Bearing Cages</v>
      </c>
      <c r="D179" s="35">
        <v>22213</v>
      </c>
      <c r="E179" s="30" t="str">
        <f t="shared" si="64"/>
        <v>Bechem Berutox FH28KN</v>
      </c>
      <c r="F179" s="30" t="str">
        <f t="shared" si="70"/>
        <v>Bechem Berutox FH28KN</v>
      </c>
      <c r="G179" s="30" t="str">
        <f t="shared" si="65"/>
        <v>Bechem</v>
      </c>
      <c r="H179" s="30" t="s">
        <v>652</v>
      </c>
      <c r="I179" s="38">
        <f t="shared" si="69"/>
        <v>60</v>
      </c>
      <c r="J179" s="31">
        <v>44159</v>
      </c>
      <c r="K179" s="31">
        <f t="shared" si="66"/>
        <v>44173</v>
      </c>
      <c r="L179" s="31">
        <f t="shared" si="67"/>
        <v>44159</v>
      </c>
    </row>
    <row r="180" spans="2:12" ht="15.95" customHeight="1" x14ac:dyDescent="0.25">
      <c r="B180" s="36" t="s">
        <v>416</v>
      </c>
      <c r="C180" s="30" t="str">
        <f t="shared" si="68"/>
        <v>Bearing Cages</v>
      </c>
      <c r="D180" s="35">
        <v>22213</v>
      </c>
      <c r="E180" s="30" t="str">
        <f t="shared" si="64"/>
        <v>Bechem Berutox FH28KN</v>
      </c>
      <c r="F180" s="30" t="str">
        <f t="shared" si="70"/>
        <v>Bechem Berutox FH28KN</v>
      </c>
      <c r="G180" s="30" t="str">
        <f t="shared" si="65"/>
        <v>Bechem</v>
      </c>
      <c r="H180" s="30" t="s">
        <v>652</v>
      </c>
      <c r="I180" s="38">
        <f t="shared" si="69"/>
        <v>60</v>
      </c>
      <c r="J180" s="31">
        <v>44159</v>
      </c>
      <c r="K180" s="31">
        <f t="shared" si="66"/>
        <v>44173</v>
      </c>
      <c r="L180" s="31">
        <f t="shared" si="67"/>
        <v>44159</v>
      </c>
    </row>
    <row r="181" spans="2:12" ht="15.95" customHeight="1" x14ac:dyDescent="0.25">
      <c r="B181" s="36" t="s">
        <v>417</v>
      </c>
      <c r="C181" s="30" t="str">
        <f t="shared" si="68"/>
        <v>Bearing Cages</v>
      </c>
      <c r="D181" s="35">
        <v>22213</v>
      </c>
      <c r="E181" s="30" t="str">
        <f t="shared" si="64"/>
        <v>Bechem Berutox FH28KN</v>
      </c>
      <c r="F181" s="30" t="str">
        <f t="shared" si="70"/>
        <v>Bechem Berutox FH28KN</v>
      </c>
      <c r="G181" s="30" t="str">
        <f t="shared" si="65"/>
        <v>Bechem</v>
      </c>
      <c r="H181" s="30" t="s">
        <v>652</v>
      </c>
      <c r="I181" s="38">
        <f t="shared" si="69"/>
        <v>60</v>
      </c>
      <c r="J181" s="31">
        <v>44159</v>
      </c>
      <c r="K181" s="31">
        <f t="shared" si="66"/>
        <v>44173</v>
      </c>
      <c r="L181" s="31">
        <f t="shared" si="67"/>
        <v>44159</v>
      </c>
    </row>
    <row r="182" spans="2:12" ht="15.95" customHeight="1" x14ac:dyDescent="0.25">
      <c r="B182" s="36" t="s">
        <v>418</v>
      </c>
      <c r="C182" s="30" t="str">
        <f t="shared" si="68"/>
        <v>Bearing Cages</v>
      </c>
      <c r="D182" s="35">
        <v>22213</v>
      </c>
      <c r="E182" s="30" t="str">
        <f t="shared" si="64"/>
        <v>Bechem Berutox FH28KN</v>
      </c>
      <c r="F182" s="30" t="str">
        <f t="shared" si="70"/>
        <v>Bechem Berutox FH28KN</v>
      </c>
      <c r="G182" s="30" t="str">
        <f t="shared" si="65"/>
        <v>Bechem</v>
      </c>
      <c r="H182" s="30" t="s">
        <v>652</v>
      </c>
      <c r="I182" s="38">
        <f t="shared" si="69"/>
        <v>60</v>
      </c>
      <c r="J182" s="31">
        <v>44159</v>
      </c>
      <c r="K182" s="31">
        <f t="shared" si="66"/>
        <v>44173</v>
      </c>
      <c r="L182" s="31">
        <f t="shared" si="67"/>
        <v>44159</v>
      </c>
    </row>
    <row r="183" spans="2:12" ht="15.95" customHeight="1" x14ac:dyDescent="0.25">
      <c r="B183" s="36" t="s">
        <v>419</v>
      </c>
      <c r="C183" s="30" t="str">
        <f t="shared" si="68"/>
        <v>Bearing Cages</v>
      </c>
      <c r="D183" s="35">
        <v>22213</v>
      </c>
      <c r="E183" s="30" t="str">
        <f t="shared" si="64"/>
        <v>Bechem Berutox FH28KN</v>
      </c>
      <c r="F183" s="30" t="str">
        <f t="shared" si="70"/>
        <v>Bechem Berutox FH28KN</v>
      </c>
      <c r="G183" s="30" t="str">
        <f t="shared" si="65"/>
        <v>Bechem</v>
      </c>
      <c r="H183" s="30" t="s">
        <v>652</v>
      </c>
      <c r="I183" s="38">
        <f t="shared" si="69"/>
        <v>60</v>
      </c>
      <c r="J183" s="31">
        <v>44159</v>
      </c>
      <c r="K183" s="31">
        <f t="shared" si="66"/>
        <v>44173</v>
      </c>
      <c r="L183" s="31">
        <f t="shared" si="67"/>
        <v>44159</v>
      </c>
    </row>
    <row r="184" spans="2:12" ht="15.95" customHeight="1" x14ac:dyDescent="0.25">
      <c r="B184" s="36" t="s">
        <v>420</v>
      </c>
      <c r="C184" s="30" t="str">
        <f t="shared" si="68"/>
        <v>Bearing Cages</v>
      </c>
      <c r="D184" s="35">
        <v>22213</v>
      </c>
      <c r="E184" s="30" t="str">
        <f t="shared" si="64"/>
        <v>Bechem Berutox FH28KN</v>
      </c>
      <c r="F184" s="30" t="str">
        <f t="shared" si="70"/>
        <v>Bechem Berutox FH28KN</v>
      </c>
      <c r="G184" s="30" t="str">
        <f t="shared" si="65"/>
        <v>Bechem</v>
      </c>
      <c r="H184" s="30" t="s">
        <v>652</v>
      </c>
      <c r="I184" s="38">
        <f t="shared" si="69"/>
        <v>60</v>
      </c>
      <c r="J184" s="31">
        <v>44159</v>
      </c>
      <c r="K184" s="31">
        <f t="shared" si="66"/>
        <v>44173</v>
      </c>
      <c r="L184" s="31">
        <f t="shared" si="67"/>
        <v>44159</v>
      </c>
    </row>
    <row r="185" spans="2:12" ht="15.95" customHeight="1" x14ac:dyDescent="0.25">
      <c r="B185" s="36" t="s">
        <v>421</v>
      </c>
      <c r="C185" s="30" t="str">
        <f t="shared" si="68"/>
        <v>Bearing Cages</v>
      </c>
      <c r="D185" s="35">
        <v>22213</v>
      </c>
      <c r="E185" s="30" t="str">
        <f t="shared" si="64"/>
        <v>Bechem Berutox FH28KN</v>
      </c>
      <c r="F185" s="30" t="str">
        <f t="shared" si="70"/>
        <v>Bechem Berutox FH28KN</v>
      </c>
      <c r="G185" s="30" t="str">
        <f t="shared" si="65"/>
        <v>Bechem</v>
      </c>
      <c r="H185" s="30" t="s">
        <v>652</v>
      </c>
      <c r="I185" s="38">
        <f t="shared" si="69"/>
        <v>60</v>
      </c>
      <c r="J185" s="31">
        <v>44152</v>
      </c>
      <c r="K185" s="31">
        <f t="shared" si="66"/>
        <v>44166</v>
      </c>
      <c r="L185" s="31">
        <f t="shared" si="67"/>
        <v>44152</v>
      </c>
    </row>
    <row r="186" spans="2:12" ht="15.95" customHeight="1" x14ac:dyDescent="0.25">
      <c r="B186" s="36" t="s">
        <v>422</v>
      </c>
      <c r="C186" s="30" t="str">
        <f t="shared" si="68"/>
        <v>Bearing Cages</v>
      </c>
      <c r="D186" s="35">
        <v>22213</v>
      </c>
      <c r="E186" s="30" t="str">
        <f t="shared" si="64"/>
        <v>Bechem Berutox FH28KN</v>
      </c>
      <c r="F186" s="30" t="str">
        <f t="shared" si="70"/>
        <v>Bechem Berutox FH28KN</v>
      </c>
      <c r="G186" s="30" t="str">
        <f t="shared" si="65"/>
        <v>Bechem</v>
      </c>
      <c r="H186" s="30" t="s">
        <v>652</v>
      </c>
      <c r="I186" s="38">
        <f t="shared" si="69"/>
        <v>60</v>
      </c>
      <c r="J186" s="31">
        <v>44152</v>
      </c>
      <c r="K186" s="31">
        <f t="shared" si="66"/>
        <v>44166</v>
      </c>
      <c r="L186" s="31">
        <f t="shared" si="67"/>
        <v>44152</v>
      </c>
    </row>
    <row r="187" spans="2:12" ht="15.95" customHeight="1" x14ac:dyDescent="0.25">
      <c r="B187" s="36" t="s">
        <v>423</v>
      </c>
      <c r="C187" s="30" t="str">
        <f t="shared" si="68"/>
        <v>Bearing Cages</v>
      </c>
      <c r="D187" s="35">
        <v>22213</v>
      </c>
      <c r="E187" s="30" t="str">
        <f t="shared" si="64"/>
        <v>Bechem Berutox FH28KN</v>
      </c>
      <c r="F187" s="30" t="str">
        <f t="shared" si="70"/>
        <v>Bechem Berutox FH28KN</v>
      </c>
      <c r="G187" s="30" t="str">
        <f t="shared" si="65"/>
        <v>Bechem</v>
      </c>
      <c r="H187" s="30" t="s">
        <v>652</v>
      </c>
      <c r="I187" s="38">
        <f t="shared" si="69"/>
        <v>60</v>
      </c>
      <c r="J187" s="31">
        <v>44152</v>
      </c>
      <c r="K187" s="31">
        <f t="shared" si="66"/>
        <v>44166</v>
      </c>
      <c r="L187" s="31">
        <f t="shared" si="67"/>
        <v>44152</v>
      </c>
    </row>
    <row r="188" spans="2:12" ht="15.95" customHeight="1" x14ac:dyDescent="0.25">
      <c r="B188" s="36" t="s">
        <v>424</v>
      </c>
      <c r="C188" s="30" t="str">
        <f t="shared" si="68"/>
        <v>Bearing Cages</v>
      </c>
      <c r="D188" s="35">
        <v>22213</v>
      </c>
      <c r="E188" s="30" t="str">
        <f t="shared" si="64"/>
        <v>Bechem Berutox FH28KN</v>
      </c>
      <c r="F188" s="30" t="str">
        <f t="shared" si="70"/>
        <v>Bechem Berutox FH28KN</v>
      </c>
      <c r="G188" s="30" t="str">
        <f t="shared" si="65"/>
        <v>Bechem</v>
      </c>
      <c r="H188" s="30" t="s">
        <v>652</v>
      </c>
      <c r="I188" s="38">
        <f t="shared" si="69"/>
        <v>60</v>
      </c>
      <c r="J188" s="31">
        <v>44152</v>
      </c>
      <c r="K188" s="31">
        <f t="shared" si="66"/>
        <v>44166</v>
      </c>
      <c r="L188" s="31">
        <f t="shared" si="67"/>
        <v>44152</v>
      </c>
    </row>
    <row r="189" spans="2:12" ht="15.95" customHeight="1" x14ac:dyDescent="0.25">
      <c r="B189" s="36" t="s">
        <v>425</v>
      </c>
      <c r="C189" s="30" t="str">
        <f t="shared" si="68"/>
        <v>Bearing Cages</v>
      </c>
      <c r="D189" s="35">
        <v>22213</v>
      </c>
      <c r="E189" s="30" t="str">
        <f t="shared" si="64"/>
        <v>Bechem Berutox FH28KN</v>
      </c>
      <c r="F189" s="30" t="str">
        <f t="shared" si="70"/>
        <v>Bechem Berutox FH28KN</v>
      </c>
      <c r="G189" s="30" t="str">
        <f t="shared" si="65"/>
        <v>Bechem</v>
      </c>
      <c r="H189" s="30" t="s">
        <v>652</v>
      </c>
      <c r="I189" s="38">
        <f t="shared" si="69"/>
        <v>60</v>
      </c>
      <c r="J189" s="31">
        <v>44152</v>
      </c>
      <c r="K189" s="31">
        <f t="shared" si="66"/>
        <v>44166</v>
      </c>
      <c r="L189" s="31">
        <f t="shared" si="67"/>
        <v>44152</v>
      </c>
    </row>
    <row r="190" spans="2:12" ht="15.95" customHeight="1" x14ac:dyDescent="0.25">
      <c r="B190" s="36" t="s">
        <v>426</v>
      </c>
      <c r="C190" s="30" t="str">
        <f t="shared" si="68"/>
        <v>Bearing Cages</v>
      </c>
      <c r="D190" s="35">
        <v>22213</v>
      </c>
      <c r="E190" s="30" t="str">
        <f t="shared" si="64"/>
        <v>Bechem Berutox FH28KN</v>
      </c>
      <c r="F190" s="30" t="str">
        <f t="shared" si="70"/>
        <v>Bechem Berutox FH28KN</v>
      </c>
      <c r="G190" s="30" t="str">
        <f t="shared" si="65"/>
        <v>Bechem</v>
      </c>
      <c r="H190" s="30" t="s">
        <v>652</v>
      </c>
      <c r="I190" s="38">
        <f t="shared" si="69"/>
        <v>60</v>
      </c>
      <c r="J190" s="31">
        <v>44152</v>
      </c>
      <c r="K190" s="31">
        <f t="shared" si="66"/>
        <v>44166</v>
      </c>
      <c r="L190" s="31">
        <f t="shared" si="67"/>
        <v>44152</v>
      </c>
    </row>
    <row r="191" spans="2:12" ht="15.95" customHeight="1" x14ac:dyDescent="0.25">
      <c r="B191" s="36" t="s">
        <v>427</v>
      </c>
      <c r="C191" s="30" t="str">
        <f t="shared" si="68"/>
        <v>Bearing Cages</v>
      </c>
      <c r="D191" s="35">
        <v>22213</v>
      </c>
      <c r="E191" s="30" t="str">
        <f t="shared" si="64"/>
        <v>Bechem Berutox FH28KN</v>
      </c>
      <c r="F191" s="30" t="str">
        <f t="shared" si="70"/>
        <v>Bechem Berutox FH28KN</v>
      </c>
      <c r="G191" s="30" t="str">
        <f t="shared" si="65"/>
        <v>Bechem</v>
      </c>
      <c r="H191" s="30" t="s">
        <v>652</v>
      </c>
      <c r="I191" s="38">
        <f t="shared" si="69"/>
        <v>60</v>
      </c>
      <c r="J191" s="31">
        <v>44152</v>
      </c>
      <c r="K191" s="31">
        <f t="shared" si="66"/>
        <v>44166</v>
      </c>
      <c r="L191" s="31">
        <f t="shared" si="67"/>
        <v>44152</v>
      </c>
    </row>
    <row r="192" spans="2:12" ht="15.95" customHeight="1" x14ac:dyDescent="0.25">
      <c r="B192" s="36" t="s">
        <v>428</v>
      </c>
      <c r="C192" s="30" t="str">
        <f t="shared" si="68"/>
        <v>Bearing Cages</v>
      </c>
      <c r="D192" s="35">
        <v>22213</v>
      </c>
      <c r="E192" s="30" t="str">
        <f t="shared" si="64"/>
        <v>Bechem Berutox FH28KN</v>
      </c>
      <c r="F192" s="30" t="str">
        <f t="shared" si="70"/>
        <v>Bechem Berutox FH28KN</v>
      </c>
      <c r="G192" s="30" t="str">
        <f t="shared" si="65"/>
        <v>Bechem</v>
      </c>
      <c r="H192" s="30" t="s">
        <v>652</v>
      </c>
      <c r="I192" s="38">
        <f t="shared" si="69"/>
        <v>60</v>
      </c>
      <c r="J192" s="31">
        <v>44152</v>
      </c>
      <c r="K192" s="31">
        <f t="shared" si="66"/>
        <v>44166</v>
      </c>
      <c r="L192" s="31">
        <f t="shared" si="67"/>
        <v>44152</v>
      </c>
    </row>
    <row r="193" spans="2:12" ht="15.95" customHeight="1" x14ac:dyDescent="0.25">
      <c r="B193" s="36" t="s">
        <v>429</v>
      </c>
      <c r="C193" s="30" t="str">
        <f t="shared" si="68"/>
        <v>Bearing Cages</v>
      </c>
      <c r="D193" s="35">
        <v>22213</v>
      </c>
      <c r="E193" s="30" t="str">
        <f t="shared" si="64"/>
        <v>Bechem Berutox FH28KN</v>
      </c>
      <c r="F193" s="30" t="str">
        <f t="shared" si="70"/>
        <v>Bechem Berutox FH28KN</v>
      </c>
      <c r="G193" s="30" t="str">
        <f t="shared" si="65"/>
        <v>Bechem</v>
      </c>
      <c r="H193" s="30" t="s">
        <v>652</v>
      </c>
      <c r="I193" s="38">
        <f t="shared" si="69"/>
        <v>60</v>
      </c>
      <c r="J193" s="31">
        <v>44152</v>
      </c>
      <c r="K193" s="31">
        <f t="shared" si="66"/>
        <v>44166</v>
      </c>
      <c r="L193" s="31">
        <f t="shared" si="67"/>
        <v>44152</v>
      </c>
    </row>
    <row r="194" spans="2:12" ht="15.95" customHeight="1" x14ac:dyDescent="0.25">
      <c r="B194" s="36" t="s">
        <v>430</v>
      </c>
      <c r="C194" s="30" t="str">
        <f t="shared" si="68"/>
        <v>Bearing Cages</v>
      </c>
      <c r="D194" s="35">
        <v>22213</v>
      </c>
      <c r="E194" s="30" t="str">
        <f t="shared" si="64"/>
        <v>Bechem Berutox FH28KN</v>
      </c>
      <c r="F194" s="30" t="str">
        <f t="shared" si="70"/>
        <v>Bechem Berutox FH28KN</v>
      </c>
      <c r="G194" s="30" t="str">
        <f t="shared" si="65"/>
        <v>Bechem</v>
      </c>
      <c r="H194" s="30" t="s">
        <v>652</v>
      </c>
      <c r="I194" s="38">
        <f t="shared" si="69"/>
        <v>60</v>
      </c>
      <c r="J194" s="31">
        <v>44152</v>
      </c>
      <c r="K194" s="31">
        <f t="shared" si="66"/>
        <v>44166</v>
      </c>
      <c r="L194" s="31">
        <f t="shared" si="67"/>
        <v>44152</v>
      </c>
    </row>
    <row r="195" spans="2:12" ht="15.95" customHeight="1" x14ac:dyDescent="0.25">
      <c r="B195" s="36" t="s">
        <v>431</v>
      </c>
      <c r="C195" s="30" t="str">
        <f t="shared" si="68"/>
        <v>Bearing Cages</v>
      </c>
      <c r="D195" s="35">
        <v>22213</v>
      </c>
      <c r="E195" s="30" t="str">
        <f t="shared" ref="E195:E234" si="71">IF(ISNUMBER(SEARCH("Cages",B195)),"Bechem Berutox FH28KN",IF(ISNUMBER(SEARCH("Conveyor",B195)),"Solex NGI 2",IF(ISNUMBER(SEARCH("Fan",B195)),"Solex NLGI 3",IF(ISNUMBER(SEARCH("Pump",B195)),"Solex NLGI 3",IF(ISNUMBER(SEARCH("Motor",B195)),"SKF LGHP 2",IF(ISNUMBER(SEARCH("Decanter",B195)),"Arcanol L135W",IF(ISNUMBER(SEARCH("Caterpillar",B195)),"SKF LGHP 2",IF(ISNUMBER(SEARCH("Turbine",B195)),"SKF LGHP2",IF(ISNUMBER(SEARCH("Vibrating",B195)),"SKF LGHP2","Solex NGI 2")))))))))</f>
        <v>Bechem Berutox FH28KN</v>
      </c>
      <c r="F195" s="30" t="str">
        <f t="shared" si="70"/>
        <v>Bechem Berutox FH28KN</v>
      </c>
      <c r="G195" s="30" t="str">
        <f t="shared" si="65"/>
        <v>Bechem</v>
      </c>
      <c r="H195" s="30" t="s">
        <v>652</v>
      </c>
      <c r="I195" s="38">
        <f t="shared" si="69"/>
        <v>60</v>
      </c>
      <c r="J195" s="31">
        <v>44152</v>
      </c>
      <c r="K195" s="31">
        <f t="shared" si="66"/>
        <v>44166</v>
      </c>
      <c r="L195" s="31">
        <f t="shared" si="67"/>
        <v>44152</v>
      </c>
    </row>
    <row r="196" spans="2:12" ht="15.95" customHeight="1" x14ac:dyDescent="0.25">
      <c r="B196" s="36" t="s">
        <v>432</v>
      </c>
      <c r="C196" s="30" t="str">
        <f t="shared" si="68"/>
        <v>Bearing Cages</v>
      </c>
      <c r="D196" s="35">
        <v>22213</v>
      </c>
      <c r="E196" s="30" t="str">
        <f t="shared" si="71"/>
        <v>Bechem Berutox FH28KN</v>
      </c>
      <c r="F196" s="30" t="str">
        <f t="shared" si="70"/>
        <v>Bechem Berutox FH28KN</v>
      </c>
      <c r="G196" s="30" t="str">
        <f t="shared" si="65"/>
        <v>Bechem</v>
      </c>
      <c r="H196" s="30" t="s">
        <v>652</v>
      </c>
      <c r="I196" s="38">
        <f t="shared" si="69"/>
        <v>60</v>
      </c>
      <c r="J196" s="31">
        <v>44152</v>
      </c>
      <c r="K196" s="31">
        <f t="shared" si="66"/>
        <v>44166</v>
      </c>
      <c r="L196" s="31">
        <f t="shared" si="67"/>
        <v>44152</v>
      </c>
    </row>
    <row r="197" spans="2:12" ht="15.95" customHeight="1" x14ac:dyDescent="0.25">
      <c r="B197" s="36" t="s">
        <v>433</v>
      </c>
      <c r="C197" s="30" t="str">
        <f t="shared" si="68"/>
        <v>Bearing Cages</v>
      </c>
      <c r="D197" s="35">
        <v>22213</v>
      </c>
      <c r="E197" s="30" t="str">
        <f t="shared" si="71"/>
        <v>Bechem Berutox FH28KN</v>
      </c>
      <c r="F197" s="30" t="str">
        <f t="shared" si="70"/>
        <v>Bechem Berutox FH28KN</v>
      </c>
      <c r="G197" s="30" t="str">
        <f t="shared" si="65"/>
        <v>Bechem</v>
      </c>
      <c r="H197" s="30" t="s">
        <v>652</v>
      </c>
      <c r="I197" s="38">
        <f t="shared" si="69"/>
        <v>60</v>
      </c>
      <c r="J197" s="31">
        <v>44152</v>
      </c>
      <c r="K197" s="31">
        <f t="shared" si="66"/>
        <v>44166</v>
      </c>
      <c r="L197" s="31">
        <f t="shared" si="67"/>
        <v>44152</v>
      </c>
    </row>
    <row r="198" spans="2:12" ht="15.95" customHeight="1" x14ac:dyDescent="0.25">
      <c r="B198" s="36" t="s">
        <v>434</v>
      </c>
      <c r="C198" s="30" t="str">
        <f t="shared" si="68"/>
        <v>Bearing Cages</v>
      </c>
      <c r="D198" s="35">
        <v>22213</v>
      </c>
      <c r="E198" s="30" t="str">
        <f t="shared" si="71"/>
        <v>Bechem Berutox FH28KN</v>
      </c>
      <c r="F198" s="30" t="str">
        <f t="shared" si="70"/>
        <v>Bechem Berutox FH28KN</v>
      </c>
      <c r="G198" s="30" t="str">
        <f t="shared" si="65"/>
        <v>Bechem</v>
      </c>
      <c r="H198" s="30" t="s">
        <v>652</v>
      </c>
      <c r="I198" s="38">
        <f t="shared" si="69"/>
        <v>60</v>
      </c>
      <c r="J198" s="31">
        <v>44152</v>
      </c>
      <c r="K198" s="31">
        <f t="shared" si="66"/>
        <v>44166</v>
      </c>
      <c r="L198" s="31">
        <f t="shared" si="67"/>
        <v>44152</v>
      </c>
    </row>
    <row r="199" spans="2:12" ht="15.95" customHeight="1" x14ac:dyDescent="0.25">
      <c r="B199" s="36" t="s">
        <v>435</v>
      </c>
      <c r="C199" s="30" t="str">
        <f t="shared" si="68"/>
        <v>Bearing Cages</v>
      </c>
      <c r="D199" s="35">
        <v>22213</v>
      </c>
      <c r="E199" s="30" t="str">
        <f t="shared" si="71"/>
        <v>Bechem Berutox FH28KN</v>
      </c>
      <c r="F199" s="30" t="str">
        <f t="shared" si="70"/>
        <v>Bechem Berutox FH28KN</v>
      </c>
      <c r="G199" s="30" t="str">
        <f t="shared" ref="G199:G234" si="72">IF(ISNUMBER(SEARCH("SKF",F199)),"SKF",IF(ISNUMBER(SEARCH("Berutox",F199)),"Bechem",IF(ISNUMBER(SEARCH("Solex",F199)),"Solex","FAG")))</f>
        <v>Bechem</v>
      </c>
      <c r="H199" s="30" t="s">
        <v>652</v>
      </c>
      <c r="I199" s="38">
        <f t="shared" si="69"/>
        <v>60</v>
      </c>
      <c r="J199" s="31">
        <v>44152</v>
      </c>
      <c r="K199" s="31">
        <f t="shared" ref="K199:K236" si="73">J199+14</f>
        <v>44166</v>
      </c>
      <c r="L199" s="31">
        <f t="shared" ref="L199:L236" si="74">J199</f>
        <v>44152</v>
      </c>
    </row>
    <row r="200" spans="2:12" ht="15.95" customHeight="1" x14ac:dyDescent="0.25">
      <c r="B200" s="36" t="s">
        <v>436</v>
      </c>
      <c r="C200" s="30" t="str">
        <f t="shared" ref="C200:C234" si="75">IF(ISNUMBER(SEARCH("Conveyor",B200)),"Bushing and Bearing",IF(ISNUMBER(SEARCH("Cages",B200)),"Bearing Cages",IF(ISNUMBER(SEARCH("Indurce draft fan boiler no 2",B200)),"ID Fan Bearing","Bearing")))</f>
        <v>Bearing Cages</v>
      </c>
      <c r="D200" s="35">
        <v>22213</v>
      </c>
      <c r="E200" s="30" t="str">
        <f t="shared" si="71"/>
        <v>Bechem Berutox FH28KN</v>
      </c>
      <c r="F200" s="30" t="str">
        <f t="shared" si="70"/>
        <v>Bechem Berutox FH28KN</v>
      </c>
      <c r="G200" s="30" t="str">
        <f t="shared" si="72"/>
        <v>Bechem</v>
      </c>
      <c r="H200" s="30" t="s">
        <v>652</v>
      </c>
      <c r="I200" s="38">
        <f t="shared" ref="I200:I234" si="76">4*15</f>
        <v>60</v>
      </c>
      <c r="J200" s="31">
        <v>44152</v>
      </c>
      <c r="K200" s="31">
        <f t="shared" si="73"/>
        <v>44166</v>
      </c>
      <c r="L200" s="31">
        <f t="shared" si="74"/>
        <v>44152</v>
      </c>
    </row>
    <row r="201" spans="2:12" ht="15.95" customHeight="1" x14ac:dyDescent="0.25">
      <c r="B201" s="36" t="s">
        <v>437</v>
      </c>
      <c r="C201" s="30" t="str">
        <f t="shared" si="75"/>
        <v>Bearing Cages</v>
      </c>
      <c r="D201" s="35">
        <v>22213</v>
      </c>
      <c r="E201" s="30" t="str">
        <f t="shared" si="71"/>
        <v>Bechem Berutox FH28KN</v>
      </c>
      <c r="F201" s="30" t="str">
        <f t="shared" si="70"/>
        <v>Bechem Berutox FH28KN</v>
      </c>
      <c r="G201" s="30" t="str">
        <f t="shared" si="72"/>
        <v>Bechem</v>
      </c>
      <c r="H201" s="30" t="s">
        <v>652</v>
      </c>
      <c r="I201" s="38">
        <f t="shared" si="76"/>
        <v>60</v>
      </c>
      <c r="J201" s="31">
        <v>44152</v>
      </c>
      <c r="K201" s="31">
        <f t="shared" si="73"/>
        <v>44166</v>
      </c>
      <c r="L201" s="31">
        <f t="shared" si="74"/>
        <v>44152</v>
      </c>
    </row>
    <row r="202" spans="2:12" ht="15.95" customHeight="1" x14ac:dyDescent="0.25">
      <c r="B202" s="36" t="s">
        <v>438</v>
      </c>
      <c r="C202" s="30" t="str">
        <f t="shared" si="75"/>
        <v>Bearing Cages</v>
      </c>
      <c r="D202" s="35">
        <v>22213</v>
      </c>
      <c r="E202" s="30" t="str">
        <f t="shared" si="71"/>
        <v>Bechem Berutox FH28KN</v>
      </c>
      <c r="F202" s="30" t="str">
        <f t="shared" si="70"/>
        <v>Bechem Berutox FH28KN</v>
      </c>
      <c r="G202" s="30" t="str">
        <f t="shared" si="72"/>
        <v>Bechem</v>
      </c>
      <c r="H202" s="30" t="s">
        <v>652</v>
      </c>
      <c r="I202" s="38">
        <f t="shared" si="76"/>
        <v>60</v>
      </c>
      <c r="J202" s="31">
        <v>44152</v>
      </c>
      <c r="K202" s="31">
        <f t="shared" si="73"/>
        <v>44166</v>
      </c>
      <c r="L202" s="31">
        <f t="shared" si="74"/>
        <v>44152</v>
      </c>
    </row>
    <row r="203" spans="2:12" ht="15.95" customHeight="1" x14ac:dyDescent="0.25">
      <c r="B203" s="36" t="s">
        <v>439</v>
      </c>
      <c r="C203" s="30" t="str">
        <f t="shared" si="75"/>
        <v>Bearing Cages</v>
      </c>
      <c r="D203" s="35">
        <v>22213</v>
      </c>
      <c r="E203" s="30" t="str">
        <f t="shared" si="71"/>
        <v>Bechem Berutox FH28KN</v>
      </c>
      <c r="F203" s="30" t="str">
        <f t="shared" si="70"/>
        <v>Bechem Berutox FH28KN</v>
      </c>
      <c r="G203" s="30" t="str">
        <f t="shared" si="72"/>
        <v>Bechem</v>
      </c>
      <c r="H203" s="30" t="s">
        <v>652</v>
      </c>
      <c r="I203" s="38">
        <f t="shared" si="76"/>
        <v>60</v>
      </c>
      <c r="J203" s="31">
        <v>44152</v>
      </c>
      <c r="K203" s="31">
        <f t="shared" si="73"/>
        <v>44166</v>
      </c>
      <c r="L203" s="31">
        <f t="shared" si="74"/>
        <v>44152</v>
      </c>
    </row>
    <row r="204" spans="2:12" ht="15.95" customHeight="1" x14ac:dyDescent="0.25">
      <c r="B204" s="36" t="s">
        <v>440</v>
      </c>
      <c r="C204" s="30" t="str">
        <f t="shared" si="75"/>
        <v>Bearing Cages</v>
      </c>
      <c r="D204" s="35">
        <v>22213</v>
      </c>
      <c r="E204" s="30" t="str">
        <f t="shared" si="71"/>
        <v>Bechem Berutox FH28KN</v>
      </c>
      <c r="F204" s="30" t="str">
        <f t="shared" ref="F204:F234" si="77">IF(ISNUMBER(SEARCH("Cages",B204)),"Bechem Berutox FH28KN",IF(ISNUMBER(SEARCH("Conveyor",B204)),"Solex NGI 2",IF(ISNUMBER(SEARCH("Fan",B204)),"Solex NLGI 3",IF(ISNUMBER(SEARCH("Pump",B204)),"Solex NLGI 3",IF(ISNUMBER(SEARCH("Motor",B204)),"SKF LGHP 2",IF(ISNUMBER(SEARCH("Decanter",B204)),"Arcanol L135W",IF(ISNUMBER(SEARCH("Caterpillar",B204)),"SKF LGHP 2",IF(ISNUMBER(SEARCH("Turbine",B204)),"SKF LGHP2",IF(ISNUMBER(SEARCH("Vibrating",B204)),"SKF LGHP2","Solex NGI 2")))))))))</f>
        <v>Bechem Berutox FH28KN</v>
      </c>
      <c r="G204" s="30" t="str">
        <f t="shared" si="72"/>
        <v>Bechem</v>
      </c>
      <c r="H204" s="30" t="s">
        <v>652</v>
      </c>
      <c r="I204" s="38">
        <f t="shared" si="76"/>
        <v>60</v>
      </c>
      <c r="J204" s="31">
        <v>44152</v>
      </c>
      <c r="K204" s="31">
        <f t="shared" si="73"/>
        <v>44166</v>
      </c>
      <c r="L204" s="31">
        <f t="shared" si="74"/>
        <v>44152</v>
      </c>
    </row>
    <row r="205" spans="2:12" ht="15.95" customHeight="1" x14ac:dyDescent="0.25">
      <c r="B205" s="36" t="s">
        <v>441</v>
      </c>
      <c r="C205" s="30" t="str">
        <f t="shared" si="75"/>
        <v>Bearing Cages</v>
      </c>
      <c r="D205" s="35">
        <v>22213</v>
      </c>
      <c r="E205" s="30" t="str">
        <f t="shared" si="71"/>
        <v>Bechem Berutox FH28KN</v>
      </c>
      <c r="F205" s="30" t="str">
        <f t="shared" si="77"/>
        <v>Bechem Berutox FH28KN</v>
      </c>
      <c r="G205" s="30" t="str">
        <f t="shared" si="72"/>
        <v>Bechem</v>
      </c>
      <c r="H205" s="30" t="s">
        <v>652</v>
      </c>
      <c r="I205" s="38">
        <f t="shared" si="76"/>
        <v>60</v>
      </c>
      <c r="J205" s="31">
        <v>44152</v>
      </c>
      <c r="K205" s="31">
        <f t="shared" si="73"/>
        <v>44166</v>
      </c>
      <c r="L205" s="31">
        <f t="shared" si="74"/>
        <v>44152</v>
      </c>
    </row>
    <row r="206" spans="2:12" ht="15.95" customHeight="1" x14ac:dyDescent="0.25">
      <c r="B206" s="36" t="s">
        <v>442</v>
      </c>
      <c r="C206" s="30" t="str">
        <f t="shared" si="75"/>
        <v>Bearing Cages</v>
      </c>
      <c r="D206" s="35">
        <v>22213</v>
      </c>
      <c r="E206" s="30" t="str">
        <f t="shared" si="71"/>
        <v>Bechem Berutox FH28KN</v>
      </c>
      <c r="F206" s="30" t="str">
        <f t="shared" si="77"/>
        <v>Bechem Berutox FH28KN</v>
      </c>
      <c r="G206" s="30" t="str">
        <f t="shared" si="72"/>
        <v>Bechem</v>
      </c>
      <c r="H206" s="30" t="s">
        <v>652</v>
      </c>
      <c r="I206" s="38">
        <f t="shared" si="76"/>
        <v>60</v>
      </c>
      <c r="J206" s="31">
        <v>44152</v>
      </c>
      <c r="K206" s="31">
        <f t="shared" si="73"/>
        <v>44166</v>
      </c>
      <c r="L206" s="31">
        <f t="shared" si="74"/>
        <v>44152</v>
      </c>
    </row>
    <row r="207" spans="2:12" ht="15.95" customHeight="1" x14ac:dyDescent="0.25">
      <c r="B207" s="36" t="s">
        <v>443</v>
      </c>
      <c r="C207" s="30" t="str">
        <f t="shared" si="75"/>
        <v>Bearing Cages</v>
      </c>
      <c r="D207" s="35">
        <v>22213</v>
      </c>
      <c r="E207" s="30" t="str">
        <f t="shared" si="71"/>
        <v>Bechem Berutox FH28KN</v>
      </c>
      <c r="F207" s="30" t="str">
        <f t="shared" si="77"/>
        <v>Bechem Berutox FH28KN</v>
      </c>
      <c r="G207" s="30" t="str">
        <f t="shared" si="72"/>
        <v>Bechem</v>
      </c>
      <c r="H207" s="30" t="s">
        <v>652</v>
      </c>
      <c r="I207" s="38">
        <f t="shared" si="76"/>
        <v>60</v>
      </c>
      <c r="J207" s="31">
        <v>44152</v>
      </c>
      <c r="K207" s="31">
        <f t="shared" si="73"/>
        <v>44166</v>
      </c>
      <c r="L207" s="31">
        <f t="shared" si="74"/>
        <v>44152</v>
      </c>
    </row>
    <row r="208" spans="2:12" ht="15.95" customHeight="1" x14ac:dyDescent="0.25">
      <c r="B208" s="36" t="s">
        <v>444</v>
      </c>
      <c r="C208" s="30" t="str">
        <f t="shared" si="75"/>
        <v>Bearing Cages</v>
      </c>
      <c r="D208" s="35">
        <v>22213</v>
      </c>
      <c r="E208" s="30" t="str">
        <f t="shared" si="71"/>
        <v>Bechem Berutox FH28KN</v>
      </c>
      <c r="F208" s="30" t="str">
        <f t="shared" si="77"/>
        <v>Bechem Berutox FH28KN</v>
      </c>
      <c r="G208" s="30" t="str">
        <f t="shared" si="72"/>
        <v>Bechem</v>
      </c>
      <c r="H208" s="30" t="s">
        <v>652</v>
      </c>
      <c r="I208" s="38">
        <f t="shared" si="76"/>
        <v>60</v>
      </c>
      <c r="J208" s="31">
        <v>44152</v>
      </c>
      <c r="K208" s="31">
        <f t="shared" si="73"/>
        <v>44166</v>
      </c>
      <c r="L208" s="31">
        <f t="shared" si="74"/>
        <v>44152</v>
      </c>
    </row>
    <row r="209" spans="2:12" ht="15.95" customHeight="1" x14ac:dyDescent="0.25">
      <c r="B209" s="36" t="s">
        <v>445</v>
      </c>
      <c r="C209" s="30" t="str">
        <f t="shared" si="75"/>
        <v>Bearing Cages</v>
      </c>
      <c r="D209" s="35">
        <v>22213</v>
      </c>
      <c r="E209" s="30" t="str">
        <f t="shared" si="71"/>
        <v>Bechem Berutox FH28KN</v>
      </c>
      <c r="F209" s="30" t="str">
        <f t="shared" si="77"/>
        <v>Bechem Berutox FH28KN</v>
      </c>
      <c r="G209" s="30" t="str">
        <f t="shared" si="72"/>
        <v>Bechem</v>
      </c>
      <c r="H209" s="30" t="s">
        <v>652</v>
      </c>
      <c r="I209" s="38">
        <f t="shared" si="76"/>
        <v>60</v>
      </c>
      <c r="J209" s="31">
        <v>44152</v>
      </c>
      <c r="K209" s="31">
        <f t="shared" si="73"/>
        <v>44166</v>
      </c>
      <c r="L209" s="31">
        <f t="shared" si="74"/>
        <v>44152</v>
      </c>
    </row>
    <row r="210" spans="2:12" ht="15.95" customHeight="1" x14ac:dyDescent="0.25">
      <c r="B210" s="36" t="s">
        <v>446</v>
      </c>
      <c r="C210" s="30" t="str">
        <f t="shared" si="75"/>
        <v>Bearing Cages</v>
      </c>
      <c r="D210" s="35">
        <v>22213</v>
      </c>
      <c r="E210" s="30" t="str">
        <f t="shared" si="71"/>
        <v>Bechem Berutox FH28KN</v>
      </c>
      <c r="F210" s="30" t="str">
        <f t="shared" si="77"/>
        <v>Bechem Berutox FH28KN</v>
      </c>
      <c r="G210" s="30" t="str">
        <f t="shared" si="72"/>
        <v>Bechem</v>
      </c>
      <c r="H210" s="30" t="s">
        <v>652</v>
      </c>
      <c r="I210" s="38">
        <f t="shared" si="76"/>
        <v>60</v>
      </c>
      <c r="J210" s="31">
        <v>44152</v>
      </c>
      <c r="K210" s="31">
        <f t="shared" si="73"/>
        <v>44166</v>
      </c>
      <c r="L210" s="31">
        <f t="shared" si="74"/>
        <v>44152</v>
      </c>
    </row>
    <row r="211" spans="2:12" ht="15.95" customHeight="1" x14ac:dyDescent="0.25">
      <c r="B211" s="36" t="s">
        <v>447</v>
      </c>
      <c r="C211" s="30" t="str">
        <f t="shared" si="75"/>
        <v>Bearing Cages</v>
      </c>
      <c r="D211" s="35">
        <v>22213</v>
      </c>
      <c r="E211" s="30" t="str">
        <f t="shared" si="71"/>
        <v>Bechem Berutox FH28KN</v>
      </c>
      <c r="F211" s="30" t="str">
        <f t="shared" si="77"/>
        <v>Bechem Berutox FH28KN</v>
      </c>
      <c r="G211" s="30" t="str">
        <f t="shared" si="72"/>
        <v>Bechem</v>
      </c>
      <c r="H211" s="30" t="s">
        <v>652</v>
      </c>
      <c r="I211" s="38">
        <f t="shared" si="76"/>
        <v>60</v>
      </c>
      <c r="J211" s="31">
        <v>44152</v>
      </c>
      <c r="K211" s="31">
        <f t="shared" si="73"/>
        <v>44166</v>
      </c>
      <c r="L211" s="31">
        <f t="shared" si="74"/>
        <v>44152</v>
      </c>
    </row>
    <row r="212" spans="2:12" ht="15.95" customHeight="1" x14ac:dyDescent="0.25">
      <c r="B212" s="36" t="s">
        <v>448</v>
      </c>
      <c r="C212" s="30" t="str">
        <f t="shared" si="75"/>
        <v>Bearing Cages</v>
      </c>
      <c r="D212" s="35">
        <v>22213</v>
      </c>
      <c r="E212" s="30" t="str">
        <f t="shared" si="71"/>
        <v>Bechem Berutox FH28KN</v>
      </c>
      <c r="F212" s="30" t="str">
        <f t="shared" si="77"/>
        <v>Bechem Berutox FH28KN</v>
      </c>
      <c r="G212" s="30" t="str">
        <f t="shared" si="72"/>
        <v>Bechem</v>
      </c>
      <c r="H212" s="30" t="s">
        <v>652</v>
      </c>
      <c r="I212" s="38">
        <f t="shared" si="76"/>
        <v>60</v>
      </c>
      <c r="J212" s="31">
        <v>44152</v>
      </c>
      <c r="K212" s="31">
        <f t="shared" si="73"/>
        <v>44166</v>
      </c>
      <c r="L212" s="31">
        <f t="shared" si="74"/>
        <v>44152</v>
      </c>
    </row>
    <row r="213" spans="2:12" ht="15.95" customHeight="1" x14ac:dyDescent="0.25">
      <c r="B213" s="36" t="s">
        <v>449</v>
      </c>
      <c r="C213" s="30" t="str">
        <f t="shared" si="75"/>
        <v>Bearing Cages</v>
      </c>
      <c r="D213" s="35">
        <v>22213</v>
      </c>
      <c r="E213" s="30" t="str">
        <f t="shared" si="71"/>
        <v>Bechem Berutox FH28KN</v>
      </c>
      <c r="F213" s="30" t="str">
        <f t="shared" si="77"/>
        <v>Bechem Berutox FH28KN</v>
      </c>
      <c r="G213" s="30" t="str">
        <f t="shared" si="72"/>
        <v>Bechem</v>
      </c>
      <c r="H213" s="30" t="s">
        <v>652</v>
      </c>
      <c r="I213" s="38">
        <f t="shared" si="76"/>
        <v>60</v>
      </c>
      <c r="J213" s="31">
        <v>44152</v>
      </c>
      <c r="K213" s="31">
        <f t="shared" si="73"/>
        <v>44166</v>
      </c>
      <c r="L213" s="31">
        <f t="shared" si="74"/>
        <v>44152</v>
      </c>
    </row>
    <row r="214" spans="2:12" ht="15.95" customHeight="1" x14ac:dyDescent="0.25">
      <c r="B214" s="36" t="s">
        <v>450</v>
      </c>
      <c r="C214" s="30" t="str">
        <f t="shared" si="75"/>
        <v>Bearing Cages</v>
      </c>
      <c r="D214" s="35">
        <v>22213</v>
      </c>
      <c r="E214" s="30" t="str">
        <f t="shared" si="71"/>
        <v>Bechem Berutox FH28KN</v>
      </c>
      <c r="F214" s="30" t="str">
        <f t="shared" si="77"/>
        <v>Bechem Berutox FH28KN</v>
      </c>
      <c r="G214" s="30" t="str">
        <f t="shared" si="72"/>
        <v>Bechem</v>
      </c>
      <c r="H214" s="30" t="s">
        <v>652</v>
      </c>
      <c r="I214" s="38">
        <f t="shared" si="76"/>
        <v>60</v>
      </c>
      <c r="J214" s="31">
        <v>44152</v>
      </c>
      <c r="K214" s="31">
        <f t="shared" si="73"/>
        <v>44166</v>
      </c>
      <c r="L214" s="31">
        <f t="shared" si="74"/>
        <v>44152</v>
      </c>
    </row>
    <row r="215" spans="2:12" ht="15.95" customHeight="1" x14ac:dyDescent="0.25">
      <c r="B215" s="36" t="s">
        <v>451</v>
      </c>
      <c r="C215" s="30" t="str">
        <f t="shared" si="75"/>
        <v>Bearing Cages</v>
      </c>
      <c r="D215" s="35">
        <v>22213</v>
      </c>
      <c r="E215" s="30" t="str">
        <f t="shared" si="71"/>
        <v>Bechem Berutox FH28KN</v>
      </c>
      <c r="F215" s="30" t="str">
        <f t="shared" si="77"/>
        <v>Bechem Berutox FH28KN</v>
      </c>
      <c r="G215" s="30" t="str">
        <f t="shared" si="72"/>
        <v>Bechem</v>
      </c>
      <c r="H215" s="30" t="s">
        <v>652</v>
      </c>
      <c r="I215" s="38">
        <f t="shared" si="76"/>
        <v>60</v>
      </c>
      <c r="J215" s="31">
        <v>44152</v>
      </c>
      <c r="K215" s="31">
        <f t="shared" si="73"/>
        <v>44166</v>
      </c>
      <c r="L215" s="31">
        <f t="shared" si="74"/>
        <v>44152</v>
      </c>
    </row>
    <row r="216" spans="2:12" ht="15.95" customHeight="1" x14ac:dyDescent="0.25">
      <c r="B216" s="36" t="s">
        <v>452</v>
      </c>
      <c r="C216" s="30" t="str">
        <f t="shared" si="75"/>
        <v>Bearing Cages</v>
      </c>
      <c r="D216" s="35">
        <v>22213</v>
      </c>
      <c r="E216" s="30" t="str">
        <f t="shared" si="71"/>
        <v>Bechem Berutox FH28KN</v>
      </c>
      <c r="F216" s="30" t="str">
        <f t="shared" si="77"/>
        <v>Bechem Berutox FH28KN</v>
      </c>
      <c r="G216" s="30" t="str">
        <f t="shared" si="72"/>
        <v>Bechem</v>
      </c>
      <c r="H216" s="30" t="s">
        <v>652</v>
      </c>
      <c r="I216" s="38">
        <f t="shared" si="76"/>
        <v>60</v>
      </c>
      <c r="J216" s="31">
        <v>44152</v>
      </c>
      <c r="K216" s="31">
        <f t="shared" si="73"/>
        <v>44166</v>
      </c>
      <c r="L216" s="31">
        <f t="shared" si="74"/>
        <v>44152</v>
      </c>
    </row>
    <row r="217" spans="2:12" ht="15.95" customHeight="1" x14ac:dyDescent="0.25">
      <c r="B217" s="36" t="s">
        <v>453</v>
      </c>
      <c r="C217" s="30" t="str">
        <f t="shared" si="75"/>
        <v>Bearing Cages</v>
      </c>
      <c r="D217" s="35">
        <v>22213</v>
      </c>
      <c r="E217" s="30" t="str">
        <f t="shared" si="71"/>
        <v>Bechem Berutox FH28KN</v>
      </c>
      <c r="F217" s="30" t="str">
        <f t="shared" si="77"/>
        <v>Bechem Berutox FH28KN</v>
      </c>
      <c r="G217" s="30" t="str">
        <f t="shared" si="72"/>
        <v>Bechem</v>
      </c>
      <c r="H217" s="30" t="s">
        <v>652</v>
      </c>
      <c r="I217" s="38">
        <f t="shared" si="76"/>
        <v>60</v>
      </c>
      <c r="J217" s="31">
        <v>44152</v>
      </c>
      <c r="K217" s="31">
        <f t="shared" si="73"/>
        <v>44166</v>
      </c>
      <c r="L217" s="31">
        <f t="shared" si="74"/>
        <v>44152</v>
      </c>
    </row>
    <row r="218" spans="2:12" ht="15.95" customHeight="1" x14ac:dyDescent="0.25">
      <c r="B218" s="36" t="s">
        <v>454</v>
      </c>
      <c r="C218" s="30" t="str">
        <f t="shared" si="75"/>
        <v>Bearing Cages</v>
      </c>
      <c r="D218" s="35">
        <v>22213</v>
      </c>
      <c r="E218" s="30" t="str">
        <f t="shared" si="71"/>
        <v>Bechem Berutox FH28KN</v>
      </c>
      <c r="F218" s="30" t="str">
        <f t="shared" si="77"/>
        <v>Bechem Berutox FH28KN</v>
      </c>
      <c r="G218" s="30" t="str">
        <f t="shared" si="72"/>
        <v>Bechem</v>
      </c>
      <c r="H218" s="30" t="s">
        <v>652</v>
      </c>
      <c r="I218" s="38">
        <f t="shared" si="76"/>
        <v>60</v>
      </c>
      <c r="J218" s="31">
        <v>44152</v>
      </c>
      <c r="K218" s="31">
        <f t="shared" si="73"/>
        <v>44166</v>
      </c>
      <c r="L218" s="31">
        <f t="shared" si="74"/>
        <v>44152</v>
      </c>
    </row>
    <row r="219" spans="2:12" ht="15.95" customHeight="1" x14ac:dyDescent="0.25">
      <c r="B219" s="36" t="s">
        <v>455</v>
      </c>
      <c r="C219" s="30" t="str">
        <f t="shared" si="75"/>
        <v>Bearing Cages</v>
      </c>
      <c r="D219" s="35">
        <v>22213</v>
      </c>
      <c r="E219" s="30" t="str">
        <f t="shared" si="71"/>
        <v>Bechem Berutox FH28KN</v>
      </c>
      <c r="F219" s="30" t="str">
        <f t="shared" si="77"/>
        <v>Bechem Berutox FH28KN</v>
      </c>
      <c r="G219" s="30" t="str">
        <f t="shared" si="72"/>
        <v>Bechem</v>
      </c>
      <c r="H219" s="30" t="s">
        <v>652</v>
      </c>
      <c r="I219" s="38">
        <f t="shared" si="76"/>
        <v>60</v>
      </c>
      <c r="J219" s="31">
        <v>44152</v>
      </c>
      <c r="K219" s="31">
        <f t="shared" si="73"/>
        <v>44166</v>
      </c>
      <c r="L219" s="31">
        <f t="shared" si="74"/>
        <v>44152</v>
      </c>
    </row>
    <row r="220" spans="2:12" ht="15.95" customHeight="1" x14ac:dyDescent="0.25">
      <c r="B220" s="36" t="s">
        <v>456</v>
      </c>
      <c r="C220" s="30" t="str">
        <f t="shared" si="75"/>
        <v>Bearing Cages</v>
      </c>
      <c r="D220" s="35">
        <v>22213</v>
      </c>
      <c r="E220" s="30" t="str">
        <f t="shared" si="71"/>
        <v>Bechem Berutox FH28KN</v>
      </c>
      <c r="F220" s="30" t="str">
        <f t="shared" si="77"/>
        <v>Bechem Berutox FH28KN</v>
      </c>
      <c r="G220" s="30" t="str">
        <f t="shared" si="72"/>
        <v>Bechem</v>
      </c>
      <c r="H220" s="30" t="s">
        <v>652</v>
      </c>
      <c r="I220" s="38">
        <f t="shared" si="76"/>
        <v>60</v>
      </c>
      <c r="J220" s="31">
        <v>44152</v>
      </c>
      <c r="K220" s="31">
        <f t="shared" si="73"/>
        <v>44166</v>
      </c>
      <c r="L220" s="31">
        <f t="shared" si="74"/>
        <v>44152</v>
      </c>
    </row>
    <row r="221" spans="2:12" ht="15.95" customHeight="1" x14ac:dyDescent="0.25">
      <c r="B221" s="36" t="s">
        <v>457</v>
      </c>
      <c r="C221" s="30" t="str">
        <f t="shared" si="75"/>
        <v>Bearing Cages</v>
      </c>
      <c r="D221" s="35">
        <v>22213</v>
      </c>
      <c r="E221" s="30" t="str">
        <f t="shared" si="71"/>
        <v>Bechem Berutox FH28KN</v>
      </c>
      <c r="F221" s="30" t="str">
        <f t="shared" si="77"/>
        <v>Bechem Berutox FH28KN</v>
      </c>
      <c r="G221" s="30" t="str">
        <f t="shared" si="72"/>
        <v>Bechem</v>
      </c>
      <c r="H221" s="30" t="s">
        <v>652</v>
      </c>
      <c r="I221" s="38">
        <f t="shared" si="76"/>
        <v>60</v>
      </c>
      <c r="J221" s="31">
        <v>44152</v>
      </c>
      <c r="K221" s="31">
        <f t="shared" si="73"/>
        <v>44166</v>
      </c>
      <c r="L221" s="31">
        <f t="shared" si="74"/>
        <v>44152</v>
      </c>
    </row>
    <row r="222" spans="2:12" ht="15.95" customHeight="1" x14ac:dyDescent="0.25">
      <c r="B222" s="36" t="s">
        <v>458</v>
      </c>
      <c r="C222" s="30" t="str">
        <f t="shared" si="75"/>
        <v>Bearing Cages</v>
      </c>
      <c r="D222" s="35">
        <v>22213</v>
      </c>
      <c r="E222" s="30" t="str">
        <f t="shared" si="71"/>
        <v>Bechem Berutox FH28KN</v>
      </c>
      <c r="F222" s="30" t="str">
        <f t="shared" si="77"/>
        <v>Bechem Berutox FH28KN</v>
      </c>
      <c r="G222" s="30" t="str">
        <f t="shared" si="72"/>
        <v>Bechem</v>
      </c>
      <c r="H222" s="30" t="s">
        <v>652</v>
      </c>
      <c r="I222" s="38">
        <f t="shared" si="76"/>
        <v>60</v>
      </c>
      <c r="J222" s="31">
        <v>44152</v>
      </c>
      <c r="K222" s="31">
        <f t="shared" si="73"/>
        <v>44166</v>
      </c>
      <c r="L222" s="31">
        <f t="shared" si="74"/>
        <v>44152</v>
      </c>
    </row>
    <row r="223" spans="2:12" ht="15.95" customHeight="1" x14ac:dyDescent="0.25">
      <c r="B223" s="36" t="s">
        <v>459</v>
      </c>
      <c r="C223" s="30" t="str">
        <f t="shared" si="75"/>
        <v>Bearing Cages</v>
      </c>
      <c r="D223" s="35">
        <v>22213</v>
      </c>
      <c r="E223" s="30" t="str">
        <f t="shared" si="71"/>
        <v>Bechem Berutox FH28KN</v>
      </c>
      <c r="F223" s="30" t="str">
        <f t="shared" si="77"/>
        <v>Bechem Berutox FH28KN</v>
      </c>
      <c r="G223" s="30" t="str">
        <f t="shared" si="72"/>
        <v>Bechem</v>
      </c>
      <c r="H223" s="30" t="s">
        <v>652</v>
      </c>
      <c r="I223" s="38">
        <f t="shared" si="76"/>
        <v>60</v>
      </c>
      <c r="J223" s="31">
        <v>44152</v>
      </c>
      <c r="K223" s="31">
        <f t="shared" si="73"/>
        <v>44166</v>
      </c>
      <c r="L223" s="31">
        <f t="shared" si="74"/>
        <v>44152</v>
      </c>
    </row>
    <row r="224" spans="2:12" ht="15.95" customHeight="1" x14ac:dyDescent="0.25">
      <c r="B224" s="36" t="s">
        <v>460</v>
      </c>
      <c r="C224" s="30" t="str">
        <f t="shared" si="75"/>
        <v>Bearing Cages</v>
      </c>
      <c r="D224" s="35">
        <v>22213</v>
      </c>
      <c r="E224" s="30" t="str">
        <f t="shared" si="71"/>
        <v>Bechem Berutox FH28KN</v>
      </c>
      <c r="F224" s="30" t="str">
        <f t="shared" si="77"/>
        <v>Bechem Berutox FH28KN</v>
      </c>
      <c r="G224" s="30" t="str">
        <f t="shared" si="72"/>
        <v>Bechem</v>
      </c>
      <c r="H224" s="30" t="s">
        <v>652</v>
      </c>
      <c r="I224" s="38">
        <f t="shared" si="76"/>
        <v>60</v>
      </c>
      <c r="J224" s="31">
        <v>44152</v>
      </c>
      <c r="K224" s="31">
        <f t="shared" si="73"/>
        <v>44166</v>
      </c>
      <c r="L224" s="31">
        <f t="shared" si="74"/>
        <v>44152</v>
      </c>
    </row>
    <row r="225" spans="2:12" ht="15.95" customHeight="1" x14ac:dyDescent="0.25">
      <c r="B225" s="36" t="s">
        <v>461</v>
      </c>
      <c r="C225" s="30" t="str">
        <f t="shared" si="75"/>
        <v>Bearing Cages</v>
      </c>
      <c r="D225" s="35">
        <v>22213</v>
      </c>
      <c r="E225" s="30" t="str">
        <f t="shared" si="71"/>
        <v>Bechem Berutox FH28KN</v>
      </c>
      <c r="F225" s="30" t="str">
        <f t="shared" si="77"/>
        <v>Bechem Berutox FH28KN</v>
      </c>
      <c r="G225" s="30" t="str">
        <f t="shared" si="72"/>
        <v>Bechem</v>
      </c>
      <c r="H225" s="30" t="s">
        <v>652</v>
      </c>
      <c r="I225" s="38">
        <f t="shared" si="76"/>
        <v>60</v>
      </c>
      <c r="J225" s="31">
        <v>44152</v>
      </c>
      <c r="K225" s="31">
        <f t="shared" si="73"/>
        <v>44166</v>
      </c>
      <c r="L225" s="31">
        <f t="shared" si="74"/>
        <v>44152</v>
      </c>
    </row>
    <row r="226" spans="2:12" ht="15.95" customHeight="1" x14ac:dyDescent="0.25">
      <c r="B226" s="36" t="s">
        <v>462</v>
      </c>
      <c r="C226" s="30" t="str">
        <f t="shared" si="75"/>
        <v>Bearing Cages</v>
      </c>
      <c r="D226" s="35">
        <v>22213</v>
      </c>
      <c r="E226" s="30" t="str">
        <f t="shared" si="71"/>
        <v>Bechem Berutox FH28KN</v>
      </c>
      <c r="F226" s="30" t="str">
        <f t="shared" si="77"/>
        <v>Bechem Berutox FH28KN</v>
      </c>
      <c r="G226" s="30" t="str">
        <f t="shared" si="72"/>
        <v>Bechem</v>
      </c>
      <c r="H226" s="30" t="s">
        <v>652</v>
      </c>
      <c r="I226" s="38">
        <f t="shared" si="76"/>
        <v>60</v>
      </c>
      <c r="J226" s="31">
        <v>44152</v>
      </c>
      <c r="K226" s="31">
        <f t="shared" si="73"/>
        <v>44166</v>
      </c>
      <c r="L226" s="31">
        <f t="shared" si="74"/>
        <v>44152</v>
      </c>
    </row>
    <row r="227" spans="2:12" ht="15.95" customHeight="1" x14ac:dyDescent="0.25">
      <c r="B227" s="36" t="s">
        <v>463</v>
      </c>
      <c r="C227" s="30" t="str">
        <f t="shared" si="75"/>
        <v>Bearing Cages</v>
      </c>
      <c r="D227" s="35">
        <v>22213</v>
      </c>
      <c r="E227" s="30" t="str">
        <f t="shared" si="71"/>
        <v>Bechem Berutox FH28KN</v>
      </c>
      <c r="F227" s="30" t="str">
        <f t="shared" si="77"/>
        <v>Bechem Berutox FH28KN</v>
      </c>
      <c r="G227" s="30" t="str">
        <f t="shared" si="72"/>
        <v>Bechem</v>
      </c>
      <c r="H227" s="30" t="s">
        <v>652</v>
      </c>
      <c r="I227" s="38">
        <f t="shared" si="76"/>
        <v>60</v>
      </c>
      <c r="J227" s="31">
        <v>44152</v>
      </c>
      <c r="K227" s="31">
        <f t="shared" si="73"/>
        <v>44166</v>
      </c>
      <c r="L227" s="31">
        <f t="shared" si="74"/>
        <v>44152</v>
      </c>
    </row>
    <row r="228" spans="2:12" ht="15.95" customHeight="1" x14ac:dyDescent="0.25">
      <c r="B228" s="36" t="s">
        <v>464</v>
      </c>
      <c r="C228" s="30" t="str">
        <f t="shared" si="75"/>
        <v>Bearing Cages</v>
      </c>
      <c r="D228" s="35">
        <v>22213</v>
      </c>
      <c r="E228" s="30" t="str">
        <f t="shared" si="71"/>
        <v>Bechem Berutox FH28KN</v>
      </c>
      <c r="F228" s="30" t="str">
        <f t="shared" si="77"/>
        <v>Bechem Berutox FH28KN</v>
      </c>
      <c r="G228" s="30" t="str">
        <f t="shared" si="72"/>
        <v>Bechem</v>
      </c>
      <c r="H228" s="30" t="s">
        <v>652</v>
      </c>
      <c r="I228" s="38">
        <f t="shared" si="76"/>
        <v>60</v>
      </c>
      <c r="J228" s="31">
        <v>44152</v>
      </c>
      <c r="K228" s="31">
        <f t="shared" si="73"/>
        <v>44166</v>
      </c>
      <c r="L228" s="31">
        <f t="shared" si="74"/>
        <v>44152</v>
      </c>
    </row>
    <row r="229" spans="2:12" ht="15.95" customHeight="1" x14ac:dyDescent="0.25">
      <c r="B229" s="36" t="s">
        <v>465</v>
      </c>
      <c r="C229" s="30" t="str">
        <f t="shared" si="75"/>
        <v>Bearing Cages</v>
      </c>
      <c r="D229" s="35">
        <v>22213</v>
      </c>
      <c r="E229" s="30" t="str">
        <f t="shared" si="71"/>
        <v>Bechem Berutox FH28KN</v>
      </c>
      <c r="F229" s="30" t="str">
        <f t="shared" si="77"/>
        <v>Bechem Berutox FH28KN</v>
      </c>
      <c r="G229" s="30" t="str">
        <f t="shared" si="72"/>
        <v>Bechem</v>
      </c>
      <c r="H229" s="30" t="s">
        <v>652</v>
      </c>
      <c r="I229" s="38">
        <f t="shared" si="76"/>
        <v>60</v>
      </c>
      <c r="J229" s="31">
        <v>44152</v>
      </c>
      <c r="K229" s="31">
        <f t="shared" si="73"/>
        <v>44166</v>
      </c>
      <c r="L229" s="31">
        <f t="shared" si="74"/>
        <v>44152</v>
      </c>
    </row>
    <row r="230" spans="2:12" ht="15.95" customHeight="1" x14ac:dyDescent="0.25">
      <c r="B230" s="36" t="s">
        <v>466</v>
      </c>
      <c r="C230" s="30" t="str">
        <f t="shared" si="75"/>
        <v>Bearing Cages</v>
      </c>
      <c r="D230" s="35">
        <v>22213</v>
      </c>
      <c r="E230" s="30" t="str">
        <f t="shared" si="71"/>
        <v>Bechem Berutox FH28KN</v>
      </c>
      <c r="F230" s="30" t="str">
        <f t="shared" si="77"/>
        <v>Bechem Berutox FH28KN</v>
      </c>
      <c r="G230" s="30" t="str">
        <f t="shared" si="72"/>
        <v>Bechem</v>
      </c>
      <c r="H230" s="30" t="s">
        <v>652</v>
      </c>
      <c r="I230" s="38">
        <f t="shared" si="76"/>
        <v>60</v>
      </c>
      <c r="J230" s="31">
        <v>44152</v>
      </c>
      <c r="K230" s="31">
        <f t="shared" si="73"/>
        <v>44166</v>
      </c>
      <c r="L230" s="31">
        <f t="shared" si="74"/>
        <v>44152</v>
      </c>
    </row>
    <row r="231" spans="2:12" ht="15.95" customHeight="1" x14ac:dyDescent="0.25">
      <c r="B231" s="36" t="s">
        <v>467</v>
      </c>
      <c r="C231" s="30" t="str">
        <f t="shared" si="75"/>
        <v>Bearing Cages</v>
      </c>
      <c r="D231" s="35">
        <v>22213</v>
      </c>
      <c r="E231" s="30" t="str">
        <f t="shared" si="71"/>
        <v>Bechem Berutox FH28KN</v>
      </c>
      <c r="F231" s="30" t="str">
        <f t="shared" si="77"/>
        <v>Bechem Berutox FH28KN</v>
      </c>
      <c r="G231" s="30" t="str">
        <f t="shared" si="72"/>
        <v>Bechem</v>
      </c>
      <c r="H231" s="30" t="s">
        <v>652</v>
      </c>
      <c r="I231" s="38">
        <f t="shared" si="76"/>
        <v>60</v>
      </c>
      <c r="J231" s="31">
        <v>44152</v>
      </c>
      <c r="K231" s="31">
        <f t="shared" si="73"/>
        <v>44166</v>
      </c>
      <c r="L231" s="31">
        <f t="shared" si="74"/>
        <v>44152</v>
      </c>
    </row>
    <row r="232" spans="2:12" ht="15.95" customHeight="1" x14ac:dyDescent="0.25">
      <c r="B232" s="36" t="s">
        <v>468</v>
      </c>
      <c r="C232" s="30" t="str">
        <f t="shared" si="75"/>
        <v>Bearing Cages</v>
      </c>
      <c r="D232" s="35">
        <v>22213</v>
      </c>
      <c r="E232" s="30" t="str">
        <f t="shared" si="71"/>
        <v>Bechem Berutox FH28KN</v>
      </c>
      <c r="F232" s="30" t="str">
        <f t="shared" si="77"/>
        <v>Bechem Berutox FH28KN</v>
      </c>
      <c r="G232" s="30" t="str">
        <f t="shared" si="72"/>
        <v>Bechem</v>
      </c>
      <c r="H232" s="30" t="s">
        <v>652</v>
      </c>
      <c r="I232" s="38">
        <f t="shared" si="76"/>
        <v>60</v>
      </c>
      <c r="J232" s="31">
        <v>44152</v>
      </c>
      <c r="K232" s="31">
        <f t="shared" si="73"/>
        <v>44166</v>
      </c>
      <c r="L232" s="31">
        <f t="shared" si="74"/>
        <v>44152</v>
      </c>
    </row>
    <row r="233" spans="2:12" ht="15.95" customHeight="1" x14ac:dyDescent="0.25">
      <c r="B233" s="36" t="s">
        <v>469</v>
      </c>
      <c r="C233" s="30" t="str">
        <f t="shared" si="75"/>
        <v>Bearing Cages</v>
      </c>
      <c r="D233" s="35">
        <v>22213</v>
      </c>
      <c r="E233" s="30" t="str">
        <f t="shared" si="71"/>
        <v>Bechem Berutox FH28KN</v>
      </c>
      <c r="F233" s="30" t="str">
        <f t="shared" si="77"/>
        <v>Bechem Berutox FH28KN</v>
      </c>
      <c r="G233" s="30" t="str">
        <f t="shared" si="72"/>
        <v>Bechem</v>
      </c>
      <c r="H233" s="30" t="s">
        <v>652</v>
      </c>
      <c r="I233" s="38">
        <f t="shared" si="76"/>
        <v>60</v>
      </c>
      <c r="J233" s="31">
        <v>44152</v>
      </c>
      <c r="K233" s="31">
        <f t="shared" si="73"/>
        <v>44166</v>
      </c>
      <c r="L233" s="31">
        <f t="shared" si="74"/>
        <v>44152</v>
      </c>
    </row>
    <row r="234" spans="2:12" ht="15.95" customHeight="1" x14ac:dyDescent="0.25">
      <c r="B234" s="36" t="s">
        <v>470</v>
      </c>
      <c r="C234" s="30" t="str">
        <f t="shared" si="75"/>
        <v>Bearing Cages</v>
      </c>
      <c r="D234" s="35">
        <v>22213</v>
      </c>
      <c r="E234" s="30" t="str">
        <f t="shared" si="71"/>
        <v>Bechem Berutox FH28KN</v>
      </c>
      <c r="F234" s="30" t="str">
        <f t="shared" si="77"/>
        <v>Bechem Berutox FH28KN</v>
      </c>
      <c r="G234" s="30" t="str">
        <f t="shared" si="72"/>
        <v>Bechem</v>
      </c>
      <c r="H234" s="30" t="s">
        <v>652</v>
      </c>
      <c r="I234" s="38">
        <f t="shared" si="76"/>
        <v>60</v>
      </c>
      <c r="J234" s="31">
        <v>44152</v>
      </c>
      <c r="K234" s="31">
        <f t="shared" si="73"/>
        <v>44166</v>
      </c>
      <c r="L234" s="31">
        <f t="shared" si="74"/>
        <v>44152</v>
      </c>
    </row>
    <row r="235" spans="2:12" x14ac:dyDescent="0.25">
      <c r="B235" s="28" t="s">
        <v>473</v>
      </c>
      <c r="C235" s="29"/>
      <c r="D235" s="29"/>
      <c r="E235" s="29"/>
      <c r="F235" s="29"/>
      <c r="G235" s="29"/>
      <c r="H235" s="29"/>
      <c r="I235" s="39"/>
      <c r="J235" s="29"/>
      <c r="K235" s="29"/>
      <c r="L235" s="29"/>
    </row>
    <row r="236" spans="2:12" ht="15.95" customHeight="1" x14ac:dyDescent="0.25">
      <c r="B236" s="36" t="s">
        <v>474</v>
      </c>
      <c r="C236" s="30" t="str">
        <f>IF(ISNUMBER(SEARCH("Conveyor",B236)),"Bushing and Bearing",IF(ISNUMBER(SEARCH("Cages",B236)),"Bearing Cages",IF(ISNUMBER(SEARCH("Indurce draft fan boiler no 2",B236)),"ID Fan Bearing","Bearing")))</f>
        <v>Bearing</v>
      </c>
      <c r="D236" s="29"/>
      <c r="E236" s="30" t="str">
        <f t="shared" ref="E236" si="78">IF(ISNUMBER(SEARCH("Cages",B236)),"Bechem Berutox FH28KN",IF(ISNUMBER(SEARCH("Conveyor",B236)),"Solex NGI 2",IF(ISNUMBER(SEARCH("Fan",B236)),"Solex NLGI 3",IF(ISNUMBER(SEARCH("Pump",B236)),"Solex NLGI 3",IF(ISNUMBER(SEARCH("Motor",B236)),"SKF LGHP 2",IF(ISNUMBER(SEARCH("Decanter",B236)),"Arcanol L135W",IF(ISNUMBER(SEARCH("Caterpillar",B236)),"SKF LGHP 2",IF(ISNUMBER(SEARCH("Turbine",B236)),"SKF LGHP2",IF(ISNUMBER(SEARCH("Vibrating",B236)),"SKF LGHP2","Solex NGI 2")))))))))</f>
        <v>SKF LGHP 2</v>
      </c>
      <c r="F236" s="30" t="str">
        <f t="shared" ref="F236" si="79">IF(ISNUMBER(SEARCH("Cages",B236)),"Bechem Berutox FH28KN",IF(ISNUMBER(SEARCH("Conveyor",B236)),"Solex NGI 2",IF(ISNUMBER(SEARCH("Fan",B236)),"Solex NLGI 3",IF(ISNUMBER(SEARCH("Pump",B236)),"Solex NLGI 3",IF(ISNUMBER(SEARCH("Motor",B236)),"SKF LGHP 2",IF(ISNUMBER(SEARCH("Decanter",B236)),"Arcanol L135W",IF(ISNUMBER(SEARCH("Caterpillar",B236)),"SKF LGHP 2",IF(ISNUMBER(SEARCH("Turbine",B236)),"SKF LGHP2",IF(ISNUMBER(SEARCH("Vibrating",B236)),"SKF LGHP2","Solex NGI 2")))))))))</f>
        <v>SKF LGHP 2</v>
      </c>
      <c r="G236" s="30" t="str">
        <f>IF(ISNUMBER(SEARCH("SKF",F236)),"SKF",IF(ISNUMBER(SEARCH("Berutox",F236)),"Bechem",IF(ISNUMBER(SEARCH("Solex",F236)),"Solex","FAG")))</f>
        <v>SKF</v>
      </c>
      <c r="H236" s="30" t="s">
        <v>652</v>
      </c>
      <c r="I236" s="38">
        <v>720</v>
      </c>
      <c r="J236" s="31">
        <v>44144</v>
      </c>
      <c r="K236" s="31">
        <f t="shared" si="73"/>
        <v>44158</v>
      </c>
      <c r="L236" s="31">
        <f t="shared" si="74"/>
        <v>44144</v>
      </c>
    </row>
    <row r="237" spans="2:12" x14ac:dyDescent="0.25">
      <c r="B237" s="23"/>
      <c r="C237" s="24"/>
      <c r="D237" s="24"/>
      <c r="E237" s="24"/>
      <c r="F237" s="24"/>
      <c r="G237" s="24"/>
      <c r="H237" s="24"/>
      <c r="I237" s="24"/>
      <c r="J237" s="14"/>
      <c r="K237" s="14"/>
      <c r="L237" s="14"/>
    </row>
    <row r="238" spans="2:12" x14ac:dyDescent="0.25">
      <c r="B238" s="25"/>
      <c r="C238" s="24"/>
      <c r="D238" s="24"/>
      <c r="E238" s="24"/>
      <c r="F238" s="24"/>
      <c r="G238" s="24"/>
      <c r="H238" s="24"/>
      <c r="I238" s="24"/>
      <c r="J238" s="24"/>
      <c r="K238" s="24"/>
      <c r="L238" s="24"/>
    </row>
    <row r="239" spans="2:12" x14ac:dyDescent="0.25">
      <c r="B239" s="23"/>
      <c r="C239" s="24"/>
      <c r="D239" s="24"/>
      <c r="E239" s="24"/>
      <c r="F239" s="24"/>
      <c r="G239" s="24"/>
      <c r="H239" s="24"/>
      <c r="I239" s="24"/>
      <c r="J239" s="14"/>
      <c r="K239" s="14"/>
      <c r="L239" s="14"/>
    </row>
    <row r="240" spans="2:12" x14ac:dyDescent="0.25">
      <c r="B240" s="23"/>
      <c r="C240" s="24"/>
      <c r="D240" s="24"/>
      <c r="E240" s="24"/>
      <c r="F240" s="24"/>
      <c r="G240" s="24"/>
      <c r="H240" s="24"/>
      <c r="I240" s="24"/>
      <c r="J240" s="14"/>
      <c r="K240" s="14"/>
      <c r="L240" s="14"/>
    </row>
    <row r="241" spans="2:12" x14ac:dyDescent="0.25">
      <c r="B241" s="23"/>
      <c r="C241" s="24"/>
      <c r="D241" s="24"/>
      <c r="E241" s="24"/>
      <c r="F241" s="24"/>
      <c r="G241" s="24"/>
      <c r="H241" s="24"/>
      <c r="I241" s="24"/>
      <c r="J241" s="14"/>
      <c r="K241" s="14"/>
      <c r="L241" s="14"/>
    </row>
    <row r="242" spans="2:12" x14ac:dyDescent="0.25">
      <c r="B242" s="23"/>
      <c r="C242" s="24"/>
      <c r="D242" s="24"/>
      <c r="E242" s="24"/>
      <c r="F242" s="24"/>
      <c r="G242" s="24"/>
      <c r="H242" s="24"/>
      <c r="I242" s="24"/>
      <c r="J242" s="14"/>
      <c r="K242" s="14"/>
      <c r="L242" s="14"/>
    </row>
    <row r="243" spans="2:12" x14ac:dyDescent="0.25">
      <c r="B243" s="23"/>
      <c r="C243" s="24"/>
      <c r="D243" s="24"/>
      <c r="E243" s="24"/>
      <c r="F243" s="24"/>
      <c r="G243" s="24"/>
      <c r="H243" s="24"/>
      <c r="I243" s="24"/>
      <c r="J243" s="14"/>
      <c r="K243" s="14"/>
      <c r="L243" s="14"/>
    </row>
    <row r="244" spans="2:12" x14ac:dyDescent="0.25">
      <c r="B244" s="23"/>
      <c r="C244" s="24"/>
      <c r="D244" s="24"/>
      <c r="E244" s="24"/>
      <c r="F244" s="24"/>
      <c r="G244" s="24"/>
      <c r="H244" s="24"/>
      <c r="I244" s="24"/>
      <c r="J244" s="14"/>
      <c r="K244" s="14"/>
      <c r="L244" s="14"/>
    </row>
    <row r="245" spans="2:12" x14ac:dyDescent="0.25">
      <c r="B245" s="23"/>
      <c r="C245" s="24"/>
      <c r="D245" s="24"/>
      <c r="E245" s="24"/>
      <c r="F245" s="24"/>
      <c r="G245" s="24"/>
      <c r="H245" s="24"/>
      <c r="I245" s="24"/>
      <c r="J245" s="14"/>
      <c r="K245" s="14"/>
      <c r="L245" s="14"/>
    </row>
    <row r="246" spans="2:12" x14ac:dyDescent="0.25">
      <c r="B246" s="23"/>
      <c r="C246" s="24"/>
      <c r="D246" s="24"/>
      <c r="E246" s="24"/>
      <c r="F246" s="24"/>
      <c r="G246" s="24"/>
      <c r="H246" s="24"/>
      <c r="I246" s="24"/>
      <c r="J246" s="14"/>
      <c r="K246" s="14"/>
      <c r="L246" s="14"/>
    </row>
    <row r="247" spans="2:12" x14ac:dyDescent="0.25">
      <c r="B247" s="23"/>
      <c r="C247" s="24"/>
      <c r="D247" s="24"/>
      <c r="E247" s="24"/>
      <c r="F247" s="24"/>
      <c r="G247" s="24"/>
      <c r="H247" s="24"/>
      <c r="I247" s="24"/>
      <c r="J247" s="14"/>
      <c r="K247" s="14"/>
      <c r="L247" s="14"/>
    </row>
    <row r="248" spans="2:12" x14ac:dyDescent="0.25">
      <c r="B248" s="23"/>
      <c r="C248" s="24"/>
      <c r="D248" s="24"/>
      <c r="E248" s="24"/>
      <c r="F248" s="24"/>
      <c r="G248" s="24"/>
      <c r="H248" s="24"/>
      <c r="I248" s="24"/>
      <c r="J248" s="14"/>
      <c r="K248" s="14"/>
      <c r="L248" s="14"/>
    </row>
    <row r="249" spans="2:12" x14ac:dyDescent="0.25">
      <c r="B249" s="23"/>
      <c r="C249" s="24"/>
      <c r="D249" s="24"/>
      <c r="E249" s="24"/>
      <c r="F249" s="24"/>
      <c r="G249" s="24"/>
      <c r="H249" s="24"/>
      <c r="I249" s="24"/>
      <c r="J249" s="14"/>
      <c r="K249" s="14"/>
      <c r="L249" s="14"/>
    </row>
    <row r="250" spans="2:12" x14ac:dyDescent="0.25">
      <c r="B250" s="23"/>
      <c r="C250" s="24"/>
      <c r="D250" s="24"/>
      <c r="E250" s="24"/>
      <c r="F250" s="24"/>
      <c r="G250" s="24"/>
      <c r="H250" s="24"/>
      <c r="I250" s="24"/>
      <c r="J250" s="14"/>
      <c r="K250" s="14"/>
      <c r="L250" s="14"/>
    </row>
    <row r="251" spans="2:12" x14ac:dyDescent="0.25">
      <c r="B251" s="23"/>
      <c r="C251" s="24"/>
      <c r="D251" s="24"/>
      <c r="E251" s="24"/>
      <c r="F251" s="24"/>
      <c r="G251" s="24"/>
      <c r="H251" s="24"/>
      <c r="I251" s="24"/>
      <c r="J251" s="14"/>
      <c r="K251" s="14"/>
      <c r="L251" s="14"/>
    </row>
    <row r="252" spans="2:12" x14ac:dyDescent="0.25">
      <c r="B252" s="23"/>
      <c r="C252" s="24"/>
      <c r="D252" s="24"/>
      <c r="E252" s="24"/>
      <c r="F252" s="24"/>
      <c r="G252" s="24"/>
      <c r="H252" s="24"/>
      <c r="I252" s="24"/>
      <c r="J252" s="14"/>
      <c r="K252" s="14"/>
      <c r="L252" s="14"/>
    </row>
    <row r="253" spans="2:12" x14ac:dyDescent="0.25">
      <c r="B253" s="23"/>
      <c r="C253" s="24"/>
      <c r="D253" s="24"/>
      <c r="E253" s="24"/>
      <c r="F253" s="24"/>
      <c r="G253" s="24"/>
      <c r="H253" s="24"/>
      <c r="I253" s="24"/>
      <c r="J253" s="14"/>
      <c r="K253" s="14"/>
      <c r="L253" s="14"/>
    </row>
    <row r="254" spans="2:12" x14ac:dyDescent="0.25">
      <c r="B254" s="23"/>
      <c r="C254" s="24"/>
      <c r="D254" s="24"/>
      <c r="E254" s="24"/>
      <c r="F254" s="24"/>
      <c r="G254" s="24"/>
      <c r="H254" s="24"/>
      <c r="I254" s="24"/>
      <c r="J254" s="14"/>
      <c r="K254" s="14"/>
      <c r="L254" s="14"/>
    </row>
    <row r="255" spans="2:12" x14ac:dyDescent="0.25">
      <c r="B255" s="23"/>
      <c r="C255" s="24"/>
      <c r="D255" s="24"/>
      <c r="E255" s="24"/>
      <c r="F255" s="24"/>
      <c r="G255" s="24"/>
      <c r="H255" s="24"/>
      <c r="I255" s="24"/>
      <c r="J255" s="14"/>
      <c r="K255" s="14"/>
      <c r="L255" s="14"/>
    </row>
    <row r="256" spans="2:12" x14ac:dyDescent="0.25">
      <c r="B256" s="23"/>
      <c r="C256" s="24"/>
      <c r="D256" s="24"/>
      <c r="E256" s="24"/>
      <c r="F256" s="24"/>
      <c r="G256" s="24"/>
      <c r="H256" s="24"/>
      <c r="I256" s="24"/>
      <c r="J256" s="14"/>
      <c r="K256" s="14"/>
      <c r="L256" s="14"/>
    </row>
    <row r="257" spans="2:12" x14ac:dyDescent="0.25">
      <c r="B257" s="23"/>
      <c r="C257" s="24"/>
      <c r="D257" s="24"/>
      <c r="E257" s="24"/>
      <c r="F257" s="24"/>
      <c r="G257" s="24"/>
      <c r="H257" s="24"/>
      <c r="I257" s="24"/>
      <c r="J257" s="14"/>
      <c r="K257" s="14"/>
      <c r="L257" s="14"/>
    </row>
    <row r="258" spans="2:12" x14ac:dyDescent="0.25">
      <c r="B258" s="23"/>
      <c r="C258" s="24"/>
      <c r="D258" s="24"/>
      <c r="E258" s="24"/>
      <c r="F258" s="24"/>
      <c r="G258" s="24"/>
      <c r="H258" s="24"/>
      <c r="I258" s="24"/>
      <c r="J258" s="14"/>
      <c r="K258" s="14"/>
      <c r="L258" s="14"/>
    </row>
    <row r="259" spans="2:12" x14ac:dyDescent="0.25">
      <c r="B259" s="23"/>
      <c r="C259" s="24"/>
      <c r="D259" s="24"/>
      <c r="E259" s="24"/>
      <c r="F259" s="24"/>
      <c r="G259" s="24"/>
      <c r="H259" s="24"/>
      <c r="I259" s="24"/>
      <c r="J259" s="14"/>
      <c r="K259" s="14"/>
      <c r="L259" s="14"/>
    </row>
    <row r="260" spans="2:12" x14ac:dyDescent="0.25">
      <c r="B260" s="23"/>
      <c r="C260" s="24"/>
      <c r="D260" s="24"/>
      <c r="E260" s="24"/>
      <c r="F260" s="24"/>
      <c r="G260" s="24"/>
      <c r="H260" s="24"/>
      <c r="I260" s="24"/>
      <c r="J260" s="14"/>
      <c r="K260" s="14"/>
      <c r="L260" s="14"/>
    </row>
    <row r="261" spans="2:12" x14ac:dyDescent="0.25">
      <c r="B261" s="23"/>
      <c r="C261" s="24"/>
      <c r="D261" s="24"/>
      <c r="E261" s="24"/>
      <c r="F261" s="24"/>
      <c r="G261" s="24"/>
      <c r="H261" s="24"/>
      <c r="I261" s="24"/>
      <c r="J261" s="14"/>
      <c r="K261" s="14"/>
      <c r="L261" s="14"/>
    </row>
    <row r="262" spans="2:12" x14ac:dyDescent="0.25">
      <c r="B262" s="23"/>
      <c r="C262" s="24"/>
      <c r="D262" s="24"/>
      <c r="E262" s="24"/>
      <c r="F262" s="24"/>
      <c r="G262" s="24"/>
      <c r="H262" s="24"/>
      <c r="I262" s="24"/>
      <c r="J262" s="14"/>
      <c r="K262" s="14"/>
      <c r="L262" s="14"/>
    </row>
    <row r="263" spans="2:12" x14ac:dyDescent="0.25">
      <c r="B263" s="23"/>
      <c r="C263" s="24"/>
      <c r="D263" s="24"/>
      <c r="E263" s="24"/>
      <c r="F263" s="24"/>
      <c r="G263" s="24"/>
      <c r="H263" s="24"/>
      <c r="I263" s="24"/>
      <c r="J263" s="14"/>
      <c r="K263" s="14"/>
      <c r="L263" s="14"/>
    </row>
    <row r="264" spans="2:12" x14ac:dyDescent="0.25">
      <c r="B264" s="23"/>
      <c r="C264" s="24"/>
      <c r="D264" s="24"/>
      <c r="E264" s="24"/>
      <c r="F264" s="24"/>
      <c r="G264" s="24"/>
      <c r="H264" s="24"/>
      <c r="I264" s="24"/>
      <c r="J264" s="14"/>
      <c r="K264" s="14"/>
      <c r="L264" s="14"/>
    </row>
    <row r="265" spans="2:12" x14ac:dyDescent="0.25">
      <c r="B265" s="23"/>
      <c r="C265" s="24"/>
      <c r="D265" s="24"/>
      <c r="E265" s="24"/>
      <c r="F265" s="24"/>
      <c r="G265" s="24"/>
      <c r="H265" s="24"/>
      <c r="I265" s="24"/>
      <c r="J265" s="14"/>
      <c r="K265" s="14"/>
      <c r="L265" s="14"/>
    </row>
    <row r="266" spans="2:12" x14ac:dyDescent="0.25">
      <c r="B266" s="23"/>
      <c r="C266" s="24"/>
      <c r="D266" s="24"/>
      <c r="E266" s="24"/>
      <c r="F266" s="24"/>
      <c r="G266" s="24"/>
      <c r="H266" s="24"/>
      <c r="I266" s="24"/>
      <c r="J266" s="14"/>
      <c r="K266" s="14"/>
      <c r="L266" s="14"/>
    </row>
    <row r="267" spans="2:12" x14ac:dyDescent="0.25">
      <c r="B267" s="23"/>
      <c r="C267" s="24"/>
      <c r="D267" s="24"/>
      <c r="E267" s="24"/>
      <c r="F267" s="24"/>
      <c r="G267" s="24"/>
      <c r="H267" s="24"/>
      <c r="I267" s="24"/>
      <c r="J267" s="14"/>
      <c r="K267" s="14"/>
      <c r="L267" s="14"/>
    </row>
    <row r="268" spans="2:12" x14ac:dyDescent="0.25">
      <c r="B268" s="23"/>
      <c r="C268" s="24"/>
      <c r="D268" s="24"/>
      <c r="E268" s="24"/>
      <c r="F268" s="24"/>
      <c r="G268" s="24"/>
      <c r="H268" s="24"/>
      <c r="I268" s="24"/>
      <c r="J268" s="14"/>
      <c r="K268" s="14"/>
      <c r="L268" s="14"/>
    </row>
    <row r="269" spans="2:12" x14ac:dyDescent="0.25">
      <c r="B269" s="25"/>
      <c r="C269" s="24"/>
      <c r="D269" s="24"/>
      <c r="E269" s="24"/>
      <c r="F269" s="24"/>
      <c r="G269" s="24"/>
      <c r="H269" s="24"/>
      <c r="I269" s="24"/>
      <c r="J269" s="24"/>
      <c r="K269" s="24"/>
      <c r="L269" s="24"/>
    </row>
    <row r="270" spans="2:12" x14ac:dyDescent="0.25">
      <c r="B270" s="23"/>
      <c r="C270" s="24"/>
      <c r="D270" s="24"/>
      <c r="E270" s="24"/>
      <c r="F270" s="24"/>
      <c r="G270" s="24"/>
      <c r="H270" s="24"/>
      <c r="I270" s="24"/>
      <c r="J270" s="14"/>
      <c r="K270" s="14"/>
      <c r="L270" s="14"/>
    </row>
    <row r="271" spans="2:12" x14ac:dyDescent="0.25">
      <c r="B271" s="23"/>
      <c r="C271" s="24"/>
      <c r="D271" s="24"/>
      <c r="E271" s="24"/>
      <c r="F271" s="24"/>
      <c r="G271" s="24"/>
      <c r="H271" s="24"/>
      <c r="I271" s="24"/>
      <c r="J271" s="14"/>
      <c r="K271" s="14"/>
      <c r="L271" s="14"/>
    </row>
    <row r="272" spans="2:12" x14ac:dyDescent="0.25">
      <c r="B272" s="23"/>
      <c r="C272" s="24"/>
      <c r="D272" s="24"/>
      <c r="E272" s="24"/>
      <c r="F272" s="24"/>
      <c r="G272" s="24"/>
      <c r="H272" s="24"/>
      <c r="I272" s="24"/>
      <c r="J272" s="14"/>
      <c r="K272" s="14"/>
      <c r="L272" s="14"/>
    </row>
    <row r="273" spans="2:12" x14ac:dyDescent="0.25">
      <c r="B273" s="23"/>
      <c r="C273" s="24"/>
      <c r="D273" s="24"/>
      <c r="E273" s="24"/>
      <c r="F273" s="24"/>
      <c r="G273" s="24"/>
      <c r="H273" s="24"/>
      <c r="I273" s="24"/>
      <c r="J273" s="14"/>
      <c r="K273" s="14"/>
      <c r="L273" s="14"/>
    </row>
    <row r="274" spans="2:12" x14ac:dyDescent="0.25">
      <c r="B274" s="25"/>
      <c r="C274" s="24"/>
      <c r="D274" s="24"/>
      <c r="E274" s="24"/>
      <c r="F274" s="24"/>
      <c r="G274" s="24"/>
      <c r="H274" s="24"/>
      <c r="I274" s="24"/>
      <c r="J274" s="24"/>
      <c r="K274" s="24"/>
      <c r="L274" s="24"/>
    </row>
    <row r="275" spans="2:12" x14ac:dyDescent="0.25">
      <c r="B275" s="23"/>
      <c r="C275" s="24"/>
      <c r="D275" s="24"/>
      <c r="E275" s="24"/>
      <c r="F275" s="24"/>
      <c r="G275" s="24"/>
      <c r="H275" s="24"/>
      <c r="I275" s="24"/>
      <c r="J275" s="14"/>
      <c r="K275" s="14"/>
      <c r="L275" s="14"/>
    </row>
    <row r="276" spans="2:12" x14ac:dyDescent="0.25">
      <c r="B276" s="23"/>
      <c r="C276" s="24"/>
      <c r="D276" s="24"/>
      <c r="E276" s="24"/>
      <c r="F276" s="24"/>
      <c r="G276" s="24"/>
      <c r="H276" s="24"/>
      <c r="I276" s="24"/>
      <c r="J276" s="14"/>
      <c r="K276" s="14"/>
      <c r="L276" s="14"/>
    </row>
    <row r="277" spans="2:12" x14ac:dyDescent="0.25">
      <c r="B277" s="23"/>
      <c r="C277" s="24"/>
      <c r="D277" s="24"/>
      <c r="E277" s="24"/>
      <c r="F277" s="24"/>
      <c r="G277" s="24"/>
      <c r="H277" s="24"/>
      <c r="I277" s="24"/>
      <c r="J277" s="14"/>
      <c r="K277" s="14"/>
      <c r="L277" s="14"/>
    </row>
    <row r="278" spans="2:12" x14ac:dyDescent="0.25">
      <c r="B278" s="23"/>
      <c r="C278" s="24"/>
      <c r="D278" s="24"/>
      <c r="E278" s="24"/>
      <c r="F278" s="24"/>
      <c r="G278" s="24"/>
      <c r="H278" s="24"/>
      <c r="I278" s="24"/>
      <c r="J278" s="14"/>
      <c r="K278" s="14"/>
      <c r="L278" s="14"/>
    </row>
    <row r="279" spans="2:12" x14ac:dyDescent="0.25">
      <c r="B279" s="25"/>
      <c r="C279" s="24"/>
      <c r="D279" s="24"/>
      <c r="E279" s="24"/>
      <c r="F279" s="24"/>
      <c r="G279" s="24"/>
      <c r="H279" s="24"/>
      <c r="I279" s="24"/>
      <c r="J279" s="24"/>
      <c r="K279" s="24"/>
      <c r="L279" s="24"/>
    </row>
    <row r="280" spans="2:12" x14ac:dyDescent="0.25">
      <c r="B280" s="23"/>
      <c r="C280" s="24"/>
      <c r="D280" s="24"/>
      <c r="E280" s="24"/>
      <c r="F280" s="24"/>
      <c r="G280" s="24"/>
      <c r="H280" s="24"/>
      <c r="I280" s="24"/>
      <c r="J280" s="14"/>
      <c r="K280" s="14"/>
      <c r="L280" s="14"/>
    </row>
    <row r="281" spans="2:12" x14ac:dyDescent="0.25">
      <c r="B281" s="23"/>
      <c r="C281" s="24"/>
      <c r="D281" s="24"/>
      <c r="E281" s="24"/>
      <c r="F281" s="24"/>
      <c r="G281" s="24"/>
      <c r="H281" s="24"/>
      <c r="I281" s="24"/>
      <c r="J281" s="14"/>
      <c r="K281" s="14"/>
      <c r="L281" s="14"/>
    </row>
    <row r="282" spans="2:12" x14ac:dyDescent="0.25">
      <c r="B282" s="23"/>
      <c r="C282" s="24"/>
      <c r="D282" s="24"/>
      <c r="E282" s="24"/>
      <c r="F282" s="24"/>
      <c r="G282" s="24"/>
      <c r="H282" s="24"/>
      <c r="I282" s="24"/>
      <c r="J282" s="14"/>
      <c r="K282" s="14"/>
      <c r="L282" s="14"/>
    </row>
    <row r="283" spans="2:12" x14ac:dyDescent="0.25">
      <c r="B283" s="23"/>
      <c r="C283" s="24"/>
      <c r="D283" s="24"/>
      <c r="E283" s="24"/>
      <c r="F283" s="24"/>
      <c r="G283" s="24"/>
      <c r="H283" s="24"/>
      <c r="I283" s="24"/>
      <c r="J283" s="14"/>
      <c r="K283" s="14"/>
      <c r="L283" s="14"/>
    </row>
    <row r="284" spans="2:12" x14ac:dyDescent="0.25">
      <c r="B284" s="23"/>
      <c r="C284" s="24"/>
      <c r="D284" s="24"/>
      <c r="E284" s="24"/>
      <c r="F284" s="24"/>
      <c r="G284" s="24"/>
      <c r="H284" s="24"/>
      <c r="I284" s="24"/>
      <c r="J284" s="14"/>
      <c r="K284" s="14"/>
      <c r="L284" s="14"/>
    </row>
    <row r="285" spans="2:12" x14ac:dyDescent="0.25">
      <c r="B285" s="23"/>
      <c r="C285" s="24"/>
      <c r="D285" s="24"/>
      <c r="E285" s="24"/>
      <c r="F285" s="24"/>
      <c r="G285" s="24"/>
      <c r="H285" s="24"/>
      <c r="I285" s="24"/>
      <c r="J285" s="14"/>
      <c r="K285" s="14"/>
      <c r="L285" s="14"/>
    </row>
    <row r="286" spans="2:12" x14ac:dyDescent="0.25">
      <c r="B286" s="23"/>
      <c r="C286" s="24"/>
      <c r="D286" s="24"/>
      <c r="E286" s="24"/>
      <c r="F286" s="24"/>
      <c r="G286" s="24"/>
      <c r="H286" s="24"/>
      <c r="I286" s="24"/>
      <c r="J286" s="14"/>
      <c r="K286" s="14"/>
      <c r="L286" s="14"/>
    </row>
    <row r="287" spans="2:12" x14ac:dyDescent="0.25">
      <c r="B287" s="23"/>
      <c r="C287" s="24"/>
      <c r="D287" s="24"/>
      <c r="E287" s="24"/>
      <c r="F287" s="24"/>
      <c r="G287" s="24"/>
      <c r="H287" s="24"/>
      <c r="I287" s="24"/>
      <c r="J287" s="14"/>
      <c r="K287" s="14"/>
      <c r="L287" s="14"/>
    </row>
    <row r="288" spans="2:12" x14ac:dyDescent="0.25">
      <c r="B288" s="25"/>
      <c r="C288" s="24"/>
      <c r="D288" s="24"/>
      <c r="E288" s="24"/>
      <c r="F288" s="24"/>
      <c r="G288" s="24"/>
      <c r="H288" s="24"/>
      <c r="I288" s="24"/>
      <c r="J288" s="24"/>
      <c r="K288" s="24"/>
      <c r="L288" s="24"/>
    </row>
    <row r="289" spans="2:12" x14ac:dyDescent="0.25">
      <c r="B289" s="23"/>
      <c r="C289" s="24"/>
      <c r="D289" s="24"/>
      <c r="E289" s="24"/>
      <c r="F289" s="24"/>
      <c r="G289" s="24"/>
      <c r="H289" s="24"/>
      <c r="I289" s="24"/>
      <c r="J289" s="14"/>
      <c r="K289" s="14"/>
      <c r="L289" s="14"/>
    </row>
    <row r="290" spans="2:12" x14ac:dyDescent="0.25">
      <c r="B290" s="23"/>
      <c r="C290" s="24"/>
      <c r="D290" s="24"/>
      <c r="E290" s="24"/>
      <c r="F290" s="24"/>
      <c r="G290" s="24"/>
      <c r="H290" s="24"/>
      <c r="I290" s="24"/>
      <c r="J290" s="14"/>
      <c r="K290" s="14"/>
      <c r="L290" s="14"/>
    </row>
    <row r="291" spans="2:12" x14ac:dyDescent="0.25">
      <c r="B291" s="23"/>
      <c r="C291" s="24"/>
      <c r="D291" s="24"/>
      <c r="E291" s="24"/>
      <c r="F291" s="24"/>
      <c r="G291" s="24"/>
      <c r="H291" s="24"/>
      <c r="I291" s="24"/>
      <c r="J291" s="14"/>
      <c r="K291" s="14"/>
      <c r="L291" s="14"/>
    </row>
    <row r="292" spans="2:12" x14ac:dyDescent="0.25">
      <c r="B292" s="23"/>
      <c r="C292" s="24"/>
      <c r="D292" s="24"/>
      <c r="E292" s="24"/>
      <c r="F292" s="24"/>
      <c r="G292" s="24"/>
      <c r="H292" s="24"/>
      <c r="I292" s="24"/>
      <c r="J292" s="14"/>
      <c r="K292" s="14"/>
      <c r="L292" s="14"/>
    </row>
    <row r="293" spans="2:12" x14ac:dyDescent="0.25">
      <c r="B293" s="25"/>
      <c r="C293" s="24"/>
      <c r="D293" s="24"/>
      <c r="E293" s="24"/>
      <c r="F293" s="24"/>
      <c r="G293" s="24"/>
      <c r="H293" s="24"/>
      <c r="I293" s="24"/>
      <c r="J293" s="24"/>
      <c r="K293" s="24"/>
      <c r="L293" s="24"/>
    </row>
    <row r="294" spans="2:12" x14ac:dyDescent="0.25">
      <c r="B294" s="23"/>
      <c r="C294" s="24"/>
      <c r="D294" s="24"/>
      <c r="E294" s="24"/>
      <c r="F294" s="24"/>
      <c r="G294" s="24"/>
      <c r="H294" s="24"/>
      <c r="I294" s="24"/>
      <c r="J294" s="14"/>
      <c r="K294" s="14"/>
      <c r="L294" s="14"/>
    </row>
    <row r="295" spans="2:12" x14ac:dyDescent="0.25">
      <c r="B295" s="23"/>
      <c r="C295" s="24"/>
      <c r="D295" s="24"/>
      <c r="E295" s="24"/>
      <c r="F295" s="24"/>
      <c r="G295" s="24"/>
      <c r="H295" s="24"/>
      <c r="I295" s="24"/>
      <c r="J295" s="14"/>
      <c r="K295" s="14"/>
      <c r="L295" s="14"/>
    </row>
    <row r="296" spans="2:12" x14ac:dyDescent="0.25">
      <c r="B296" s="23"/>
      <c r="C296" s="24"/>
      <c r="D296" s="24"/>
      <c r="E296" s="24"/>
      <c r="F296" s="24"/>
      <c r="G296" s="24"/>
      <c r="H296" s="24"/>
      <c r="I296" s="24"/>
      <c r="J296" s="14"/>
      <c r="K296" s="14"/>
      <c r="L296" s="14"/>
    </row>
    <row r="297" spans="2:12" x14ac:dyDescent="0.25">
      <c r="B297" s="23"/>
      <c r="C297" s="24"/>
      <c r="D297" s="24"/>
      <c r="E297" s="24"/>
      <c r="F297" s="24"/>
      <c r="G297" s="24"/>
      <c r="H297" s="24"/>
      <c r="I297" s="24"/>
      <c r="J297" s="14"/>
      <c r="K297" s="14"/>
      <c r="L297" s="14"/>
    </row>
    <row r="298" spans="2:12" x14ac:dyDescent="0.25">
      <c r="B298" s="23"/>
      <c r="C298" s="24"/>
      <c r="D298" s="24"/>
      <c r="E298" s="24"/>
      <c r="F298" s="24"/>
      <c r="G298" s="24"/>
      <c r="H298" s="24"/>
      <c r="I298" s="24"/>
      <c r="J298" s="14"/>
      <c r="K298" s="14"/>
      <c r="L298" s="14"/>
    </row>
    <row r="299" spans="2:12" x14ac:dyDescent="0.25">
      <c r="B299" s="23"/>
      <c r="C299" s="24"/>
      <c r="D299" s="24"/>
      <c r="E299" s="24"/>
      <c r="F299" s="24"/>
      <c r="G299" s="24"/>
      <c r="H299" s="24"/>
      <c r="I299" s="24"/>
      <c r="J299" s="14"/>
      <c r="K299" s="14"/>
      <c r="L299" s="14"/>
    </row>
    <row r="300" spans="2:12" x14ac:dyDescent="0.25">
      <c r="B300" s="23"/>
      <c r="C300" s="24"/>
      <c r="D300" s="24"/>
      <c r="E300" s="24"/>
      <c r="F300" s="24"/>
      <c r="G300" s="24"/>
      <c r="H300" s="24"/>
      <c r="I300" s="24"/>
      <c r="J300" s="14"/>
      <c r="K300" s="14"/>
      <c r="L300" s="14"/>
    </row>
    <row r="301" spans="2:12" x14ac:dyDescent="0.25">
      <c r="B301" s="23"/>
      <c r="C301" s="24"/>
      <c r="D301" s="24"/>
      <c r="E301" s="24"/>
      <c r="F301" s="24"/>
      <c r="G301" s="24"/>
      <c r="H301" s="24"/>
      <c r="I301" s="24"/>
      <c r="J301" s="14"/>
      <c r="K301" s="14"/>
      <c r="L301" s="14"/>
    </row>
    <row r="302" spans="2:12" x14ac:dyDescent="0.25">
      <c r="B302" s="23"/>
      <c r="C302" s="24"/>
      <c r="D302" s="24"/>
      <c r="E302" s="24"/>
      <c r="F302" s="24"/>
      <c r="G302" s="24"/>
      <c r="H302" s="24"/>
      <c r="I302" s="24"/>
      <c r="J302" s="14"/>
      <c r="K302" s="14"/>
      <c r="L302" s="14"/>
    </row>
    <row r="303" spans="2:12" x14ac:dyDescent="0.25">
      <c r="B303" s="23"/>
      <c r="C303" s="24"/>
      <c r="D303" s="24"/>
      <c r="E303" s="24"/>
      <c r="F303" s="24"/>
      <c r="G303" s="24"/>
      <c r="H303" s="24"/>
      <c r="I303" s="24"/>
      <c r="J303" s="14"/>
      <c r="K303" s="14"/>
      <c r="L303" s="14"/>
    </row>
    <row r="304" spans="2:12" x14ac:dyDescent="0.25">
      <c r="B304" s="23"/>
      <c r="C304" s="24"/>
      <c r="D304" s="24"/>
      <c r="E304" s="24"/>
      <c r="F304" s="24"/>
      <c r="G304" s="24"/>
      <c r="H304" s="24"/>
      <c r="I304" s="24"/>
      <c r="J304" s="14"/>
      <c r="K304" s="14"/>
      <c r="L304" s="14"/>
    </row>
    <row r="305" spans="2:12" x14ac:dyDescent="0.25">
      <c r="B305" s="23"/>
      <c r="C305" s="24"/>
      <c r="D305" s="24"/>
      <c r="E305" s="24"/>
      <c r="F305" s="24"/>
      <c r="G305" s="24"/>
      <c r="H305" s="24"/>
      <c r="I305" s="24"/>
      <c r="J305" s="14"/>
      <c r="K305" s="14"/>
      <c r="L305" s="14"/>
    </row>
    <row r="306" spans="2:12" x14ac:dyDescent="0.25">
      <c r="B306" s="23"/>
      <c r="C306" s="24"/>
      <c r="D306" s="24"/>
      <c r="E306" s="24"/>
      <c r="F306" s="24"/>
      <c r="G306" s="24"/>
      <c r="H306" s="24"/>
      <c r="I306" s="24"/>
      <c r="J306" s="14"/>
      <c r="K306" s="14"/>
      <c r="L306" s="14"/>
    </row>
    <row r="307" spans="2:12" x14ac:dyDescent="0.25">
      <c r="B307" s="23"/>
      <c r="C307" s="24"/>
      <c r="D307" s="24"/>
      <c r="E307" s="24"/>
      <c r="F307" s="24"/>
      <c r="G307" s="24"/>
      <c r="H307" s="24"/>
      <c r="I307" s="24"/>
      <c r="J307" s="14"/>
      <c r="K307" s="14"/>
      <c r="L307" s="14"/>
    </row>
    <row r="308" spans="2:12" x14ac:dyDescent="0.25">
      <c r="B308" s="23"/>
      <c r="C308" s="24"/>
      <c r="D308" s="24"/>
      <c r="E308" s="24"/>
      <c r="F308" s="24"/>
      <c r="G308" s="24"/>
      <c r="H308" s="24"/>
      <c r="I308" s="24"/>
      <c r="J308" s="14"/>
      <c r="K308" s="14"/>
      <c r="L308" s="14"/>
    </row>
    <row r="309" spans="2:12" x14ac:dyDescent="0.25">
      <c r="B309" s="23"/>
      <c r="C309" s="24"/>
      <c r="D309" s="24"/>
      <c r="E309" s="24"/>
      <c r="F309" s="24"/>
      <c r="G309" s="24"/>
      <c r="H309" s="24"/>
      <c r="I309" s="24"/>
      <c r="J309" s="14"/>
      <c r="K309" s="14"/>
      <c r="L309" s="14"/>
    </row>
    <row r="310" spans="2:12" x14ac:dyDescent="0.25">
      <c r="B310" s="23"/>
      <c r="C310" s="24"/>
      <c r="D310" s="24"/>
      <c r="E310" s="24"/>
      <c r="F310" s="24"/>
      <c r="G310" s="24"/>
      <c r="H310" s="24"/>
      <c r="I310" s="24"/>
      <c r="J310" s="14"/>
      <c r="K310" s="14"/>
      <c r="L310" s="14"/>
    </row>
    <row r="311" spans="2:12" x14ac:dyDescent="0.25">
      <c r="B311" s="23"/>
      <c r="C311" s="24"/>
      <c r="D311" s="24"/>
      <c r="E311" s="24"/>
      <c r="F311" s="24"/>
      <c r="G311" s="24"/>
      <c r="H311" s="24"/>
      <c r="I311" s="24"/>
      <c r="J311" s="14"/>
      <c r="K311" s="14"/>
      <c r="L311" s="14"/>
    </row>
    <row r="312" spans="2:12" x14ac:dyDescent="0.25">
      <c r="B312" s="23"/>
      <c r="C312" s="24"/>
      <c r="D312" s="24"/>
      <c r="E312" s="24"/>
      <c r="F312" s="24"/>
      <c r="G312" s="24"/>
      <c r="H312" s="24"/>
      <c r="I312" s="24"/>
      <c r="J312" s="14"/>
      <c r="K312" s="14"/>
      <c r="L312" s="14"/>
    </row>
    <row r="313" spans="2:12" x14ac:dyDescent="0.25">
      <c r="B313" s="23"/>
      <c r="C313" s="24"/>
      <c r="D313" s="24"/>
      <c r="E313" s="24"/>
      <c r="F313" s="24"/>
      <c r="G313" s="24"/>
      <c r="H313" s="24"/>
      <c r="I313" s="24"/>
      <c r="J313" s="14"/>
      <c r="K313" s="14"/>
      <c r="L313" s="14"/>
    </row>
    <row r="314" spans="2:12" x14ac:dyDescent="0.25">
      <c r="B314" s="23"/>
      <c r="C314" s="24"/>
      <c r="D314" s="24"/>
      <c r="E314" s="24"/>
      <c r="F314" s="24"/>
      <c r="G314" s="24"/>
      <c r="H314" s="24"/>
      <c r="I314" s="24"/>
      <c r="J314" s="14"/>
      <c r="K314" s="14"/>
      <c r="L314" s="14"/>
    </row>
    <row r="315" spans="2:12" x14ac:dyDescent="0.25">
      <c r="B315" s="23"/>
      <c r="C315" s="24"/>
      <c r="D315" s="24"/>
      <c r="E315" s="24"/>
      <c r="F315" s="24"/>
      <c r="G315" s="24"/>
      <c r="H315" s="24"/>
      <c r="I315" s="24"/>
      <c r="J315" s="14"/>
      <c r="K315" s="14"/>
      <c r="L315" s="14"/>
    </row>
    <row r="316" spans="2:12" x14ac:dyDescent="0.25">
      <c r="B316" s="23"/>
      <c r="C316" s="24"/>
      <c r="D316" s="24"/>
      <c r="E316" s="24"/>
      <c r="F316" s="24"/>
      <c r="G316" s="24"/>
      <c r="H316" s="24"/>
      <c r="I316" s="24"/>
      <c r="J316" s="14"/>
      <c r="K316" s="14"/>
      <c r="L316" s="14"/>
    </row>
    <row r="317" spans="2:12" x14ac:dyDescent="0.25">
      <c r="B317" s="23"/>
      <c r="C317" s="24"/>
      <c r="D317" s="24"/>
      <c r="E317" s="24"/>
      <c r="F317" s="24"/>
      <c r="G317" s="24"/>
      <c r="H317" s="24"/>
      <c r="I317" s="24"/>
      <c r="J317" s="14"/>
      <c r="K317" s="14"/>
      <c r="L317" s="14"/>
    </row>
    <row r="318" spans="2:12" x14ac:dyDescent="0.25">
      <c r="B318" s="23"/>
      <c r="C318" s="24"/>
      <c r="D318" s="24"/>
      <c r="E318" s="24"/>
      <c r="F318" s="24"/>
      <c r="G318" s="24"/>
      <c r="H318" s="24"/>
      <c r="I318" s="24"/>
      <c r="J318" s="14"/>
      <c r="K318" s="14"/>
      <c r="L318" s="14"/>
    </row>
    <row r="319" spans="2:12" x14ac:dyDescent="0.25">
      <c r="B319" s="23"/>
      <c r="C319" s="24"/>
      <c r="D319" s="24"/>
      <c r="E319" s="24"/>
      <c r="F319" s="24"/>
      <c r="G319" s="24"/>
      <c r="H319" s="24"/>
      <c r="I319" s="24"/>
      <c r="J319" s="14"/>
      <c r="K319" s="14"/>
      <c r="L319" s="14"/>
    </row>
    <row r="320" spans="2:12" x14ac:dyDescent="0.25">
      <c r="B320" s="23"/>
      <c r="C320" s="24"/>
      <c r="D320" s="24"/>
      <c r="E320" s="24"/>
      <c r="F320" s="24"/>
      <c r="G320" s="24"/>
      <c r="H320" s="24"/>
      <c r="I320" s="24"/>
      <c r="J320" s="14"/>
      <c r="K320" s="14"/>
      <c r="L320" s="14"/>
    </row>
    <row r="321" spans="2:12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</row>
    <row r="322" spans="2:12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</row>
    <row r="323" spans="2:12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</row>
    <row r="324" spans="2:12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2:12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2:12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</row>
    <row r="327" spans="2:12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</row>
    <row r="328" spans="2:12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</row>
    <row r="329" spans="2:12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</row>
    <row r="330" spans="2:12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</row>
    <row r="331" spans="2:12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</row>
    <row r="332" spans="2:12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</row>
    <row r="333" spans="2:12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</row>
    <row r="334" spans="2:12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</row>
    <row r="335" spans="2:12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</row>
    <row r="336" spans="2:12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</row>
    <row r="337" spans="2:12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Lube Oil Program</vt:lpstr>
      <vt:lpstr>Greasing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2020-12-05T06:08:33Z</dcterms:modified>
</cp:coreProperties>
</file>