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cookjava\HSH_200221\exp_results\"/>
    </mc:Choice>
  </mc:AlternateContent>
  <xr:revisionPtr revIDLastSave="0" documentId="13_ncr:1_{2D286C47-0114-48AF-A2B3-B52A2BBE6FC6}" xr6:coauthVersionLast="45" xr6:coauthVersionMax="45" xr10:uidLastSave="{00000000-0000-0000-0000-000000000000}"/>
  <bookViews>
    <workbookView xWindow="-14445" yWindow="30" windowWidth="14385" windowHeight="1527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96" i="1" l="1"/>
  <c r="D101" i="1" s="1"/>
  <c r="W96" i="1"/>
  <c r="C101" i="1" s="1"/>
  <c r="V96" i="1"/>
  <c r="U96" i="1"/>
  <c r="T96" i="1"/>
  <c r="S96" i="1"/>
  <c r="P96" i="1"/>
  <c r="D100" i="1" s="1"/>
  <c r="O96" i="1"/>
  <c r="C100" i="1" s="1"/>
  <c r="N96" i="1"/>
  <c r="M96" i="1"/>
  <c r="L96" i="1"/>
  <c r="K96" i="1"/>
  <c r="H96" i="1"/>
  <c r="D99" i="1" s="1"/>
  <c r="G96" i="1"/>
  <c r="C99" i="1" s="1"/>
  <c r="F96" i="1"/>
  <c r="E96" i="1"/>
  <c r="D96" i="1"/>
  <c r="C96" i="1"/>
  <c r="X72" i="1" l="1"/>
  <c r="D77" i="1" s="1"/>
  <c r="W72" i="1"/>
  <c r="C77" i="1" s="1"/>
  <c r="V72" i="1"/>
  <c r="U72" i="1"/>
  <c r="T72" i="1"/>
  <c r="S72" i="1"/>
  <c r="P72" i="1"/>
  <c r="D76" i="1" s="1"/>
  <c r="O72" i="1"/>
  <c r="C76" i="1" s="1"/>
  <c r="N72" i="1"/>
  <c r="M72" i="1"/>
  <c r="L72" i="1"/>
  <c r="K72" i="1"/>
  <c r="D72" i="1"/>
  <c r="E72" i="1"/>
  <c r="F72" i="1"/>
  <c r="G72" i="1"/>
  <c r="H72" i="1"/>
  <c r="C72" i="1"/>
  <c r="L51" i="1" l="1"/>
  <c r="M51" i="1"/>
  <c r="N51" i="1"/>
  <c r="K51" i="1"/>
  <c r="P29" i="1"/>
  <c r="L29" i="1"/>
  <c r="M29" i="1"/>
  <c r="N29" i="1"/>
  <c r="O29" i="1"/>
  <c r="K29" i="1"/>
  <c r="H9" i="1"/>
  <c r="D9" i="1"/>
  <c r="E9" i="1"/>
  <c r="F9" i="1"/>
  <c r="G9" i="1"/>
  <c r="C9" i="1"/>
  <c r="H29" i="1"/>
  <c r="D29" i="1"/>
  <c r="E29" i="1"/>
  <c r="F29" i="1"/>
  <c r="G29" i="1"/>
  <c r="C29" i="1"/>
  <c r="M60" i="1" l="1"/>
  <c r="M59" i="1"/>
  <c r="P51" i="1"/>
  <c r="O51" i="1"/>
  <c r="L49" i="1"/>
  <c r="L50" i="1"/>
  <c r="L48" i="1"/>
  <c r="M48" i="1"/>
  <c r="P48" i="1" s="1"/>
  <c r="M49" i="1"/>
  <c r="P49" i="1" s="1"/>
  <c r="M50" i="1"/>
  <c r="P50" i="1" s="1"/>
  <c r="M47" i="1"/>
  <c r="P47" i="1" s="1"/>
  <c r="P46" i="1"/>
  <c r="O47" i="1"/>
  <c r="O48" i="1"/>
  <c r="O49" i="1"/>
  <c r="O50" i="1"/>
  <c r="O46" i="1"/>
  <c r="M54" i="1"/>
  <c r="M55" i="1"/>
  <c r="M56" i="1"/>
  <c r="M57" i="1"/>
  <c r="M53" i="1"/>
  <c r="I48" i="1" l="1"/>
  <c r="C52" i="1"/>
  <c r="C51" i="1"/>
</calcChain>
</file>

<file path=xl/sharedStrings.xml><?xml version="1.0" encoding="utf-8"?>
<sst xmlns="http://schemas.openxmlformats.org/spreadsheetml/2006/main" count="102" uniqueCount="48">
  <si>
    <t>실험1. 질의반경에 따른 검색횟수</t>
    <phoneticPr fontId="1" type="noConversion"/>
  </si>
  <si>
    <t>TLSH</t>
    <phoneticPr fontId="1" type="noConversion"/>
  </si>
  <si>
    <t>HSH</t>
    <phoneticPr fontId="1" type="noConversion"/>
  </si>
  <si>
    <t>n=10000</t>
    <phoneticPr fontId="1" type="noConversion"/>
  </si>
  <si>
    <t>20/02/20(목)</t>
    <phoneticPr fontId="1" type="noConversion"/>
  </si>
  <si>
    <t>실험2. 노드 수에 따른 검색횟수</t>
    <phoneticPr fontId="1" type="noConversion"/>
  </si>
  <si>
    <t>고려할것</t>
    <phoneticPr fontId="1" type="noConversion"/>
  </si>
  <si>
    <t>1. 범위질의로는 가장 가까운 노드를 찾지 못할 수 있음</t>
    <phoneticPr fontId="1" type="noConversion"/>
  </si>
  <si>
    <t>r=30</t>
    <phoneticPr fontId="1" type="noConversion"/>
  </si>
  <si>
    <t>Range Query</t>
    <phoneticPr fontId="1" type="noConversion"/>
  </si>
  <si>
    <t>20/02/24(월)</t>
    <phoneticPr fontId="1" type="noConversion"/>
  </si>
  <si>
    <t>kNN</t>
    <phoneticPr fontId="1" type="noConversion"/>
  </si>
  <si>
    <t>실험3. 노드 수에 따른 검색횟수</t>
    <phoneticPr fontId="1" type="noConversion"/>
  </si>
  <si>
    <t>20/02/21(금)</t>
    <phoneticPr fontId="1" type="noConversion"/>
  </si>
  <si>
    <t>20/02/27(목)</t>
    <phoneticPr fontId="1" type="noConversion"/>
  </si>
  <si>
    <t>실험4. HSH에 의한 탐지율 및 검색성능실험</t>
    <phoneticPr fontId="1" type="noConversion"/>
  </si>
  <si>
    <t>Normal</t>
    <phoneticPr fontId="1" type="noConversion"/>
  </si>
  <si>
    <t>Attack</t>
    <phoneticPr fontId="1" type="noConversion"/>
  </si>
  <si>
    <t>Recall</t>
    <phoneticPr fontId="1" type="noConversion"/>
  </si>
  <si>
    <t>PN</t>
    <phoneticPr fontId="1" type="noConversion"/>
  </si>
  <si>
    <t>PA</t>
    <phoneticPr fontId="1" type="noConversion"/>
  </si>
  <si>
    <t>FPR</t>
    <phoneticPr fontId="1" type="noConversion"/>
  </si>
  <si>
    <t>평균검색수</t>
    <phoneticPr fontId="1" type="noConversion"/>
  </si>
  <si>
    <t>avg</t>
    <phoneticPr fontId="1" type="noConversion"/>
  </si>
  <si>
    <t>n=24,000</t>
    <phoneticPr fontId="1" type="noConversion"/>
  </si>
  <si>
    <t>3/2(월)</t>
    <phoneticPr fontId="1" type="noConversion"/>
  </si>
  <si>
    <t>T.P</t>
    <phoneticPr fontId="1" type="noConversion"/>
  </si>
  <si>
    <t>F.P</t>
    <phoneticPr fontId="1" type="noConversion"/>
  </si>
  <si>
    <t>F.N</t>
    <phoneticPr fontId="1" type="noConversion"/>
  </si>
  <si>
    <t>T.N</t>
    <phoneticPr fontId="1" type="noConversion"/>
  </si>
  <si>
    <t>Recall</t>
    <phoneticPr fontId="1" type="noConversion"/>
  </si>
  <si>
    <t>FPR</t>
    <phoneticPr fontId="1" type="noConversion"/>
  </si>
  <si>
    <t>검색수</t>
    <phoneticPr fontId="1" type="noConversion"/>
  </si>
  <si>
    <t>20/03/06(금)</t>
    <phoneticPr fontId="1" type="noConversion"/>
  </si>
  <si>
    <t>RF</t>
    <phoneticPr fontId="1" type="noConversion"/>
  </si>
  <si>
    <t>T.P</t>
    <phoneticPr fontId="1" type="noConversion"/>
  </si>
  <si>
    <t>F.P</t>
    <phoneticPr fontId="1" type="noConversion"/>
  </si>
  <si>
    <t>F.N</t>
    <phoneticPr fontId="1" type="noConversion"/>
  </si>
  <si>
    <t>T.N</t>
    <phoneticPr fontId="1" type="noConversion"/>
  </si>
  <si>
    <t xml:space="preserve">Recall </t>
    <phoneticPr fontId="1" type="noConversion"/>
  </si>
  <si>
    <t>FPR</t>
    <phoneticPr fontId="1" type="noConversion"/>
  </si>
  <si>
    <t>SVM</t>
    <phoneticPr fontId="1" type="noConversion"/>
  </si>
  <si>
    <t>kNN</t>
    <phoneticPr fontId="1" type="noConversion"/>
  </si>
  <si>
    <t>Recall</t>
    <phoneticPr fontId="1" type="noConversion"/>
  </si>
  <si>
    <t>HSH</t>
    <phoneticPr fontId="1" type="noConversion"/>
  </si>
  <si>
    <t>maxlen=800</t>
    <phoneticPr fontId="1" type="noConversion"/>
  </si>
  <si>
    <t>maxlen=128</t>
    <phoneticPr fontId="1" type="noConversion"/>
  </si>
  <si>
    <t>잘못된 실험임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</si>
</sst>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</a:t>
            </a:r>
            <a:r>
              <a:rPr lang="en-US" altLang="ko-KR"/>
              <a:t>2. </a:t>
            </a:r>
            <a:r>
              <a:rPr lang="ko-KR" altLang="en-US"/>
              <a:t>노드개수에 따른 검색성능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TLSH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Sheet1!$C$26:$G$26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Sheet1!$C$27:$G$27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E-431C-BFCB-B6996AFA4E00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HSH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Sheet1!$C$26:$G$26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Sheet1!$C$28:$G$28</c:f>
              <c:numCache>
                <c:formatCode>General</c:formatCode>
                <c:ptCount val="5"/>
                <c:pt idx="0">
                  <c:v>566</c:v>
                </c:pt>
                <c:pt idx="1">
                  <c:v>162</c:v>
                </c:pt>
                <c:pt idx="2">
                  <c:v>724</c:v>
                </c:pt>
                <c:pt idx="3">
                  <c:v>1180</c:v>
                </c:pt>
                <c:pt idx="4">
                  <c:v>3458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E-431C-BFCB-B6996AFA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058000"/>
        <c:axId val="482886384"/>
      </c:barChart>
      <c:catAx>
        <c:axId val="6590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2886384"/>
        <c:crosses val="autoZero"/>
        <c:auto val="1"/>
        <c:lblAlgn val="ctr"/>
        <c:lblOffset val="100"/>
        <c:noMultiLvlLbl val="0"/>
      </c:catAx>
      <c:valAx>
        <c:axId val="482886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0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</a:t>
            </a:r>
            <a:r>
              <a:rPr lang="en-US" altLang="ko-KR"/>
              <a:t>1. </a:t>
            </a:r>
            <a:r>
              <a:rPr lang="ko-KR" altLang="en-US"/>
              <a:t>질의반경에 따른 검색횟수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TLSH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Sheet1!$C$6:$G$6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F-4636-BE1C-A719269130B4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HSH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Sheet1!$C$6:$G$6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Sheet1!$C$8:$G$8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566</c:v>
                </c:pt>
                <c:pt idx="3">
                  <c:v>6959</c:v>
                </c:pt>
                <c:pt idx="4">
                  <c:v>8260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F-4636-BE1C-A71926913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18744"/>
        <c:axId val="582219384"/>
      </c:barChart>
      <c:catAx>
        <c:axId val="58221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19384"/>
        <c:crosses val="autoZero"/>
        <c:auto val="1"/>
        <c:lblAlgn val="ctr"/>
        <c:lblOffset val="100"/>
        <c:noMultiLvlLbl val="0"/>
      </c:catAx>
      <c:valAx>
        <c:axId val="58221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1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</a:t>
            </a:r>
            <a:r>
              <a:rPr lang="en-US" altLang="ko-KR"/>
              <a:t>3. </a:t>
            </a:r>
            <a:r>
              <a:rPr lang="ko-KR" altLang="en-US"/>
              <a:t>노드개수에 따른 검색성능</a:t>
            </a:r>
            <a:r>
              <a:rPr lang="en-US" altLang="ko-KR"/>
              <a:t>(kNN)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Sheet1!$J$27</c:f>
              <c:strCache>
                <c:ptCount val="1"/>
                <c:pt idx="0">
                  <c:v>TLSH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Sheet1!$K$26:$O$26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Sheet1!$K$27:$O$27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8-4E57-9FB4-E9246DD94923}"/>
            </c:ext>
          </c:extLst>
        </c:ser>
        <c:ser>
          <c:idx val="1"/>
          <c:order val="1"/>
          <c:tx>
            <c:strRef>
              <c:f>Sheet1!$J$28</c:f>
              <c:strCache>
                <c:ptCount val="1"/>
                <c:pt idx="0">
                  <c:v>HSH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Sheet1!$K$26:$O$26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Sheet1!$K$28:$O$28</c:f>
              <c:numCache>
                <c:formatCode>General</c:formatCode>
                <c:ptCount val="5"/>
                <c:pt idx="0">
                  <c:v>4394</c:v>
                </c:pt>
                <c:pt idx="1">
                  <c:v>8886</c:v>
                </c:pt>
                <c:pt idx="2">
                  <c:v>14360</c:v>
                </c:pt>
                <c:pt idx="3">
                  <c:v>17781</c:v>
                </c:pt>
                <c:pt idx="4">
                  <c:v>22534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8-4E57-9FB4-E9246DD94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332464"/>
        <c:axId val="237863600"/>
      </c:barChart>
      <c:catAx>
        <c:axId val="57633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863600"/>
        <c:crosses val="autoZero"/>
        <c:auto val="1"/>
        <c:lblAlgn val="ctr"/>
        <c:lblOffset val="100"/>
        <c:noMultiLvlLbl val="0"/>
      </c:catAx>
      <c:valAx>
        <c:axId val="2378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33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r>
              <a:rPr lang="en-US" altLang="ko-KR" baseline="0"/>
              <a:t> </a:t>
            </a:r>
            <a:r>
              <a:rPr lang="ko-KR" altLang="en-US" baseline="0"/>
              <a:t>및 </a:t>
            </a:r>
            <a:r>
              <a:rPr lang="en-US" altLang="ko-KR" baseline="0"/>
              <a:t>FPR </a:t>
            </a:r>
            <a:r>
              <a:rPr lang="ko-KR" altLang="en-US" baseline="0"/>
              <a:t>비교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Sheet1!$B$75:$B$78</c:f>
              <c:strCache>
                <c:ptCount val="4"/>
                <c:pt idx="0">
                  <c:v>RF</c:v>
                </c:pt>
                <c:pt idx="1">
                  <c:v>SVM</c:v>
                </c:pt>
                <c:pt idx="2">
                  <c:v>kNN</c:v>
                </c:pt>
                <c:pt idx="3">
                  <c:v>HSH</c:v>
                </c:pt>
              </c:strCache>
            </c:strRef>
          </c:cat>
          <c:val>
            <c:numRef>
              <c:f>Sheet1!$C$75:$C$78</c:f>
              <c:numCache>
                <c:formatCode>General</c:formatCode>
                <c:ptCount val="4"/>
                <c:pt idx="0">
                  <c:v>80.900000000000006</c:v>
                </c:pt>
                <c:pt idx="1">
                  <c:v>87.98</c:v>
                </c:pt>
                <c:pt idx="2">
                  <c:v>86.8</c:v>
                </c:pt>
                <c:pt idx="3">
                  <c:v>90.76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E-4195-9B07-3F50B7B90BA7}"/>
            </c:ext>
          </c:extLst>
        </c:ser>
        <c:ser>
          <c:idx val="1"/>
          <c:order val="1"/>
          <c:tx>
            <c:strRef>
              <c:f>Sheet1!$D$74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Sheet1!$B$75:$B$78</c:f>
              <c:strCache>
                <c:ptCount val="4"/>
                <c:pt idx="0">
                  <c:v>RF</c:v>
                </c:pt>
                <c:pt idx="1">
                  <c:v>SVM</c:v>
                </c:pt>
                <c:pt idx="2">
                  <c:v>kNN</c:v>
                </c:pt>
                <c:pt idx="3">
                  <c:v>HSH</c:v>
                </c:pt>
              </c:strCache>
            </c:strRef>
          </c:cat>
          <c:val>
            <c:numRef>
              <c:f>Sheet1!$D$75:$D$78</c:f>
              <c:numCache>
                <c:formatCode>General</c:formatCode>
                <c:ptCount val="4"/>
                <c:pt idx="0">
                  <c:v>6.71</c:v>
                </c:pt>
                <c:pt idx="1">
                  <c:v>9.695999999999998</c:v>
                </c:pt>
                <c:pt idx="2">
                  <c:v>3.0300000000000002</c:v>
                </c:pt>
                <c:pt idx="3">
                  <c:v>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E-4195-9B07-3F50B7B9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649208"/>
        <c:axId val="405649848"/>
      </c:barChart>
      <c:catAx>
        <c:axId val="40564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5649848"/>
        <c:crosses val="autoZero"/>
        <c:auto val="1"/>
        <c:lblAlgn val="ctr"/>
        <c:lblOffset val="100"/>
        <c:noMultiLvlLbl val="0"/>
      </c:catAx>
      <c:valAx>
        <c:axId val="40564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564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ML Recall &amp; FPR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Sheet1!$C$98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Sheet1!$B$99:$B$102</c:f>
              <c:strCache>
                <c:ptCount val="4"/>
                <c:pt idx="0">
                  <c:v>RF</c:v>
                </c:pt>
                <c:pt idx="1">
                  <c:v>SVM</c:v>
                </c:pt>
                <c:pt idx="2">
                  <c:v>kNN</c:v>
                </c:pt>
                <c:pt idx="3">
                  <c:v>HSH</c:v>
                </c:pt>
              </c:strCache>
            </c:strRef>
          </c:cat>
          <c:val>
            <c:numRef>
              <c:f>Sheet1!$C$99:$C$102</c:f>
              <c:numCache>
                <c:formatCode>General</c:formatCode>
                <c:ptCount val="4"/>
                <c:pt idx="0">
                  <c:v>81.88000000000001</c:v>
                </c:pt>
                <c:pt idx="1">
                  <c:v>91.06</c:v>
                </c:pt>
                <c:pt idx="2">
                  <c:v>86.8</c:v>
                </c:pt>
                <c:pt idx="3">
                  <c:v>90.76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E66-B867-4D87832F6F99}"/>
            </c:ext>
          </c:extLst>
        </c:ser>
        <c:ser>
          <c:idx val="1"/>
          <c:order val="1"/>
          <c:tx>
            <c:strRef>
              <c:f>Sheet1!$D$98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Sheet1!$B$99:$B$102</c:f>
              <c:strCache>
                <c:ptCount val="4"/>
                <c:pt idx="0">
                  <c:v>RF</c:v>
                </c:pt>
                <c:pt idx="1">
                  <c:v>SVM</c:v>
                </c:pt>
                <c:pt idx="2">
                  <c:v>kNN</c:v>
                </c:pt>
                <c:pt idx="3">
                  <c:v>HSH</c:v>
                </c:pt>
              </c:strCache>
            </c:strRef>
          </c:cat>
          <c:val>
            <c:numRef>
              <c:f>Sheet1!$D$99:$D$102</c:f>
              <c:numCache>
                <c:formatCode>General</c:formatCode>
                <c:ptCount val="4"/>
                <c:pt idx="0">
                  <c:v>6.8280000000000003</c:v>
                </c:pt>
                <c:pt idx="1">
                  <c:v>4.26</c:v>
                </c:pt>
                <c:pt idx="2">
                  <c:v>3.0300000000000002</c:v>
                </c:pt>
                <c:pt idx="3">
                  <c:v>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E66-B867-4D87832F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708920"/>
        <c:axId val="598709560"/>
      </c:barChart>
      <c:catAx>
        <c:axId val="59870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709560"/>
        <c:crosses val="autoZero"/>
        <c:auto val="1"/>
        <c:lblAlgn val="ctr"/>
        <c:lblOffset val="100"/>
        <c:noMultiLvlLbl val="0"/>
      </c:catAx>
      <c:valAx>
        <c:axId val="59870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70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29</xdr:row>
      <xdr:rowOff>21431</xdr:rowOff>
    </xdr:from>
    <xdr:to>
      <xdr:col>7</xdr:col>
      <xdr:colOff>440531</xdr:colOff>
      <xdr:row>41</xdr:row>
      <xdr:rowOff>192881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53EEA0E-FB8D-4A2D-98A1-367819EE8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71437</xdr:colOff>
      <xdr:row>9</xdr:row>
      <xdr:rowOff>45244</xdr:rowOff>
    </xdr:from>
    <xdr:to>
      <xdr:col>7</xdr:col>
      <xdr:colOff>500062</xdr:colOff>
      <xdr:row>22</xdr:row>
      <xdr:rowOff>2382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F0C00E4-81F6-4463-A899-88243FFC2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29766</xdr:colOff>
      <xdr:row>29</xdr:row>
      <xdr:rowOff>45245</xdr:rowOff>
    </xdr:from>
    <xdr:to>
      <xdr:col>15</xdr:col>
      <xdr:colOff>458391</xdr:colOff>
      <xdr:row>42</xdr:row>
      <xdr:rowOff>2383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690DD67-BC18-4E89-B621-4F7A8D194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238125</xdr:colOff>
      <xdr:row>73</xdr:row>
      <xdr:rowOff>57150</xdr:rowOff>
    </xdr:from>
    <xdr:to>
      <xdr:col>10</xdr:col>
      <xdr:colOff>666750</xdr:colOff>
      <xdr:row>86</xdr:row>
      <xdr:rowOff>14288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06ACCD-C065-4B32-B84D-19F805AB2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178594</xdr:colOff>
      <xdr:row>97</xdr:row>
      <xdr:rowOff>57150</xdr:rowOff>
    </xdr:from>
    <xdr:to>
      <xdr:col>10</xdr:col>
      <xdr:colOff>607219</xdr:colOff>
      <xdr:row>110</xdr:row>
      <xdr:rowOff>14288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22ADD95-4B0F-431E-AFA4-F0080F609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02"/>
  <sheetViews>
    <sheetView tabSelected="1" topLeftCell="A58" zoomScale="80" zoomScaleNormal="80" workbookViewId="0">
      <selection activeCell="H65" sqref="H65"/>
    </sheetView>
  </sheetViews>
  <sheetFormatPr defaultRowHeight="16.5" x14ac:dyDescent="0.3"/>
  <cols>
    <col min="2" max="2" width="9" customWidth="1"/>
  </cols>
  <sheetData>
    <row r="2" spans="2:15" x14ac:dyDescent="0.3">
      <c r="B2" t="s">
        <v>4</v>
      </c>
    </row>
    <row r="4" spans="2:15" x14ac:dyDescent="0.3">
      <c r="B4" t="s">
        <v>0</v>
      </c>
      <c r="F4" t="s">
        <v>9</v>
      </c>
    </row>
    <row r="5" spans="2:15" x14ac:dyDescent="0.3">
      <c r="B5" t="s">
        <v>3</v>
      </c>
    </row>
    <row r="6" spans="2:15" x14ac:dyDescent="0.3">
      <c r="B6" s="1"/>
      <c r="C6" s="1">
        <v>10</v>
      </c>
      <c r="D6" s="1">
        <v>20</v>
      </c>
      <c r="E6" s="1">
        <v>30</v>
      </c>
      <c r="F6" s="1">
        <v>40</v>
      </c>
      <c r="G6" s="1">
        <v>50</v>
      </c>
      <c r="I6" s="2"/>
      <c r="J6" s="1"/>
      <c r="K6" s="1"/>
      <c r="L6" s="1"/>
      <c r="M6" s="1"/>
      <c r="N6" s="1"/>
      <c r="O6" s="1"/>
    </row>
    <row r="7" spans="2:15" x14ac:dyDescent="0.3">
      <c r="B7" s="1" t="s">
        <v>1</v>
      </c>
      <c r="C7" s="1">
        <v>10000</v>
      </c>
      <c r="D7" s="1">
        <v>10000</v>
      </c>
      <c r="E7" s="1">
        <v>10000</v>
      </c>
      <c r="F7" s="1">
        <v>10000</v>
      </c>
      <c r="G7" s="1">
        <v>10000</v>
      </c>
      <c r="I7" s="2"/>
      <c r="J7" s="1"/>
      <c r="K7" s="1"/>
      <c r="L7" s="1"/>
      <c r="M7" s="1"/>
      <c r="N7" s="1"/>
      <c r="O7" s="1"/>
    </row>
    <row r="8" spans="2:15" x14ac:dyDescent="0.3">
      <c r="B8" s="1" t="s">
        <v>2</v>
      </c>
      <c r="C8" s="1">
        <v>14</v>
      </c>
      <c r="D8" s="1">
        <v>14</v>
      </c>
      <c r="E8" s="1">
        <v>566</v>
      </c>
      <c r="F8" s="1">
        <v>6959</v>
      </c>
      <c r="G8" s="1">
        <v>8260</v>
      </c>
      <c r="I8" s="2"/>
      <c r="J8" s="1"/>
      <c r="K8" s="1"/>
      <c r="L8" s="1"/>
      <c r="M8" s="1"/>
      <c r="N8" s="1"/>
      <c r="O8" s="1"/>
    </row>
    <row r="9" spans="2:15" x14ac:dyDescent="0.3">
      <c r="C9">
        <f>C8/C7*100</f>
        <v>0.13999999999999999</v>
      </c>
      <c r="D9">
        <f t="shared" ref="D9:G9" si="0">D8/D7*100</f>
        <v>0.13999999999999999</v>
      </c>
      <c r="E9">
        <f t="shared" si="0"/>
        <v>5.66</v>
      </c>
      <c r="F9">
        <f t="shared" si="0"/>
        <v>69.59</v>
      </c>
      <c r="G9">
        <f t="shared" si="0"/>
        <v>82.6</v>
      </c>
      <c r="H9">
        <f>AVERAGE(C9:G9)</f>
        <v>31.625999999999998</v>
      </c>
    </row>
    <row r="23" spans="2:17" x14ac:dyDescent="0.3">
      <c r="B23" t="s">
        <v>13</v>
      </c>
      <c r="J23" t="s">
        <v>10</v>
      </c>
      <c r="Q23">
        <v>20</v>
      </c>
    </row>
    <row r="25" spans="2:17" x14ac:dyDescent="0.3">
      <c r="B25" t="s">
        <v>5</v>
      </c>
      <c r="E25" t="s">
        <v>8</v>
      </c>
      <c r="F25" t="s">
        <v>9</v>
      </c>
      <c r="J25" t="s">
        <v>12</v>
      </c>
      <c r="N25" t="s">
        <v>11</v>
      </c>
    </row>
    <row r="26" spans="2:17" x14ac:dyDescent="0.3">
      <c r="C26">
        <v>10000</v>
      </c>
      <c r="D26">
        <v>20000</v>
      </c>
      <c r="E26">
        <v>30000</v>
      </c>
      <c r="F26">
        <v>40000</v>
      </c>
      <c r="G26">
        <v>50000</v>
      </c>
      <c r="K26">
        <v>10000</v>
      </c>
      <c r="L26">
        <v>20000</v>
      </c>
      <c r="M26">
        <v>30000</v>
      </c>
      <c r="N26">
        <v>40000</v>
      </c>
      <c r="O26">
        <v>50000</v>
      </c>
    </row>
    <row r="27" spans="2:17" x14ac:dyDescent="0.3">
      <c r="B27" t="s">
        <v>1</v>
      </c>
      <c r="C27">
        <v>10000</v>
      </c>
      <c r="D27">
        <v>20000</v>
      </c>
      <c r="E27">
        <v>30000</v>
      </c>
      <c r="F27">
        <v>40000</v>
      </c>
      <c r="G27">
        <v>50000</v>
      </c>
      <c r="J27" t="s">
        <v>1</v>
      </c>
      <c r="K27">
        <v>10000</v>
      </c>
      <c r="L27">
        <v>20000</v>
      </c>
      <c r="M27">
        <v>30000</v>
      </c>
      <c r="N27">
        <v>40000</v>
      </c>
      <c r="O27">
        <v>50000</v>
      </c>
    </row>
    <row r="28" spans="2:17" x14ac:dyDescent="0.3">
      <c r="B28" t="s">
        <v>2</v>
      </c>
      <c r="C28">
        <v>566</v>
      </c>
      <c r="D28">
        <v>162</v>
      </c>
      <c r="E28">
        <v>724</v>
      </c>
      <c r="F28">
        <v>1180</v>
      </c>
      <c r="G28">
        <v>3458</v>
      </c>
      <c r="J28" t="s">
        <v>2</v>
      </c>
      <c r="K28">
        <v>4394</v>
      </c>
      <c r="L28">
        <v>8886</v>
      </c>
      <c r="M28">
        <v>14360</v>
      </c>
      <c r="N28">
        <v>17781</v>
      </c>
      <c r="O28">
        <v>22534</v>
      </c>
    </row>
    <row r="29" spans="2:17" x14ac:dyDescent="0.3">
      <c r="C29">
        <f>C28/C27*100</f>
        <v>5.66</v>
      </c>
      <c r="D29">
        <f t="shared" ref="D29:G29" si="1">D28/D27*100</f>
        <v>0.80999999999999994</v>
      </c>
      <c r="E29">
        <f t="shared" si="1"/>
        <v>2.4133333333333331</v>
      </c>
      <c r="F29">
        <f t="shared" si="1"/>
        <v>2.9499999999999997</v>
      </c>
      <c r="G29">
        <f t="shared" si="1"/>
        <v>6.9160000000000004</v>
      </c>
      <c r="H29">
        <f>AVERAGE(C29:G29)</f>
        <v>3.7498666666666667</v>
      </c>
      <c r="K29">
        <f>K28/K27*100</f>
        <v>43.94</v>
      </c>
      <c r="L29">
        <f t="shared" ref="L29:O29" si="2">L28/L27*100</f>
        <v>44.43</v>
      </c>
      <c r="M29">
        <f t="shared" si="2"/>
        <v>47.866666666666667</v>
      </c>
      <c r="N29">
        <f t="shared" si="2"/>
        <v>44.452500000000001</v>
      </c>
      <c r="O29">
        <f t="shared" si="2"/>
        <v>45.068000000000005</v>
      </c>
      <c r="P29">
        <f>AVERAGE(K29:O29)</f>
        <v>45.151433333333337</v>
      </c>
    </row>
    <row r="43" spans="2:16" x14ac:dyDescent="0.3">
      <c r="B43" t="s">
        <v>14</v>
      </c>
      <c r="J43" t="s">
        <v>25</v>
      </c>
    </row>
    <row r="45" spans="2:16" x14ac:dyDescent="0.3">
      <c r="B45" t="s">
        <v>15</v>
      </c>
      <c r="K45" t="s">
        <v>26</v>
      </c>
      <c r="L45" t="s">
        <v>27</v>
      </c>
      <c r="M45" t="s">
        <v>28</v>
      </c>
      <c r="N45" t="s">
        <v>29</v>
      </c>
      <c r="O45" t="s">
        <v>30</v>
      </c>
      <c r="P45" t="s">
        <v>31</v>
      </c>
    </row>
    <row r="46" spans="2:16" x14ac:dyDescent="0.3">
      <c r="G46" t="s">
        <v>24</v>
      </c>
      <c r="J46">
        <v>1</v>
      </c>
      <c r="K46">
        <v>2771</v>
      </c>
      <c r="L46">
        <v>463</v>
      </c>
      <c r="M46">
        <v>229</v>
      </c>
      <c r="N46">
        <v>2537</v>
      </c>
      <c r="O46">
        <f>N46/3000*100</f>
        <v>84.566666666666663</v>
      </c>
      <c r="P46">
        <f>M46/3000*100</f>
        <v>7.6333333333333337</v>
      </c>
    </row>
    <row r="47" spans="2:16" x14ac:dyDescent="0.3">
      <c r="C47" t="s">
        <v>16</v>
      </c>
      <c r="D47" t="s">
        <v>17</v>
      </c>
      <c r="G47" t="s">
        <v>16</v>
      </c>
      <c r="H47" t="s">
        <v>17</v>
      </c>
      <c r="I47" t="s">
        <v>23</v>
      </c>
      <c r="J47">
        <v>2</v>
      </c>
      <c r="K47">
        <v>2804</v>
      </c>
      <c r="L47">
        <v>301</v>
      </c>
      <c r="M47">
        <f>3000-K47</f>
        <v>196</v>
      </c>
      <c r="N47">
        <v>2699</v>
      </c>
      <c r="O47">
        <f t="shared" ref="O47:O50" si="3">N47/3000*100</f>
        <v>89.966666666666669</v>
      </c>
      <c r="P47">
        <f t="shared" ref="P47:P50" si="4">M47/3000*100</f>
        <v>6.5333333333333323</v>
      </c>
    </row>
    <row r="48" spans="2:16" x14ac:dyDescent="0.3">
      <c r="B48" t="s">
        <v>19</v>
      </c>
      <c r="C48">
        <v>2779</v>
      </c>
      <c r="D48">
        <v>274</v>
      </c>
      <c r="F48" t="s">
        <v>22</v>
      </c>
      <c r="G48">
        <v>11519</v>
      </c>
      <c r="H48">
        <v>10270</v>
      </c>
      <c r="I48">
        <f>(11519+10270)/2</f>
        <v>10894.5</v>
      </c>
      <c r="J48">
        <v>3</v>
      </c>
      <c r="K48">
        <v>2775</v>
      </c>
      <c r="L48">
        <f>3000-N48</f>
        <v>159</v>
      </c>
      <c r="M48">
        <f t="shared" ref="M48:M50" si="5">3000-K48</f>
        <v>225</v>
      </c>
      <c r="N48">
        <v>2841</v>
      </c>
      <c r="O48">
        <f t="shared" si="3"/>
        <v>94.699999999999989</v>
      </c>
      <c r="P48">
        <f t="shared" si="4"/>
        <v>7.5</v>
      </c>
    </row>
    <row r="49" spans="2:16" x14ac:dyDescent="0.3">
      <c r="B49" t="s">
        <v>20</v>
      </c>
      <c r="C49">
        <v>221</v>
      </c>
      <c r="D49">
        <v>2726</v>
      </c>
      <c r="J49">
        <v>4</v>
      </c>
      <c r="K49">
        <v>2796</v>
      </c>
      <c r="L49">
        <f t="shared" ref="L49:L50" si="6">3000-N49</f>
        <v>188</v>
      </c>
      <c r="M49">
        <f t="shared" si="5"/>
        <v>204</v>
      </c>
      <c r="N49">
        <v>2812</v>
      </c>
      <c r="O49">
        <f t="shared" si="3"/>
        <v>93.733333333333334</v>
      </c>
      <c r="P49">
        <f t="shared" si="4"/>
        <v>6.8000000000000007</v>
      </c>
    </row>
    <row r="50" spans="2:16" x14ac:dyDescent="0.3">
      <c r="J50">
        <v>5</v>
      </c>
      <c r="K50">
        <v>2779</v>
      </c>
      <c r="L50">
        <f t="shared" si="6"/>
        <v>274</v>
      </c>
      <c r="M50">
        <f t="shared" si="5"/>
        <v>221</v>
      </c>
      <c r="N50">
        <v>2726</v>
      </c>
      <c r="O50">
        <f t="shared" si="3"/>
        <v>90.86666666666666</v>
      </c>
      <c r="P50">
        <f t="shared" si="4"/>
        <v>7.3666666666666671</v>
      </c>
    </row>
    <row r="51" spans="2:16" x14ac:dyDescent="0.3">
      <c r="B51" t="s">
        <v>18</v>
      </c>
      <c r="C51">
        <f>2726/3000*100</f>
        <v>90.86666666666666</v>
      </c>
      <c r="K51">
        <f>AVERAGE(K46:K50)</f>
        <v>2785</v>
      </c>
      <c r="L51">
        <f t="shared" ref="L51:N51" si="7">AVERAGE(L46:L50)</f>
        <v>277</v>
      </c>
      <c r="M51">
        <f t="shared" si="7"/>
        <v>215</v>
      </c>
      <c r="N51">
        <f t="shared" si="7"/>
        <v>2723</v>
      </c>
      <c r="O51">
        <f>AVERAGE(O46:O50)</f>
        <v>90.76666666666668</v>
      </c>
      <c r="P51">
        <f>AVERAGE(P46:P50)</f>
        <v>7.1666666666666661</v>
      </c>
    </row>
    <row r="52" spans="2:16" x14ac:dyDescent="0.3">
      <c r="B52" t="s">
        <v>21</v>
      </c>
      <c r="C52">
        <f>221/3000*100</f>
        <v>7.3666666666666671</v>
      </c>
      <c r="J52" t="s">
        <v>32</v>
      </c>
      <c r="K52" t="s">
        <v>16</v>
      </c>
      <c r="L52" t="s">
        <v>17</v>
      </c>
      <c r="M52" t="s">
        <v>23</v>
      </c>
    </row>
    <row r="53" spans="2:16" x14ac:dyDescent="0.3">
      <c r="J53">
        <v>1</v>
      </c>
      <c r="K53">
        <v>10954</v>
      </c>
      <c r="L53">
        <v>10319</v>
      </c>
      <c r="M53">
        <f>(K53+L53)/2</f>
        <v>10636.5</v>
      </c>
    </row>
    <row r="54" spans="2:16" x14ac:dyDescent="0.3">
      <c r="J54">
        <v>2</v>
      </c>
      <c r="K54">
        <v>11308</v>
      </c>
      <c r="L54">
        <v>10489</v>
      </c>
      <c r="M54">
        <f t="shared" ref="M54:M57" si="8">(K54+L54)/2</f>
        <v>10898.5</v>
      </c>
    </row>
    <row r="55" spans="2:16" x14ac:dyDescent="0.3">
      <c r="J55">
        <v>3</v>
      </c>
      <c r="K55">
        <v>11435</v>
      </c>
      <c r="L55">
        <v>9854</v>
      </c>
      <c r="M55">
        <f t="shared" si="8"/>
        <v>10644.5</v>
      </c>
    </row>
    <row r="56" spans="2:16" x14ac:dyDescent="0.3">
      <c r="J56">
        <v>4</v>
      </c>
      <c r="K56">
        <v>11610</v>
      </c>
      <c r="L56">
        <v>9999</v>
      </c>
      <c r="M56">
        <f t="shared" si="8"/>
        <v>10804.5</v>
      </c>
    </row>
    <row r="57" spans="2:16" x14ac:dyDescent="0.3">
      <c r="J57">
        <v>5</v>
      </c>
      <c r="K57">
        <v>11519</v>
      </c>
      <c r="L57">
        <v>10270</v>
      </c>
      <c r="M57">
        <f t="shared" si="8"/>
        <v>10894.5</v>
      </c>
    </row>
    <row r="59" spans="2:16" x14ac:dyDescent="0.3">
      <c r="M59">
        <f>AVERAGE(M53:M58)</f>
        <v>10775.7</v>
      </c>
    </row>
    <row r="60" spans="2:16" x14ac:dyDescent="0.3">
      <c r="M60">
        <f>M59/24000*100</f>
        <v>44.898750000000007</v>
      </c>
    </row>
    <row r="64" spans="2:16" x14ac:dyDescent="0.3">
      <c r="B64" s="3" t="s">
        <v>33</v>
      </c>
      <c r="C64" s="3"/>
      <c r="D64" s="3" t="s">
        <v>45</v>
      </c>
      <c r="E64" s="3"/>
      <c r="F64" s="3" t="s">
        <v>47</v>
      </c>
      <c r="G64" s="3"/>
    </row>
    <row r="65" spans="2:24" x14ac:dyDescent="0.3">
      <c r="B65" t="s">
        <v>34</v>
      </c>
      <c r="J65" t="s">
        <v>41</v>
      </c>
      <c r="R65" t="s">
        <v>42</v>
      </c>
    </row>
    <row r="66" spans="2:24" x14ac:dyDescent="0.3">
      <c r="C66" t="s">
        <v>35</v>
      </c>
      <c r="D66" t="s">
        <v>36</v>
      </c>
      <c r="E66" t="s">
        <v>37</v>
      </c>
      <c r="F66" t="s">
        <v>38</v>
      </c>
      <c r="G66" t="s">
        <v>39</v>
      </c>
      <c r="H66" t="s">
        <v>40</v>
      </c>
      <c r="K66" t="s">
        <v>35</v>
      </c>
      <c r="L66" t="s">
        <v>36</v>
      </c>
      <c r="M66" t="s">
        <v>37</v>
      </c>
      <c r="N66" t="s">
        <v>38</v>
      </c>
      <c r="O66" t="s">
        <v>39</v>
      </c>
      <c r="P66" t="s">
        <v>40</v>
      </c>
      <c r="S66" t="s">
        <v>35</v>
      </c>
      <c r="T66" t="s">
        <v>36</v>
      </c>
      <c r="U66" t="s">
        <v>37</v>
      </c>
      <c r="V66" t="s">
        <v>38</v>
      </c>
      <c r="W66" t="s">
        <v>39</v>
      </c>
      <c r="X66" t="s">
        <v>40</v>
      </c>
    </row>
    <row r="67" spans="2:24" x14ac:dyDescent="0.3">
      <c r="B67">
        <v>1</v>
      </c>
      <c r="C67">
        <v>2455</v>
      </c>
      <c r="D67">
        <v>190</v>
      </c>
      <c r="E67">
        <v>555</v>
      </c>
      <c r="F67">
        <v>2800</v>
      </c>
      <c r="G67">
        <v>81.599999999999994</v>
      </c>
      <c r="H67">
        <v>6.35</v>
      </c>
      <c r="J67">
        <v>1</v>
      </c>
      <c r="K67">
        <v>2659</v>
      </c>
      <c r="L67">
        <v>315</v>
      </c>
      <c r="M67">
        <v>351</v>
      </c>
      <c r="N67">
        <v>2675</v>
      </c>
      <c r="O67">
        <v>88.3</v>
      </c>
      <c r="P67">
        <v>10.53</v>
      </c>
      <c r="R67">
        <v>1</v>
      </c>
      <c r="S67">
        <v>2628</v>
      </c>
      <c r="T67">
        <v>111</v>
      </c>
      <c r="U67">
        <v>382</v>
      </c>
      <c r="V67">
        <v>2879</v>
      </c>
      <c r="W67">
        <v>87.3</v>
      </c>
      <c r="X67">
        <v>3.71</v>
      </c>
    </row>
    <row r="68" spans="2:24" x14ac:dyDescent="0.3">
      <c r="B68">
        <v>2</v>
      </c>
      <c r="C68">
        <v>2399</v>
      </c>
      <c r="D68">
        <v>175</v>
      </c>
      <c r="E68">
        <v>618</v>
      </c>
      <c r="F68">
        <v>2808</v>
      </c>
      <c r="G68">
        <v>79.5</v>
      </c>
      <c r="H68">
        <v>5.86</v>
      </c>
      <c r="J68">
        <v>2</v>
      </c>
      <c r="K68">
        <v>2619</v>
      </c>
      <c r="L68">
        <v>281</v>
      </c>
      <c r="M68">
        <v>398</v>
      </c>
      <c r="N68">
        <v>2702</v>
      </c>
      <c r="O68">
        <v>86.8</v>
      </c>
      <c r="P68">
        <v>9.42</v>
      </c>
      <c r="R68">
        <v>2</v>
      </c>
      <c r="S68">
        <v>2591</v>
      </c>
      <c r="T68">
        <v>88</v>
      </c>
      <c r="U68">
        <v>426</v>
      </c>
      <c r="V68">
        <v>2895</v>
      </c>
      <c r="W68">
        <v>85.9</v>
      </c>
      <c r="X68">
        <v>2.95</v>
      </c>
    </row>
    <row r="69" spans="2:24" x14ac:dyDescent="0.3">
      <c r="B69">
        <v>3</v>
      </c>
      <c r="C69">
        <v>2427</v>
      </c>
      <c r="D69">
        <v>215</v>
      </c>
      <c r="E69">
        <v>569</v>
      </c>
      <c r="F69">
        <v>2789</v>
      </c>
      <c r="G69">
        <v>81</v>
      </c>
      <c r="H69">
        <v>7.15</v>
      </c>
      <c r="J69">
        <v>3</v>
      </c>
      <c r="K69">
        <v>2665</v>
      </c>
      <c r="L69">
        <v>296</v>
      </c>
      <c r="M69">
        <v>331</v>
      </c>
      <c r="N69">
        <v>2708</v>
      </c>
      <c r="O69">
        <v>89</v>
      </c>
      <c r="P69">
        <v>9.85</v>
      </c>
      <c r="R69">
        <v>3</v>
      </c>
      <c r="S69">
        <v>2611</v>
      </c>
      <c r="T69">
        <v>91</v>
      </c>
      <c r="U69">
        <v>385</v>
      </c>
      <c r="V69">
        <v>2913</v>
      </c>
      <c r="W69">
        <v>87.1</v>
      </c>
      <c r="X69">
        <v>3.02</v>
      </c>
    </row>
    <row r="70" spans="2:24" x14ac:dyDescent="0.3">
      <c r="B70">
        <v>4</v>
      </c>
      <c r="C70">
        <v>2456</v>
      </c>
      <c r="D70">
        <v>212</v>
      </c>
      <c r="E70">
        <v>562</v>
      </c>
      <c r="F70">
        <v>2770</v>
      </c>
      <c r="G70">
        <v>81.400000000000006</v>
      </c>
      <c r="H70">
        <v>7.1</v>
      </c>
      <c r="J70">
        <v>4</v>
      </c>
      <c r="K70">
        <v>2666</v>
      </c>
      <c r="L70">
        <v>284</v>
      </c>
      <c r="M70">
        <v>352</v>
      </c>
      <c r="N70">
        <v>2698</v>
      </c>
      <c r="O70">
        <v>88.3</v>
      </c>
      <c r="P70">
        <v>9.52</v>
      </c>
      <c r="R70">
        <v>4</v>
      </c>
      <c r="S70">
        <v>2614</v>
      </c>
      <c r="T70">
        <v>81</v>
      </c>
      <c r="U70">
        <v>404</v>
      </c>
      <c r="V70">
        <v>2901</v>
      </c>
      <c r="W70">
        <v>86.6</v>
      </c>
      <c r="X70">
        <v>2.71</v>
      </c>
    </row>
    <row r="71" spans="2:24" x14ac:dyDescent="0.3">
      <c r="B71">
        <v>5</v>
      </c>
      <c r="C71">
        <v>2430</v>
      </c>
      <c r="D71">
        <v>213</v>
      </c>
      <c r="E71">
        <v>569</v>
      </c>
      <c r="F71">
        <v>2788</v>
      </c>
      <c r="G71">
        <v>81</v>
      </c>
      <c r="H71">
        <v>7.09</v>
      </c>
      <c r="J71">
        <v>5</v>
      </c>
      <c r="K71">
        <v>2624</v>
      </c>
      <c r="L71">
        <v>275</v>
      </c>
      <c r="M71">
        <v>375</v>
      </c>
      <c r="N71">
        <v>2726</v>
      </c>
      <c r="O71">
        <v>87.5</v>
      </c>
      <c r="P71">
        <v>9.16</v>
      </c>
      <c r="R71">
        <v>5</v>
      </c>
      <c r="S71">
        <v>2611</v>
      </c>
      <c r="T71">
        <v>83</v>
      </c>
      <c r="U71">
        <v>388</v>
      </c>
      <c r="V71">
        <v>2918</v>
      </c>
      <c r="W71">
        <v>87.1</v>
      </c>
      <c r="X71">
        <v>2.76</v>
      </c>
    </row>
    <row r="72" spans="2:24" x14ac:dyDescent="0.3">
      <c r="C72">
        <f>AVERAGE(C67:C71)</f>
        <v>2433.4</v>
      </c>
      <c r="D72">
        <f t="shared" ref="D72:H72" si="9">AVERAGE(D67:D71)</f>
        <v>201</v>
      </c>
      <c r="E72">
        <f t="shared" si="9"/>
        <v>574.6</v>
      </c>
      <c r="F72">
        <f t="shared" si="9"/>
        <v>2791</v>
      </c>
      <c r="G72">
        <f t="shared" si="9"/>
        <v>80.900000000000006</v>
      </c>
      <c r="H72">
        <f t="shared" si="9"/>
        <v>6.7099999999999991</v>
      </c>
      <c r="K72">
        <f>AVERAGE(K67:K71)</f>
        <v>2646.6</v>
      </c>
      <c r="L72">
        <f t="shared" ref="L72" si="10">AVERAGE(L67:L71)</f>
        <v>290.2</v>
      </c>
      <c r="M72">
        <f t="shared" ref="M72" si="11">AVERAGE(M67:M71)</f>
        <v>361.4</v>
      </c>
      <c r="N72">
        <f t="shared" ref="N72" si="12">AVERAGE(N67:N71)</f>
        <v>2701.8</v>
      </c>
      <c r="O72">
        <f t="shared" ref="O72" si="13">AVERAGE(O67:O71)</f>
        <v>87.98</v>
      </c>
      <c r="P72">
        <f t="shared" ref="P72" si="14">AVERAGE(P67:P71)</f>
        <v>9.695999999999998</v>
      </c>
      <c r="S72">
        <f>AVERAGE(S67:S71)</f>
        <v>2611</v>
      </c>
      <c r="T72">
        <f t="shared" ref="T72" si="15">AVERAGE(T67:T71)</f>
        <v>90.8</v>
      </c>
      <c r="U72">
        <f t="shared" ref="U72" si="16">AVERAGE(U67:U71)</f>
        <v>397</v>
      </c>
      <c r="V72">
        <f t="shared" ref="V72" si="17">AVERAGE(V67:V71)</f>
        <v>2901.2</v>
      </c>
      <c r="W72">
        <f t="shared" ref="W72" si="18">AVERAGE(W67:W71)</f>
        <v>86.8</v>
      </c>
      <c r="X72">
        <f t="shared" ref="X72" si="19">AVERAGE(X67:X71)</f>
        <v>3.0300000000000002</v>
      </c>
    </row>
    <row r="74" spans="2:24" x14ac:dyDescent="0.3">
      <c r="C74" t="s">
        <v>43</v>
      </c>
      <c r="D74" t="s">
        <v>40</v>
      </c>
    </row>
    <row r="75" spans="2:24" x14ac:dyDescent="0.3">
      <c r="B75" t="s">
        <v>34</v>
      </c>
      <c r="C75">
        <v>80.900000000000006</v>
      </c>
      <c r="D75">
        <v>6.71</v>
      </c>
    </row>
    <row r="76" spans="2:24" x14ac:dyDescent="0.3">
      <c r="B76" t="s">
        <v>41</v>
      </c>
      <c r="C76">
        <f>O72</f>
        <v>87.98</v>
      </c>
      <c r="D76">
        <f>P72</f>
        <v>9.695999999999998</v>
      </c>
    </row>
    <row r="77" spans="2:24" x14ac:dyDescent="0.3">
      <c r="B77" t="s">
        <v>42</v>
      </c>
      <c r="C77">
        <f>W72</f>
        <v>86.8</v>
      </c>
      <c r="D77">
        <f>X72</f>
        <v>3.0300000000000002</v>
      </c>
    </row>
    <row r="78" spans="2:24" x14ac:dyDescent="0.3">
      <c r="B78" t="s">
        <v>44</v>
      </c>
      <c r="C78">
        <v>90.76</v>
      </c>
      <c r="D78">
        <v>7.16</v>
      </c>
    </row>
    <row r="88" spans="2:24" x14ac:dyDescent="0.3">
      <c r="B88" t="s">
        <v>33</v>
      </c>
      <c r="D88" t="s">
        <v>46</v>
      </c>
    </row>
    <row r="89" spans="2:24" x14ac:dyDescent="0.3">
      <c r="B89" t="s">
        <v>34</v>
      </c>
      <c r="J89" t="s">
        <v>41</v>
      </c>
      <c r="R89" t="s">
        <v>11</v>
      </c>
    </row>
    <row r="90" spans="2:24" x14ac:dyDescent="0.3">
      <c r="C90" t="s">
        <v>26</v>
      </c>
      <c r="D90" t="s">
        <v>27</v>
      </c>
      <c r="E90" t="s">
        <v>28</v>
      </c>
      <c r="F90" t="s">
        <v>29</v>
      </c>
      <c r="G90" t="s">
        <v>39</v>
      </c>
      <c r="H90" t="s">
        <v>21</v>
      </c>
      <c r="K90" t="s">
        <v>26</v>
      </c>
      <c r="L90" t="s">
        <v>27</v>
      </c>
      <c r="M90" t="s">
        <v>28</v>
      </c>
      <c r="N90" t="s">
        <v>29</v>
      </c>
      <c r="O90" t="s">
        <v>39</v>
      </c>
      <c r="P90" t="s">
        <v>21</v>
      </c>
      <c r="S90" t="s">
        <v>26</v>
      </c>
      <c r="T90" t="s">
        <v>27</v>
      </c>
      <c r="U90" t="s">
        <v>28</v>
      </c>
      <c r="V90" t="s">
        <v>29</v>
      </c>
      <c r="W90" t="s">
        <v>39</v>
      </c>
      <c r="X90" t="s">
        <v>21</v>
      </c>
    </row>
    <row r="91" spans="2:24" x14ac:dyDescent="0.3">
      <c r="B91">
        <v>1</v>
      </c>
      <c r="C91">
        <v>2503</v>
      </c>
      <c r="D91">
        <v>210</v>
      </c>
      <c r="E91">
        <v>507</v>
      </c>
      <c r="F91">
        <v>2780</v>
      </c>
      <c r="G91">
        <v>83.2</v>
      </c>
      <c r="H91">
        <v>7.02</v>
      </c>
      <c r="J91">
        <v>1</v>
      </c>
      <c r="K91">
        <v>2758</v>
      </c>
      <c r="L91">
        <v>124</v>
      </c>
      <c r="M91">
        <v>252</v>
      </c>
      <c r="N91">
        <v>2866</v>
      </c>
      <c r="O91">
        <v>91.6</v>
      </c>
      <c r="P91">
        <v>4.1399999999999997</v>
      </c>
      <c r="R91">
        <v>1</v>
      </c>
      <c r="S91">
        <v>2628</v>
      </c>
      <c r="T91">
        <v>111</v>
      </c>
      <c r="U91">
        <v>382</v>
      </c>
      <c r="V91">
        <v>2879</v>
      </c>
      <c r="W91">
        <v>87.3</v>
      </c>
      <c r="X91">
        <v>3.71</v>
      </c>
    </row>
    <row r="92" spans="2:24" x14ac:dyDescent="0.3">
      <c r="B92">
        <v>2</v>
      </c>
      <c r="C92">
        <v>2412</v>
      </c>
      <c r="D92">
        <v>200</v>
      </c>
      <c r="E92">
        <v>605</v>
      </c>
      <c r="F92">
        <v>2783</v>
      </c>
      <c r="G92">
        <v>79.900000000000006</v>
      </c>
      <c r="H92">
        <v>6.7</v>
      </c>
      <c r="J92">
        <v>2</v>
      </c>
      <c r="K92">
        <v>2735</v>
      </c>
      <c r="L92">
        <v>122</v>
      </c>
      <c r="M92">
        <v>282</v>
      </c>
      <c r="N92">
        <v>2861</v>
      </c>
      <c r="O92">
        <v>90.7</v>
      </c>
      <c r="P92">
        <v>4.09</v>
      </c>
      <c r="R92">
        <v>2</v>
      </c>
      <c r="S92">
        <v>2591</v>
      </c>
      <c r="T92">
        <v>88</v>
      </c>
      <c r="U92">
        <v>426</v>
      </c>
      <c r="V92">
        <v>2895</v>
      </c>
      <c r="W92">
        <v>85.9</v>
      </c>
      <c r="X92">
        <v>2.95</v>
      </c>
    </row>
    <row r="93" spans="2:24" x14ac:dyDescent="0.3">
      <c r="B93">
        <v>3</v>
      </c>
      <c r="C93">
        <v>2470</v>
      </c>
      <c r="D93">
        <v>208</v>
      </c>
      <c r="E93">
        <v>526</v>
      </c>
      <c r="F93">
        <v>2796</v>
      </c>
      <c r="G93">
        <v>82.4</v>
      </c>
      <c r="H93">
        <v>6.92</v>
      </c>
      <c r="J93">
        <v>3</v>
      </c>
      <c r="K93">
        <v>2741</v>
      </c>
      <c r="L93">
        <v>135</v>
      </c>
      <c r="M93">
        <v>255</v>
      </c>
      <c r="N93">
        <v>2869</v>
      </c>
      <c r="O93">
        <v>91.5</v>
      </c>
      <c r="P93">
        <v>4.49</v>
      </c>
      <c r="R93">
        <v>3</v>
      </c>
      <c r="S93">
        <v>2611</v>
      </c>
      <c r="T93">
        <v>91</v>
      </c>
      <c r="U93">
        <v>385</v>
      </c>
      <c r="V93">
        <v>2913</v>
      </c>
      <c r="W93">
        <v>87.1</v>
      </c>
      <c r="X93">
        <v>3.02</v>
      </c>
    </row>
    <row r="94" spans="2:24" x14ac:dyDescent="0.3">
      <c r="B94">
        <v>4</v>
      </c>
      <c r="C94">
        <v>2480</v>
      </c>
      <c r="D94">
        <v>207</v>
      </c>
      <c r="E94">
        <v>538</v>
      </c>
      <c r="F94">
        <v>2775</v>
      </c>
      <c r="G94">
        <v>82.2</v>
      </c>
      <c r="H94">
        <v>6.94</v>
      </c>
      <c r="J94">
        <v>4</v>
      </c>
      <c r="K94">
        <v>2755</v>
      </c>
      <c r="L94">
        <v>129</v>
      </c>
      <c r="M94">
        <v>263</v>
      </c>
      <c r="N94">
        <v>2853</v>
      </c>
      <c r="O94">
        <v>91.3</v>
      </c>
      <c r="P94">
        <v>4.32</v>
      </c>
      <c r="R94">
        <v>4</v>
      </c>
      <c r="S94">
        <v>2614</v>
      </c>
      <c r="T94">
        <v>81</v>
      </c>
      <c r="U94">
        <v>404</v>
      </c>
      <c r="V94">
        <v>2901</v>
      </c>
      <c r="W94">
        <v>86.6</v>
      </c>
      <c r="X94">
        <v>2.71</v>
      </c>
    </row>
    <row r="95" spans="2:24" x14ac:dyDescent="0.3">
      <c r="B95">
        <v>5</v>
      </c>
      <c r="C95">
        <v>2449</v>
      </c>
      <c r="D95">
        <v>197</v>
      </c>
      <c r="E95">
        <v>550</v>
      </c>
      <c r="F95">
        <v>2804</v>
      </c>
      <c r="G95">
        <v>81.7</v>
      </c>
      <c r="H95">
        <v>6.56</v>
      </c>
      <c r="J95">
        <v>5</v>
      </c>
      <c r="K95">
        <v>2706</v>
      </c>
      <c r="L95">
        <v>128</v>
      </c>
      <c r="M95">
        <v>293</v>
      </c>
      <c r="N95">
        <v>2873</v>
      </c>
      <c r="O95">
        <v>90.2</v>
      </c>
      <c r="P95">
        <v>4.26</v>
      </c>
      <c r="R95">
        <v>5</v>
      </c>
      <c r="S95">
        <v>2611</v>
      </c>
      <c r="T95">
        <v>83</v>
      </c>
      <c r="U95">
        <v>388</v>
      </c>
      <c r="V95">
        <v>2918</v>
      </c>
      <c r="W95">
        <v>87.1</v>
      </c>
      <c r="X95">
        <v>2.76</v>
      </c>
    </row>
    <row r="96" spans="2:24" x14ac:dyDescent="0.3">
      <c r="C96">
        <f>AVERAGE(C91:C95)</f>
        <v>2462.8000000000002</v>
      </c>
      <c r="D96">
        <f t="shared" ref="D96:H96" si="20">AVERAGE(D91:D95)</f>
        <v>204.4</v>
      </c>
      <c r="E96">
        <f t="shared" si="20"/>
        <v>545.20000000000005</v>
      </c>
      <c r="F96">
        <f t="shared" si="20"/>
        <v>2787.6</v>
      </c>
      <c r="G96">
        <f t="shared" si="20"/>
        <v>81.88000000000001</v>
      </c>
      <c r="H96">
        <f t="shared" si="20"/>
        <v>6.8280000000000003</v>
      </c>
      <c r="K96">
        <f>AVERAGE(K91:K95)</f>
        <v>2739</v>
      </c>
      <c r="L96">
        <f t="shared" ref="L96:P96" si="21">AVERAGE(L91:L95)</f>
        <v>127.6</v>
      </c>
      <c r="M96">
        <f t="shared" si="21"/>
        <v>269</v>
      </c>
      <c r="N96">
        <f t="shared" si="21"/>
        <v>2864.4</v>
      </c>
      <c r="O96">
        <f t="shared" si="21"/>
        <v>91.06</v>
      </c>
      <c r="P96">
        <f t="shared" si="21"/>
        <v>4.26</v>
      </c>
      <c r="S96">
        <f>AVERAGE(S91:S95)</f>
        <v>2611</v>
      </c>
      <c r="T96">
        <f t="shared" ref="T96:X96" si="22">AVERAGE(T91:T95)</f>
        <v>90.8</v>
      </c>
      <c r="U96">
        <f t="shared" si="22"/>
        <v>397</v>
      </c>
      <c r="V96">
        <f t="shared" si="22"/>
        <v>2901.2</v>
      </c>
      <c r="W96">
        <f t="shared" si="22"/>
        <v>86.8</v>
      </c>
      <c r="X96">
        <f t="shared" si="22"/>
        <v>3.0300000000000002</v>
      </c>
    </row>
    <row r="98" spans="2:4" x14ac:dyDescent="0.3">
      <c r="C98" t="s">
        <v>18</v>
      </c>
      <c r="D98" t="s">
        <v>21</v>
      </c>
    </row>
    <row r="99" spans="2:4" x14ac:dyDescent="0.3">
      <c r="B99" t="s">
        <v>34</v>
      </c>
      <c r="C99">
        <f>G96</f>
        <v>81.88000000000001</v>
      </c>
      <c r="D99">
        <f>H96</f>
        <v>6.8280000000000003</v>
      </c>
    </row>
    <row r="100" spans="2:4" x14ac:dyDescent="0.3">
      <c r="B100" t="s">
        <v>41</v>
      </c>
      <c r="C100">
        <f>O96</f>
        <v>91.06</v>
      </c>
      <c r="D100">
        <f>P96</f>
        <v>4.26</v>
      </c>
    </row>
    <row r="101" spans="2:4" x14ac:dyDescent="0.3">
      <c r="B101" t="s">
        <v>11</v>
      </c>
      <c r="C101">
        <f>W96</f>
        <v>86.8</v>
      </c>
      <c r="D101">
        <f>X96</f>
        <v>3.0300000000000002</v>
      </c>
    </row>
    <row r="102" spans="2:4" x14ac:dyDescent="0.3">
      <c r="B102" t="s">
        <v>2</v>
      </c>
      <c r="C102">
        <v>90.76</v>
      </c>
      <c r="D102">
        <v>7.16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17BD-BAE0-4284-A890-7C81BF790C7F}">
  <dimension ref="B2:B3"/>
  <sheetViews>
    <sheetView workbookViewId="0">
      <selection activeCell="B4" sqref="B4"/>
    </sheetView>
  </sheetViews>
  <sheetFormatPr defaultRowHeight="16.5" x14ac:dyDescent="0.3"/>
  <sheetData>
    <row r="2" spans="2:2" x14ac:dyDescent="0.3">
      <c r="B2" t="s">
        <v>6</v>
      </c>
    </row>
    <row r="3" spans="2:2" x14ac:dyDescent="0.3">
      <c r="B3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Dowon</cp:lastModifiedBy>
  <dcterms:created xsi:type="dcterms:W3CDTF">2020-02-19T06:48:51Z</dcterms:created>
  <dcterms:modified xsi:type="dcterms:W3CDTF">2020-03-18T01:21:18Z</dcterms:modified>
</cp:coreProperties>
</file>