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ink\OneDrive\Documents\PR\Track Record\"/>
    </mc:Choice>
  </mc:AlternateContent>
  <xr:revisionPtr revIDLastSave="0" documentId="13_ncr:1_{C88C2117-0677-4368-BBBC-FE4E99D716A1}" xr6:coauthVersionLast="47" xr6:coauthVersionMax="47" xr10:uidLastSave="{00000000-0000-0000-0000-000000000000}"/>
  <bookViews>
    <workbookView xWindow="-108" yWindow="-108" windowWidth="23256" windowHeight="12456" xr2:uid="{4263C958-C3AD-40A0-8B80-64E0254A783A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7" i="1" l="1"/>
  <c r="H404" i="1"/>
  <c r="F402" i="1"/>
  <c r="G403" i="1" s="1"/>
  <c r="D402" i="1"/>
  <c r="C399" i="1"/>
  <c r="F398" i="1"/>
  <c r="G398" i="1" s="1"/>
  <c r="F397" i="1"/>
  <c r="G397" i="1" s="1"/>
  <c r="F396" i="1"/>
  <c r="G396" i="1" s="1"/>
  <c r="F395" i="1"/>
  <c r="G395" i="1" s="1"/>
  <c r="F394" i="1"/>
  <c r="G394" i="1" s="1"/>
  <c r="E393" i="1"/>
  <c r="E401" i="1" s="1"/>
  <c r="D393" i="1"/>
  <c r="D401" i="1" s="1"/>
  <c r="H389" i="1"/>
  <c r="H374" i="1"/>
  <c r="H359" i="1"/>
  <c r="H344" i="1"/>
  <c r="H329" i="1"/>
  <c r="A377" i="1"/>
  <c r="A392" i="1" s="1"/>
  <c r="F387" i="1"/>
  <c r="G388" i="1" s="1"/>
  <c r="D387" i="1"/>
  <c r="D386" i="1"/>
  <c r="C384" i="1"/>
  <c r="F383" i="1"/>
  <c r="G383" i="1" s="1"/>
  <c r="F382" i="1"/>
  <c r="G382" i="1" s="1"/>
  <c r="F381" i="1"/>
  <c r="G381" i="1" s="1"/>
  <c r="F380" i="1"/>
  <c r="G380" i="1" s="1"/>
  <c r="F379" i="1"/>
  <c r="G379" i="1" s="1"/>
  <c r="E378" i="1"/>
  <c r="E386" i="1" s="1"/>
  <c r="D378" i="1"/>
  <c r="D372" i="1"/>
  <c r="F372" i="1" s="1"/>
  <c r="G373" i="1" s="1"/>
  <c r="C369" i="1"/>
  <c r="F368" i="1"/>
  <c r="G368" i="1" s="1"/>
  <c r="F367" i="1"/>
  <c r="G367" i="1" s="1"/>
  <c r="F366" i="1"/>
  <c r="G366" i="1" s="1"/>
  <c r="F365" i="1"/>
  <c r="G365" i="1" s="1"/>
  <c r="F364" i="1"/>
  <c r="G364" i="1" s="1"/>
  <c r="E363" i="1"/>
  <c r="E371" i="1" s="1"/>
  <c r="D363" i="1"/>
  <c r="D371" i="1" s="1"/>
  <c r="A362" i="1"/>
  <c r="F357" i="1"/>
  <c r="G358" i="1" s="1"/>
  <c r="D357" i="1"/>
  <c r="C354" i="1"/>
  <c r="F353" i="1"/>
  <c r="G353" i="1" s="1"/>
  <c r="F352" i="1"/>
  <c r="G352" i="1" s="1"/>
  <c r="F351" i="1"/>
  <c r="G351" i="1" s="1"/>
  <c r="F350" i="1"/>
  <c r="G350" i="1" s="1"/>
  <c r="F349" i="1"/>
  <c r="G349" i="1" s="1"/>
  <c r="E348" i="1"/>
  <c r="E356" i="1" s="1"/>
  <c r="D348" i="1"/>
  <c r="D356" i="1" s="1"/>
  <c r="A347" i="1"/>
  <c r="D342" i="1"/>
  <c r="F342" i="1" s="1"/>
  <c r="G343" i="1" s="1"/>
  <c r="C339" i="1"/>
  <c r="F338" i="1"/>
  <c r="G338" i="1" s="1"/>
  <c r="F337" i="1"/>
  <c r="G337" i="1" s="1"/>
  <c r="F336" i="1"/>
  <c r="G336" i="1" s="1"/>
  <c r="F335" i="1"/>
  <c r="G335" i="1" s="1"/>
  <c r="F334" i="1"/>
  <c r="G334" i="1" s="1"/>
  <c r="E333" i="1"/>
  <c r="E341" i="1" s="1"/>
  <c r="D333" i="1"/>
  <c r="D341" i="1" s="1"/>
  <c r="E318" i="1"/>
  <c r="E326" i="1" s="1"/>
  <c r="A332" i="1"/>
  <c r="D327" i="1"/>
  <c r="F327" i="1" s="1"/>
  <c r="G328" i="1" s="1"/>
  <c r="C324" i="1"/>
  <c r="F323" i="1"/>
  <c r="G323" i="1" s="1"/>
  <c r="F322" i="1"/>
  <c r="G322" i="1" s="1"/>
  <c r="F321" i="1"/>
  <c r="G321" i="1" s="1"/>
  <c r="F320" i="1"/>
  <c r="G320" i="1" s="1"/>
  <c r="F319" i="1"/>
  <c r="G319" i="1" s="1"/>
  <c r="D318" i="1"/>
  <c r="D326" i="1" s="1"/>
  <c r="A317" i="1"/>
  <c r="H314" i="1"/>
  <c r="D312" i="1"/>
  <c r="F312" i="1" s="1"/>
  <c r="G313" i="1" s="1"/>
  <c r="C309" i="1"/>
  <c r="F308" i="1"/>
  <c r="G308" i="1" s="1"/>
  <c r="F307" i="1"/>
  <c r="G307" i="1" s="1"/>
  <c r="F306" i="1"/>
  <c r="G306" i="1" s="1"/>
  <c r="F305" i="1"/>
  <c r="G305" i="1" s="1"/>
  <c r="F304" i="1"/>
  <c r="G304" i="1" s="1"/>
  <c r="E303" i="1"/>
  <c r="E311" i="1" s="1"/>
  <c r="D303" i="1"/>
  <c r="D311" i="1" s="1"/>
  <c r="H299" i="1"/>
  <c r="D297" i="1"/>
  <c r="F297" i="1" s="1"/>
  <c r="G298" i="1" s="1"/>
  <c r="C294" i="1"/>
  <c r="F293" i="1"/>
  <c r="G293" i="1" s="1"/>
  <c r="F292" i="1"/>
  <c r="G292" i="1" s="1"/>
  <c r="F291" i="1"/>
  <c r="G291" i="1" s="1"/>
  <c r="F290" i="1"/>
  <c r="G290" i="1" s="1"/>
  <c r="F289" i="1"/>
  <c r="G289" i="1" s="1"/>
  <c r="E288" i="1"/>
  <c r="E296" i="1" s="1"/>
  <c r="D288" i="1"/>
  <c r="D296" i="1" s="1"/>
  <c r="H284" i="1"/>
  <c r="H269" i="1"/>
  <c r="D282" i="1"/>
  <c r="F282" i="1" s="1"/>
  <c r="G283" i="1" s="1"/>
  <c r="C279" i="1"/>
  <c r="F278" i="1"/>
  <c r="G278" i="1" s="1"/>
  <c r="F277" i="1"/>
  <c r="G277" i="1" s="1"/>
  <c r="F276" i="1"/>
  <c r="G276" i="1" s="1"/>
  <c r="F275" i="1"/>
  <c r="G275" i="1" s="1"/>
  <c r="F274" i="1"/>
  <c r="G274" i="1" s="1"/>
  <c r="E273" i="1"/>
  <c r="E281" i="1" s="1"/>
  <c r="D273" i="1"/>
  <c r="D281" i="1" s="1"/>
  <c r="D267" i="1"/>
  <c r="F267" i="1" s="1"/>
  <c r="G268" i="1" s="1"/>
  <c r="C264" i="1"/>
  <c r="F263" i="1"/>
  <c r="G263" i="1" s="1"/>
  <c r="F262" i="1"/>
  <c r="G262" i="1" s="1"/>
  <c r="F261" i="1"/>
  <c r="G261" i="1" s="1"/>
  <c r="F260" i="1"/>
  <c r="G260" i="1" s="1"/>
  <c r="F259" i="1"/>
  <c r="G259" i="1" s="1"/>
  <c r="E258" i="1"/>
  <c r="E266" i="1" s="1"/>
  <c r="D258" i="1"/>
  <c r="D266" i="1" s="1"/>
  <c r="D252" i="1"/>
  <c r="F252" i="1" s="1"/>
  <c r="G253" i="1" s="1"/>
  <c r="C249" i="1"/>
  <c r="F248" i="1"/>
  <c r="G248" i="1" s="1"/>
  <c r="F247" i="1"/>
  <c r="G247" i="1" s="1"/>
  <c r="F246" i="1"/>
  <c r="G246" i="1" s="1"/>
  <c r="F245" i="1"/>
  <c r="G245" i="1" s="1"/>
  <c r="F244" i="1"/>
  <c r="G244" i="1" s="1"/>
  <c r="E243" i="1"/>
  <c r="E251" i="1" s="1"/>
  <c r="D243" i="1"/>
  <c r="D251" i="1" s="1"/>
  <c r="D237" i="1"/>
  <c r="F237" i="1" s="1"/>
  <c r="G238" i="1" s="1"/>
  <c r="C234" i="1"/>
  <c r="F233" i="1"/>
  <c r="G233" i="1" s="1"/>
  <c r="F232" i="1"/>
  <c r="G232" i="1" s="1"/>
  <c r="F231" i="1"/>
  <c r="G231" i="1" s="1"/>
  <c r="F230" i="1"/>
  <c r="G230" i="1" s="1"/>
  <c r="F229" i="1"/>
  <c r="G229" i="1" s="1"/>
  <c r="E228" i="1"/>
  <c r="E236" i="1" s="1"/>
  <c r="D228" i="1"/>
  <c r="D236" i="1" s="1"/>
  <c r="D222" i="1"/>
  <c r="F222" i="1" s="1"/>
  <c r="G223" i="1" s="1"/>
  <c r="C219" i="1"/>
  <c r="F218" i="1"/>
  <c r="G218" i="1" s="1"/>
  <c r="F217" i="1"/>
  <c r="G217" i="1" s="1"/>
  <c r="F216" i="1"/>
  <c r="G216" i="1" s="1"/>
  <c r="F215" i="1"/>
  <c r="G215" i="1" s="1"/>
  <c r="F214" i="1"/>
  <c r="G214" i="1" s="1"/>
  <c r="E213" i="1"/>
  <c r="E221" i="1" s="1"/>
  <c r="D213" i="1"/>
  <c r="D221" i="1" s="1"/>
  <c r="D207" i="1"/>
  <c r="F207" i="1" s="1"/>
  <c r="G208" i="1" s="1"/>
  <c r="C204" i="1"/>
  <c r="F203" i="1"/>
  <c r="G203" i="1" s="1"/>
  <c r="F202" i="1"/>
  <c r="G202" i="1" s="1"/>
  <c r="F201" i="1"/>
  <c r="G201" i="1" s="1"/>
  <c r="F200" i="1"/>
  <c r="G200" i="1" s="1"/>
  <c r="F199" i="1"/>
  <c r="G199" i="1" s="1"/>
  <c r="E198" i="1"/>
  <c r="E206" i="1" s="1"/>
  <c r="D198" i="1"/>
  <c r="D206" i="1" s="1"/>
  <c r="D192" i="1"/>
  <c r="F192" i="1" s="1"/>
  <c r="G193" i="1" s="1"/>
  <c r="C189" i="1"/>
  <c r="F188" i="1"/>
  <c r="G188" i="1" s="1"/>
  <c r="F187" i="1"/>
  <c r="G187" i="1" s="1"/>
  <c r="F186" i="1"/>
  <c r="G186" i="1" s="1"/>
  <c r="F185" i="1"/>
  <c r="G185" i="1" s="1"/>
  <c r="F184" i="1"/>
  <c r="G184" i="1" s="1"/>
  <c r="E183" i="1"/>
  <c r="E191" i="1" s="1"/>
  <c r="D183" i="1"/>
  <c r="D191" i="1" s="1"/>
  <c r="D177" i="1"/>
  <c r="F177" i="1" s="1"/>
  <c r="G178" i="1" s="1"/>
  <c r="C174" i="1"/>
  <c r="F173" i="1"/>
  <c r="G173" i="1" s="1"/>
  <c r="F172" i="1"/>
  <c r="G172" i="1" s="1"/>
  <c r="F171" i="1"/>
  <c r="G171" i="1" s="1"/>
  <c r="F170" i="1"/>
  <c r="G170" i="1" s="1"/>
  <c r="F169" i="1"/>
  <c r="G169" i="1" s="1"/>
  <c r="E168" i="1"/>
  <c r="E176" i="1" s="1"/>
  <c r="D168" i="1"/>
  <c r="D176" i="1" s="1"/>
  <c r="A17" i="1"/>
  <c r="A32" i="1" s="1"/>
  <c r="A47" i="1" s="1"/>
  <c r="A62" i="1" s="1"/>
  <c r="A77" i="1" s="1"/>
  <c r="A92" i="1" s="1"/>
  <c r="A107" i="1" s="1"/>
  <c r="A122" i="1" s="1"/>
  <c r="A137" i="1" s="1"/>
  <c r="A152" i="1" s="1"/>
  <c r="A167" i="1" s="1"/>
  <c r="A182" i="1" s="1"/>
  <c r="A197" i="1" s="1"/>
  <c r="A212" i="1" s="1"/>
  <c r="A227" i="1" s="1"/>
  <c r="A242" i="1" s="1"/>
  <c r="A257" i="1" s="1"/>
  <c r="A272" i="1" s="1"/>
  <c r="A287" i="1" s="1"/>
  <c r="A302" i="1" s="1"/>
  <c r="F162" i="1"/>
  <c r="G163" i="1" s="1"/>
  <c r="D162" i="1"/>
  <c r="C159" i="1"/>
  <c r="F158" i="1"/>
  <c r="G158" i="1" s="1"/>
  <c r="F157" i="1"/>
  <c r="G157" i="1" s="1"/>
  <c r="F156" i="1"/>
  <c r="G156" i="1" s="1"/>
  <c r="F155" i="1"/>
  <c r="G155" i="1" s="1"/>
  <c r="F154" i="1"/>
  <c r="G154" i="1" s="1"/>
  <c r="E153" i="1"/>
  <c r="E161" i="1" s="1"/>
  <c r="D153" i="1"/>
  <c r="D161" i="1" s="1"/>
  <c r="D147" i="1"/>
  <c r="F147" i="1" s="1"/>
  <c r="G148" i="1" s="1"/>
  <c r="C144" i="1"/>
  <c r="F143" i="1"/>
  <c r="G143" i="1" s="1"/>
  <c r="F142" i="1"/>
  <c r="G142" i="1" s="1"/>
  <c r="F141" i="1"/>
  <c r="G141" i="1" s="1"/>
  <c r="F140" i="1"/>
  <c r="G140" i="1" s="1"/>
  <c r="F139" i="1"/>
  <c r="G139" i="1" s="1"/>
  <c r="E138" i="1"/>
  <c r="E146" i="1" s="1"/>
  <c r="D138" i="1"/>
  <c r="D146" i="1" s="1"/>
  <c r="D132" i="1"/>
  <c r="F132" i="1" s="1"/>
  <c r="G133" i="1" s="1"/>
  <c r="C129" i="1"/>
  <c r="F128" i="1"/>
  <c r="G128" i="1" s="1"/>
  <c r="F127" i="1"/>
  <c r="G127" i="1" s="1"/>
  <c r="G126" i="1"/>
  <c r="F126" i="1"/>
  <c r="F125" i="1"/>
  <c r="G125" i="1" s="1"/>
  <c r="F124" i="1"/>
  <c r="G124" i="1" s="1"/>
  <c r="E123" i="1"/>
  <c r="E131" i="1" s="1"/>
  <c r="D123" i="1"/>
  <c r="D131" i="1" s="1"/>
  <c r="D117" i="1"/>
  <c r="F117" i="1" s="1"/>
  <c r="G118" i="1" s="1"/>
  <c r="C114" i="1"/>
  <c r="F113" i="1"/>
  <c r="G113" i="1" s="1"/>
  <c r="F112" i="1"/>
  <c r="G112" i="1" s="1"/>
  <c r="F111" i="1"/>
  <c r="G111" i="1" s="1"/>
  <c r="F110" i="1"/>
  <c r="G110" i="1" s="1"/>
  <c r="F109" i="1"/>
  <c r="G109" i="1" s="1"/>
  <c r="E108" i="1"/>
  <c r="E116" i="1" s="1"/>
  <c r="D108" i="1"/>
  <c r="D116" i="1" s="1"/>
  <c r="D102" i="1"/>
  <c r="F102" i="1" s="1"/>
  <c r="G103" i="1" s="1"/>
  <c r="C99" i="1"/>
  <c r="F98" i="1"/>
  <c r="G98" i="1" s="1"/>
  <c r="F97" i="1"/>
  <c r="G97" i="1" s="1"/>
  <c r="F96" i="1"/>
  <c r="G96" i="1" s="1"/>
  <c r="F95" i="1"/>
  <c r="G95" i="1" s="1"/>
  <c r="F94" i="1"/>
  <c r="G94" i="1" s="1"/>
  <c r="E93" i="1"/>
  <c r="E101" i="1" s="1"/>
  <c r="D93" i="1"/>
  <c r="D101" i="1" s="1"/>
  <c r="D87" i="1"/>
  <c r="F87" i="1" s="1"/>
  <c r="G88" i="1" s="1"/>
  <c r="C84" i="1"/>
  <c r="F83" i="1"/>
  <c r="G83" i="1" s="1"/>
  <c r="F82" i="1"/>
  <c r="G82" i="1" s="1"/>
  <c r="F81" i="1"/>
  <c r="G81" i="1" s="1"/>
  <c r="F80" i="1"/>
  <c r="G80" i="1" s="1"/>
  <c r="F79" i="1"/>
  <c r="G79" i="1" s="1"/>
  <c r="E78" i="1"/>
  <c r="E86" i="1" s="1"/>
  <c r="D78" i="1"/>
  <c r="D86" i="1" s="1"/>
  <c r="D72" i="1"/>
  <c r="F72" i="1" s="1"/>
  <c r="G73" i="1" s="1"/>
  <c r="C69" i="1"/>
  <c r="F68" i="1"/>
  <c r="G68" i="1" s="1"/>
  <c r="F67" i="1"/>
  <c r="G67" i="1" s="1"/>
  <c r="F66" i="1"/>
  <c r="G66" i="1" s="1"/>
  <c r="F65" i="1"/>
  <c r="G65" i="1" s="1"/>
  <c r="F64" i="1"/>
  <c r="G64" i="1" s="1"/>
  <c r="E63" i="1"/>
  <c r="E71" i="1" s="1"/>
  <c r="D63" i="1"/>
  <c r="D71" i="1" s="1"/>
  <c r="K53" i="1"/>
  <c r="J53" i="1"/>
  <c r="K50" i="1"/>
  <c r="J50" i="1"/>
  <c r="K52" i="1"/>
  <c r="J52" i="1"/>
  <c r="K51" i="1"/>
  <c r="J51" i="1"/>
  <c r="K49" i="1"/>
  <c r="J49" i="1"/>
  <c r="C9" i="1"/>
  <c r="C24" i="1"/>
  <c r="C39" i="1"/>
  <c r="C54" i="1"/>
  <c r="E48" i="1"/>
  <c r="E56" i="1" s="1"/>
  <c r="D48" i="1"/>
  <c r="D56" i="1" s="1"/>
  <c r="E26" i="1"/>
  <c r="D26" i="1"/>
  <c r="D11" i="1"/>
  <c r="E33" i="1"/>
  <c r="E41" i="1" s="1"/>
  <c r="D33" i="1"/>
  <c r="D41" i="1" s="1"/>
  <c r="D18" i="1"/>
  <c r="E18" i="1"/>
  <c r="E3" i="1"/>
  <c r="E11" i="1" s="1"/>
  <c r="D57" i="1"/>
  <c r="F57" i="1" s="1"/>
  <c r="G58" i="1" s="1"/>
  <c r="F53" i="1"/>
  <c r="G53" i="1" s="1"/>
  <c r="F52" i="1"/>
  <c r="G52" i="1" s="1"/>
  <c r="F51" i="1"/>
  <c r="G51" i="1" s="1"/>
  <c r="F50" i="1"/>
  <c r="G50" i="1" s="1"/>
  <c r="F49" i="1"/>
  <c r="G49" i="1" s="1"/>
  <c r="D42" i="1"/>
  <c r="F42" i="1" s="1"/>
  <c r="G43" i="1" s="1"/>
  <c r="F38" i="1"/>
  <c r="G38" i="1" s="1"/>
  <c r="F37" i="1"/>
  <c r="G37" i="1" s="1"/>
  <c r="F36" i="1"/>
  <c r="G36" i="1" s="1"/>
  <c r="F35" i="1"/>
  <c r="G35" i="1" s="1"/>
  <c r="F34" i="1"/>
  <c r="G34" i="1" s="1"/>
  <c r="D27" i="1"/>
  <c r="F27" i="1" s="1"/>
  <c r="G28" i="1" s="1"/>
  <c r="F23" i="1"/>
  <c r="G23" i="1" s="1"/>
  <c r="F22" i="1"/>
  <c r="G22" i="1" s="1"/>
  <c r="F21" i="1"/>
  <c r="G21" i="1" s="1"/>
  <c r="G20" i="1"/>
  <c r="F20" i="1"/>
  <c r="F19" i="1"/>
  <c r="G19" i="1" s="1"/>
  <c r="F12" i="1"/>
  <c r="G13" i="1" s="1"/>
  <c r="F8" i="1"/>
  <c r="G8" i="1" s="1"/>
  <c r="F7" i="1"/>
  <c r="G7" i="1" s="1"/>
  <c r="F6" i="1"/>
  <c r="G6" i="1" s="1"/>
  <c r="F5" i="1"/>
  <c r="G5" i="1" s="1"/>
  <c r="F4" i="1"/>
  <c r="G4" i="1" s="1"/>
  <c r="G399" i="1" l="1"/>
  <c r="D407" i="1"/>
  <c r="G404" i="1"/>
  <c r="G384" i="1"/>
  <c r="G369" i="1"/>
  <c r="D377" i="1"/>
  <c r="D392" i="1" s="1"/>
  <c r="G374" i="1"/>
  <c r="G354" i="1"/>
  <c r="G339" i="1"/>
  <c r="D347" i="1"/>
  <c r="D362" i="1" s="1"/>
  <c r="G344" i="1"/>
  <c r="G324" i="1"/>
  <c r="G309" i="1"/>
  <c r="G39" i="1"/>
  <c r="G294" i="1"/>
  <c r="G279" i="1"/>
  <c r="G264" i="1"/>
  <c r="G249" i="1"/>
  <c r="G234" i="1"/>
  <c r="G219" i="1"/>
  <c r="G204" i="1"/>
  <c r="G189" i="1"/>
  <c r="G174" i="1"/>
  <c r="G159" i="1"/>
  <c r="G144" i="1"/>
  <c r="G129" i="1"/>
  <c r="G114" i="1"/>
  <c r="G14" i="1"/>
  <c r="D17" i="1"/>
  <c r="D32" i="1" s="1"/>
  <c r="D47" i="1" s="1"/>
  <c r="G59" i="1" s="1"/>
  <c r="G24" i="1"/>
  <c r="G99" i="1"/>
  <c r="G84" i="1"/>
  <c r="G69" i="1"/>
  <c r="G54" i="1"/>
  <c r="G9" i="1"/>
  <c r="D406" i="1" l="1"/>
  <c r="G400" i="1"/>
  <c r="G389" i="1"/>
  <c r="G370" i="1"/>
  <c r="D376" i="1"/>
  <c r="D391" i="1" s="1"/>
  <c r="G359" i="1"/>
  <c r="G340" i="1"/>
  <c r="D346" i="1"/>
  <c r="D62" i="1"/>
  <c r="G44" i="1"/>
  <c r="G29" i="1"/>
  <c r="G10" i="1"/>
  <c r="D16" i="1"/>
  <c r="G385" i="1" l="1"/>
  <c r="G355" i="1"/>
  <c r="D361" i="1"/>
  <c r="D77" i="1"/>
  <c r="G74" i="1"/>
  <c r="D31" i="1"/>
  <c r="G25" i="1"/>
  <c r="D92" i="1" l="1"/>
  <c r="G89" i="1"/>
  <c r="D46" i="1"/>
  <c r="G40" i="1"/>
  <c r="D107" i="1" l="1"/>
  <c r="G104" i="1"/>
  <c r="D61" i="1"/>
  <c r="G55" i="1"/>
  <c r="D122" i="1" l="1"/>
  <c r="G119" i="1"/>
  <c r="D76" i="1"/>
  <c r="G70" i="1"/>
  <c r="D137" i="1" l="1"/>
  <c r="G134" i="1"/>
  <c r="D91" i="1"/>
  <c r="G85" i="1"/>
  <c r="G149" i="1" l="1"/>
  <c r="D152" i="1"/>
  <c r="D106" i="1"/>
  <c r="G100" i="1"/>
  <c r="D167" i="1" l="1"/>
  <c r="G164" i="1"/>
  <c r="D121" i="1"/>
  <c r="G115" i="1"/>
  <c r="G179" i="1" l="1"/>
  <c r="D182" i="1"/>
  <c r="G130" i="1"/>
  <c r="D136" i="1"/>
  <c r="G194" i="1" l="1"/>
  <c r="D197" i="1"/>
  <c r="G145" i="1"/>
  <c r="D151" i="1"/>
  <c r="D166" i="1" l="1"/>
  <c r="G160" i="1"/>
  <c r="G209" i="1"/>
  <c r="D212" i="1"/>
  <c r="D227" i="1" l="1"/>
  <c r="G224" i="1"/>
  <c r="G175" i="1"/>
  <c r="D181" i="1"/>
  <c r="D242" i="1" l="1"/>
  <c r="G239" i="1"/>
  <c r="G190" i="1"/>
  <c r="D196" i="1"/>
  <c r="D257" i="1" l="1"/>
  <c r="G254" i="1"/>
  <c r="G205" i="1"/>
  <c r="D211" i="1"/>
  <c r="D272" i="1" l="1"/>
  <c r="G269" i="1"/>
  <c r="G220" i="1"/>
  <c r="D226" i="1"/>
  <c r="G235" i="1" l="1"/>
  <c r="D241" i="1"/>
  <c r="D287" i="1"/>
  <c r="G284" i="1"/>
  <c r="G250" i="1" l="1"/>
  <c r="D256" i="1"/>
  <c r="D302" i="1"/>
  <c r="G299" i="1"/>
  <c r="G314" i="1" l="1"/>
  <c r="D317" i="1"/>
  <c r="D271" i="1"/>
  <c r="G265" i="1"/>
  <c r="D332" i="1" l="1"/>
  <c r="G329" i="1"/>
  <c r="G280" i="1"/>
  <c r="D286" i="1"/>
  <c r="D301" i="1" l="1"/>
  <c r="G295" i="1"/>
  <c r="D316" i="1" l="1"/>
  <c r="G310" i="1"/>
  <c r="G325" i="1" l="1"/>
  <c r="D331" i="1"/>
</calcChain>
</file>

<file path=xl/sharedStrings.xml><?xml version="1.0" encoding="utf-8"?>
<sst xmlns="http://schemas.openxmlformats.org/spreadsheetml/2006/main" count="490" uniqueCount="91">
  <si>
    <t>Portfolio Record</t>
  </si>
  <si>
    <t>CZR</t>
  </si>
  <si>
    <t>CCL</t>
  </si>
  <si>
    <t>CDAY</t>
  </si>
  <si>
    <t>NFLX</t>
  </si>
  <si>
    <t>PYPL</t>
  </si>
  <si>
    <t>Weight</t>
  </si>
  <si>
    <t>Ticker</t>
  </si>
  <si>
    <t>Return</t>
  </si>
  <si>
    <t>Weighted Return</t>
  </si>
  <si>
    <t>S&amp;P 500</t>
  </si>
  <si>
    <t>Jul/11/2022</t>
  </si>
  <si>
    <t>Jul/18/2022</t>
  </si>
  <si>
    <t>Portfolio</t>
  </si>
  <si>
    <t>DXCM</t>
  </si>
  <si>
    <t>GPS</t>
  </si>
  <si>
    <t>UAA</t>
  </si>
  <si>
    <t>UA</t>
  </si>
  <si>
    <t>Jul/25/2022</t>
  </si>
  <si>
    <t>Portfolio Accumulated Return</t>
  </si>
  <si>
    <t>S&amp;P 500 Weekly Return</t>
  </si>
  <si>
    <t>S&amp;P 500 Accumulated Return</t>
  </si>
  <si>
    <t>RCL</t>
  </si>
  <si>
    <t>Aug/01/2022</t>
  </si>
  <si>
    <t>Aug/08/2022</t>
  </si>
  <si>
    <t xml:space="preserve">Portfolio </t>
  </si>
  <si>
    <t>DISH</t>
  </si>
  <si>
    <t>NEM</t>
  </si>
  <si>
    <t>Aug/15/2022</t>
  </si>
  <si>
    <t>APA</t>
  </si>
  <si>
    <t>FTNT</t>
  </si>
  <si>
    <t>MTCH</t>
  </si>
  <si>
    <t>META</t>
  </si>
  <si>
    <t>Aug/22/2022</t>
  </si>
  <si>
    <t>SWK</t>
  </si>
  <si>
    <t>Aug/29/2022</t>
  </si>
  <si>
    <t>ALGN</t>
  </si>
  <si>
    <t>ENPH</t>
  </si>
  <si>
    <t>WBD</t>
  </si>
  <si>
    <t>Sep/12/2022</t>
  </si>
  <si>
    <t>Sep/6/2022</t>
  </si>
  <si>
    <t>Sep/19/2022</t>
  </si>
  <si>
    <t>NVDA</t>
  </si>
  <si>
    <t>Sep/26/2022</t>
  </si>
  <si>
    <t>HBI</t>
  </si>
  <si>
    <t>Oct/03/2022</t>
  </si>
  <si>
    <t>CHTR</t>
  </si>
  <si>
    <t>F</t>
  </si>
  <si>
    <t>HAL</t>
  </si>
  <si>
    <t>S&amp;P 500 Current Week Return</t>
  </si>
  <si>
    <t>Oct/10/2022</t>
  </si>
  <si>
    <t>NCLH</t>
  </si>
  <si>
    <t>TSLA</t>
  </si>
  <si>
    <t>VFC</t>
  </si>
  <si>
    <t>Oct/17/2022</t>
  </si>
  <si>
    <t>AMD</t>
  </si>
  <si>
    <t>KMX</t>
  </si>
  <si>
    <t>EPAM</t>
  </si>
  <si>
    <t>VNO</t>
  </si>
  <si>
    <t>Oct/24/2022</t>
  </si>
  <si>
    <t>GNRC</t>
  </si>
  <si>
    <t>Oct/31/2022</t>
  </si>
  <si>
    <t>PVH</t>
  </si>
  <si>
    <t>Nov/07/2022</t>
  </si>
  <si>
    <t>SIVB</t>
  </si>
  <si>
    <t>Nov/14/2022</t>
  </si>
  <si>
    <t>CTLT</t>
  </si>
  <si>
    <t>AMZN</t>
  </si>
  <si>
    <t>BBWI</t>
  </si>
  <si>
    <t>DVN</t>
  </si>
  <si>
    <t>Nov/21/2022</t>
  </si>
  <si>
    <t>DVA</t>
  </si>
  <si>
    <t>FIS</t>
  </si>
  <si>
    <t>Nov/28/2022</t>
  </si>
  <si>
    <t>Dec/5/2022</t>
  </si>
  <si>
    <t>LNC</t>
  </si>
  <si>
    <t>LUMN</t>
  </si>
  <si>
    <t>NWL</t>
  </si>
  <si>
    <t>Dec/12/2022</t>
  </si>
  <si>
    <t>CRL</t>
  </si>
  <si>
    <t>MRO</t>
  </si>
  <si>
    <t>Dec/19/2022</t>
  </si>
  <si>
    <t>ILMN</t>
  </si>
  <si>
    <t>Dec/26/2022</t>
  </si>
  <si>
    <t>PENN</t>
  </si>
  <si>
    <t>WDC</t>
  </si>
  <si>
    <t>Jan/09/2022</t>
  </si>
  <si>
    <t>ALB</t>
  </si>
  <si>
    <t>PAYC</t>
  </si>
  <si>
    <t>Jan/16/2022</t>
  </si>
  <si>
    <t>Jan/23/2022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</si>
</sst>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10" fontId="0" fillId="0" borderId="0" xfId="1" applyNumberFormat="1" applyFont="1"/>
    <xf numFmtId="4" fontId="0" fillId="0" borderId="0" xfId="0" applyNumberFormat="1"/>
    <xf numFmtId="0" fontId="0" fillId="0" borderId="1" xfId="0" applyBorder="1"/>
    <xf numFmtId="10" fontId="0" fillId="0" borderId="2" xfId="0" applyNumberFormat="1" applyBorder="1"/>
    <xf numFmtId="2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0" fontId="0" fillId="0" borderId="0" xfId="0" applyNumberFormat="1"/>
    <xf numFmtId="2" fontId="0" fillId="0" borderId="0" xfId="0" applyNumberFormat="1"/>
    <xf numFmtId="164" fontId="0" fillId="0" borderId="5" xfId="0" applyNumberFormat="1" applyBorder="1"/>
    <xf numFmtId="0" fontId="0" fillId="0" borderId="6" xfId="0" applyBorder="1"/>
    <xf numFmtId="10" fontId="0" fillId="0" borderId="7" xfId="0" applyNumberFormat="1" applyBorder="1"/>
    <xf numFmtId="2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164" fontId="0" fillId="0" borderId="1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164" fontId="0" fillId="0" borderId="11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18" xfId="0" applyBorder="1"/>
    <xf numFmtId="164" fontId="0" fillId="0" borderId="19" xfId="0" applyNumberFormat="1" applyBorder="1"/>
    <xf numFmtId="164" fontId="0" fillId="0" borderId="15" xfId="1" applyNumberFormat="1" applyFont="1" applyBorder="1"/>
    <xf numFmtId="164" fontId="0" fillId="0" borderId="16" xfId="0" applyNumberFormat="1" applyBorder="1"/>
    <xf numFmtId="0" fontId="0" fillId="0" borderId="17" xfId="0" applyBorder="1"/>
    <xf numFmtId="10" fontId="0" fillId="0" borderId="18" xfId="0" applyNumberFormat="1" applyBorder="1"/>
    <xf numFmtId="2" fontId="0" fillId="0" borderId="18" xfId="0" applyNumberFormat="1" applyBorder="1"/>
    <xf numFmtId="164" fontId="0" fillId="0" borderId="18" xfId="1" applyNumberFormat="1" applyFont="1" applyBorder="1"/>
    <xf numFmtId="4" fontId="0" fillId="0" borderId="18" xfId="0" applyNumberFormat="1" applyBorder="1"/>
    <xf numFmtId="0" fontId="0" fillId="0" borderId="19" xfId="0" applyBorder="1"/>
    <xf numFmtId="0" fontId="0" fillId="0" borderId="13" xfId="0" applyBorder="1"/>
    <xf numFmtId="164" fontId="0" fillId="0" borderId="16" xfId="1" applyNumberFormat="1" applyFont="1" applyBorder="1"/>
    <xf numFmtId="10" fontId="0" fillId="0" borderId="15" xfId="1" applyNumberFormat="1" applyFont="1" applyBorder="1"/>
    <xf numFmtId="10" fontId="0" fillId="0" borderId="0" xfId="1" applyNumberFormat="1" applyFont="1" applyBorder="1"/>
    <xf numFmtId="10" fontId="0" fillId="0" borderId="18" xfId="1" applyNumberFormat="1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wrapText="1"/>
    </xf>
    <xf numFmtId="10" fontId="0" fillId="0" borderId="10" xfId="0" applyNumberFormat="1" applyBorder="1"/>
    <xf numFmtId="2" fontId="0" fillId="0" borderId="15" xfId="0" applyNumberFormat="1" applyBorder="1"/>
    <xf numFmtId="165" fontId="0" fillId="0" borderId="18" xfId="0" applyNumberFormat="1" applyBorder="1"/>
    <xf numFmtId="166" fontId="0" fillId="0" borderId="0" xfId="0" applyNumberFormat="1"/>
    <xf numFmtId="165" fontId="0" fillId="0" borderId="0" xfId="0" applyNumberFormat="1"/>
    <xf numFmtId="165" fontId="0" fillId="0" borderId="15" xfId="0" applyNumberFormat="1" applyBorder="1"/>
    <xf numFmtId="164" fontId="0" fillId="0" borderId="0" xfId="0" applyNumberFormat="1"/>
    <xf numFmtId="164" fontId="0" fillId="0" borderId="0" xfId="1" applyNumberFormat="1" applyFont="1"/>
    <xf numFmtId="166" fontId="0" fillId="0" borderId="18" xfId="0" applyNumberFormat="1" applyBorder="1"/>
    <xf numFmtId="14" fontId="0" fillId="0" borderId="0" xfId="0" applyNumberFormat="1"/>
    <xf numFmtId="166" fontId="0" fillId="0" borderId="15" xfId="0" applyNumberFormat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4AAB-B2AE-48DF-A7E4-B0BF790A6837}">
  <dimension ref="A1:P407"/>
  <sheetViews>
    <sheetView tabSelected="1" topLeftCell="A382" workbookViewId="0">
      <selection activeCell="N396" sqref="N396:S403"/>
    </sheetView>
  </sheetViews>
  <sheetFormatPr defaultRowHeight="14.4" x14ac:dyDescent="0.3"/>
  <cols>
    <col min="1" max="1" width="11.109375" customWidth="1"/>
    <col min="4" max="5" width="11" customWidth="1"/>
    <col min="7" max="7" width="10" customWidth="1"/>
    <col min="12" max="12" width="21.33203125" bestFit="1" customWidth="1"/>
  </cols>
  <sheetData>
    <row r="1" spans="1:11" x14ac:dyDescent="0.3">
      <c r="A1" t="s">
        <v>11</v>
      </c>
      <c r="B1" t="s">
        <v>0</v>
      </c>
      <c r="D1">
        <v>1</v>
      </c>
    </row>
    <row r="2" spans="1:11" ht="15" thickBot="1" x14ac:dyDescent="0.35">
      <c r="A2">
        <v>1</v>
      </c>
      <c r="B2" t="s">
        <v>10</v>
      </c>
      <c r="D2">
        <v>1</v>
      </c>
    </row>
    <row r="3" spans="1:11" ht="29.4" thickBot="1" x14ac:dyDescent="0.35">
      <c r="B3" s="15" t="s">
        <v>7</v>
      </c>
      <c r="C3" s="16" t="s">
        <v>6</v>
      </c>
      <c r="D3" s="16" t="s">
        <v>11</v>
      </c>
      <c r="E3" s="16" t="str">
        <f>A16</f>
        <v>Jul/18/2022</v>
      </c>
      <c r="F3" s="16" t="s">
        <v>8</v>
      </c>
      <c r="G3" s="17" t="s">
        <v>9</v>
      </c>
    </row>
    <row r="4" spans="1:11" x14ac:dyDescent="0.3">
      <c r="B4" s="3" t="s">
        <v>1</v>
      </c>
      <c r="C4" s="4">
        <v>0.2089</v>
      </c>
      <c r="D4" s="5">
        <v>38.21</v>
      </c>
      <c r="E4" s="5">
        <v>38.599998474121001</v>
      </c>
      <c r="F4" s="25">
        <f>E4/D4-1</f>
        <v>1.0206712225098169E-2</v>
      </c>
      <c r="G4" s="6">
        <f>C4*F4</f>
        <v>2.1321821838230074E-3</v>
      </c>
      <c r="J4" s="2"/>
      <c r="K4" s="1"/>
    </row>
    <row r="5" spans="1:11" x14ac:dyDescent="0.3">
      <c r="B5" s="7" t="s">
        <v>2</v>
      </c>
      <c r="C5" s="8">
        <v>0.2359</v>
      </c>
      <c r="D5" s="9">
        <v>8.49</v>
      </c>
      <c r="E5" s="9">
        <v>9.6499996185302699</v>
      </c>
      <c r="F5" s="26">
        <f t="shared" ref="F5:F8" si="0">E5/D5-1</f>
        <v>0.13663128604596819</v>
      </c>
      <c r="G5" s="10">
        <f t="shared" ref="G5:G8" si="1">C5*F5</f>
        <v>3.2231320378243895E-2</v>
      </c>
    </row>
    <row r="6" spans="1:11" x14ac:dyDescent="0.3">
      <c r="B6" s="7" t="s">
        <v>3</v>
      </c>
      <c r="C6" s="8">
        <v>0.18690000000000001</v>
      </c>
      <c r="D6" s="9">
        <v>50.86</v>
      </c>
      <c r="E6" s="9">
        <v>49.340000152587798</v>
      </c>
      <c r="F6" s="26">
        <f t="shared" si="0"/>
        <v>-2.9885958462685824E-2</v>
      </c>
      <c r="G6" s="10">
        <f t="shared" si="1"/>
        <v>-5.585685636675981E-3</v>
      </c>
    </row>
    <row r="7" spans="1:11" x14ac:dyDescent="0.3">
      <c r="B7" s="7" t="s">
        <v>4</v>
      </c>
      <c r="C7" s="8">
        <v>0.18</v>
      </c>
      <c r="D7" s="9">
        <v>177.34</v>
      </c>
      <c r="E7" s="9">
        <v>190.919998168945</v>
      </c>
      <c r="F7" s="26">
        <f t="shared" si="0"/>
        <v>7.6576058243740919E-2</v>
      </c>
      <c r="G7" s="10">
        <f t="shared" si="1"/>
        <v>1.3783690483873364E-2</v>
      </c>
    </row>
    <row r="8" spans="1:11" ht="15" thickBot="1" x14ac:dyDescent="0.35">
      <c r="B8" s="11" t="s">
        <v>5</v>
      </c>
      <c r="C8" s="12">
        <v>0.1883</v>
      </c>
      <c r="D8" s="13">
        <v>70.47</v>
      </c>
      <c r="E8" s="13">
        <v>74.129997253417898</v>
      </c>
      <c r="F8" s="27">
        <f t="shared" si="0"/>
        <v>5.1936955490533565E-2</v>
      </c>
      <c r="G8" s="14">
        <f t="shared" si="1"/>
        <v>9.7797287188674704E-3</v>
      </c>
    </row>
    <row r="9" spans="1:11" ht="15" thickBot="1" x14ac:dyDescent="0.35">
      <c r="B9" s="15" t="s">
        <v>25</v>
      </c>
      <c r="C9" s="51">
        <f>SUM(C4:C8)</f>
        <v>0.99999999999999989</v>
      </c>
      <c r="D9" s="16"/>
      <c r="E9" s="16"/>
      <c r="F9" s="16"/>
      <c r="G9" s="18">
        <f>SUM(G4:G8)</f>
        <v>5.2341236128131755E-2</v>
      </c>
    </row>
    <row r="10" spans="1:11" ht="15" thickBot="1" x14ac:dyDescent="0.35">
      <c r="B10" s="7" t="s">
        <v>19</v>
      </c>
      <c r="G10" s="10">
        <f>D1*(1+G9)-1</f>
        <v>5.2341236128131685E-2</v>
      </c>
    </row>
    <row r="11" spans="1:11" x14ac:dyDescent="0.3">
      <c r="B11" s="3" t="s">
        <v>10</v>
      </c>
      <c r="C11" s="19"/>
      <c r="D11" s="19" t="str">
        <f>D3</f>
        <v>Jul/11/2022</v>
      </c>
      <c r="E11" s="19" t="str">
        <f>E3</f>
        <v>Jul/18/2022</v>
      </c>
      <c r="F11" s="19" t="s">
        <v>8</v>
      </c>
      <c r="G11" s="20"/>
    </row>
    <row r="12" spans="1:11" ht="15" thickBot="1" x14ac:dyDescent="0.35">
      <c r="B12" s="11"/>
      <c r="C12" s="21"/>
      <c r="D12" s="21">
        <v>3854.43</v>
      </c>
      <c r="E12" s="22">
        <v>3830.85</v>
      </c>
      <c r="F12" s="27">
        <f>E12/D12-1</f>
        <v>-6.1176360707030364E-3</v>
      </c>
      <c r="G12" s="23"/>
    </row>
    <row r="13" spans="1:11" ht="15" thickBot="1" x14ac:dyDescent="0.35">
      <c r="B13" s="15" t="s">
        <v>20</v>
      </c>
      <c r="C13" s="16"/>
      <c r="D13" s="16"/>
      <c r="E13" s="16"/>
      <c r="F13" s="16"/>
      <c r="G13" s="24">
        <f>F12</f>
        <v>-6.1176360707030364E-3</v>
      </c>
    </row>
    <row r="14" spans="1:11" ht="15" thickBot="1" x14ac:dyDescent="0.35">
      <c r="B14" s="15" t="s">
        <v>21</v>
      </c>
      <c r="C14" s="16"/>
      <c r="D14" s="16"/>
      <c r="E14" s="16"/>
      <c r="F14" s="16"/>
      <c r="G14" s="18">
        <f>D2*(1+G13)-1</f>
        <v>-6.1176360707030364E-3</v>
      </c>
    </row>
    <row r="16" spans="1:11" x14ac:dyDescent="0.3">
      <c r="A16" t="s">
        <v>12</v>
      </c>
      <c r="B16" t="s">
        <v>0</v>
      </c>
      <c r="D16">
        <f>D1*(1+G9)</f>
        <v>1.0523412361281317</v>
      </c>
    </row>
    <row r="17" spans="1:7" x14ac:dyDescent="0.3">
      <c r="A17">
        <f>A2+1</f>
        <v>2</v>
      </c>
      <c r="B17" t="s">
        <v>10</v>
      </c>
      <c r="D17">
        <f>D2*(1+G13)</f>
        <v>0.99388236392929696</v>
      </c>
    </row>
    <row r="18" spans="1:7" ht="28.8" x14ac:dyDescent="0.3">
      <c r="B18" s="48" t="s">
        <v>7</v>
      </c>
      <c r="C18" s="49" t="s">
        <v>6</v>
      </c>
      <c r="D18" s="49" t="str">
        <f>A16</f>
        <v>Jul/18/2022</v>
      </c>
      <c r="E18" s="49" t="str">
        <f>A31</f>
        <v>Jul/25/2022</v>
      </c>
      <c r="F18" s="49" t="s">
        <v>8</v>
      </c>
      <c r="G18" s="50" t="s">
        <v>9</v>
      </c>
    </row>
    <row r="19" spans="1:7" x14ac:dyDescent="0.3">
      <c r="B19" s="28" t="s">
        <v>1</v>
      </c>
      <c r="C19" s="8">
        <v>0.19170000000000001</v>
      </c>
      <c r="D19">
        <v>38.6</v>
      </c>
      <c r="E19" s="9">
        <v>42.18</v>
      </c>
      <c r="F19" s="26">
        <f>E19/D19-1</f>
        <v>9.274611398963728E-2</v>
      </c>
      <c r="G19" s="29">
        <f>C19*F19</f>
        <v>1.7779430051813469E-2</v>
      </c>
    </row>
    <row r="20" spans="1:7" x14ac:dyDescent="0.3">
      <c r="B20" s="28" t="s">
        <v>14</v>
      </c>
      <c r="C20" s="8">
        <v>0.19769999999999999</v>
      </c>
      <c r="D20">
        <v>76.989999999999995</v>
      </c>
      <c r="E20" s="9">
        <v>82.599998474120994</v>
      </c>
      <c r="F20" s="26">
        <f t="shared" ref="F20:F23" si="2">E20/D20-1</f>
        <v>7.2866586233549802E-2</v>
      </c>
      <c r="G20" s="29">
        <f t="shared" ref="G20:G23" si="3">C20*F20</f>
        <v>1.4405724098372794E-2</v>
      </c>
    </row>
    <row r="21" spans="1:7" x14ac:dyDescent="0.3">
      <c r="B21" s="28" t="s">
        <v>15</v>
      </c>
      <c r="C21" s="8">
        <v>0.1903</v>
      </c>
      <c r="D21">
        <v>8.86</v>
      </c>
      <c r="E21" s="9">
        <v>9.2100000381469709</v>
      </c>
      <c r="F21" s="26">
        <f t="shared" si="2"/>
        <v>3.9503390310041908E-2</v>
      </c>
      <c r="G21" s="29">
        <f t="shared" si="3"/>
        <v>7.517495176000975E-3</v>
      </c>
    </row>
    <row r="22" spans="1:7" x14ac:dyDescent="0.3">
      <c r="B22" s="28" t="s">
        <v>16</v>
      </c>
      <c r="C22" s="8">
        <v>0.214</v>
      </c>
      <c r="D22">
        <v>8.25</v>
      </c>
      <c r="E22" s="9">
        <v>8.7299995422363192</v>
      </c>
      <c r="F22" s="26">
        <f t="shared" si="2"/>
        <v>5.818176269531139E-2</v>
      </c>
      <c r="G22" s="29">
        <f t="shared" si="3"/>
        <v>1.2450897216796637E-2</v>
      </c>
    </row>
    <row r="23" spans="1:7" x14ac:dyDescent="0.3">
      <c r="B23" s="37" t="s">
        <v>17</v>
      </c>
      <c r="C23" s="38">
        <v>0.20630000000000001</v>
      </c>
      <c r="D23" s="33">
        <v>7.44</v>
      </c>
      <c r="E23" s="39">
        <v>7.8699998855590803</v>
      </c>
      <c r="F23" s="40">
        <f t="shared" si="2"/>
        <v>5.7795683542887E-2</v>
      </c>
      <c r="G23" s="34">
        <f t="shared" si="3"/>
        <v>1.1923249514897588E-2</v>
      </c>
    </row>
    <row r="24" spans="1:7" ht="15" thickBot="1" x14ac:dyDescent="0.35">
      <c r="B24" s="28" t="s">
        <v>13</v>
      </c>
      <c r="C24" s="8">
        <f>SUM(C19:C23)</f>
        <v>1</v>
      </c>
      <c r="G24" s="29">
        <f>SUM(G19:G23)</f>
        <v>6.4076796057881469E-2</v>
      </c>
    </row>
    <row r="25" spans="1:7" ht="15" thickBot="1" x14ac:dyDescent="0.35">
      <c r="B25" s="15" t="s">
        <v>19</v>
      </c>
      <c r="C25" s="16"/>
      <c r="D25" s="16"/>
      <c r="E25" s="16"/>
      <c r="F25" s="16"/>
      <c r="G25" s="18">
        <f>D16*(1+G24)-1</f>
        <v>0.11977189089881279</v>
      </c>
    </row>
    <row r="26" spans="1:7" x14ac:dyDescent="0.3">
      <c r="B26" s="28" t="s">
        <v>10</v>
      </c>
      <c r="D26" s="19" t="str">
        <f>D18</f>
        <v>Jul/18/2022</v>
      </c>
      <c r="E26" s="19" t="str">
        <f>E18</f>
        <v>Jul/25/2022</v>
      </c>
      <c r="F26" t="s">
        <v>8</v>
      </c>
      <c r="G26" s="43"/>
    </row>
    <row r="27" spans="1:7" x14ac:dyDescent="0.3">
      <c r="B27" s="37"/>
      <c r="C27" s="33"/>
      <c r="D27" s="41">
        <f>E12</f>
        <v>3830.85</v>
      </c>
      <c r="E27" s="33">
        <v>3966.84008789062</v>
      </c>
      <c r="F27" s="40">
        <f>E27/D27-1</f>
        <v>3.5498672067718617E-2</v>
      </c>
      <c r="G27" s="42"/>
    </row>
    <row r="28" spans="1:7" ht="15" thickBot="1" x14ac:dyDescent="0.35">
      <c r="B28" s="30" t="s">
        <v>10</v>
      </c>
      <c r="C28" s="31"/>
      <c r="D28" s="31"/>
      <c r="E28" s="31"/>
      <c r="F28" s="31"/>
      <c r="G28" s="44">
        <f>F27</f>
        <v>3.5498672067718617E-2</v>
      </c>
    </row>
    <row r="29" spans="1:7" ht="15" thickBot="1" x14ac:dyDescent="0.35">
      <c r="B29" s="15" t="s">
        <v>21</v>
      </c>
      <c r="C29" s="16"/>
      <c r="D29" s="16"/>
      <c r="E29" s="16"/>
      <c r="F29" s="16"/>
      <c r="G29" s="18">
        <f>D17*(1+G28)-1</f>
        <v>2.9163868040312124E-2</v>
      </c>
    </row>
    <row r="31" spans="1:7" x14ac:dyDescent="0.3">
      <c r="A31" t="s">
        <v>18</v>
      </c>
      <c r="B31" t="s">
        <v>0</v>
      </c>
      <c r="D31">
        <f>D16*(1+G24)</f>
        <v>1.1197718908988128</v>
      </c>
    </row>
    <row r="32" spans="1:7" x14ac:dyDescent="0.3">
      <c r="A32">
        <f>A17+1</f>
        <v>3</v>
      </c>
      <c r="B32" t="s">
        <v>10</v>
      </c>
      <c r="D32">
        <f>D17*(1+G28)</f>
        <v>1.0291638680403121</v>
      </c>
    </row>
    <row r="33" spans="1:7" ht="28.8" x14ac:dyDescent="0.3">
      <c r="B33" s="30" t="s">
        <v>7</v>
      </c>
      <c r="C33" s="31" t="s">
        <v>6</v>
      </c>
      <c r="D33" s="49" t="str">
        <f>A31</f>
        <v>Jul/25/2022</v>
      </c>
      <c r="E33" s="49" t="str">
        <f>A46</f>
        <v>Aug/01/2022</v>
      </c>
      <c r="F33" s="31" t="s">
        <v>8</v>
      </c>
      <c r="G33" s="32" t="s">
        <v>9</v>
      </c>
    </row>
    <row r="34" spans="1:7" x14ac:dyDescent="0.3">
      <c r="B34" s="30" t="s">
        <v>2</v>
      </c>
      <c r="C34" s="45">
        <v>0.22733774680413901</v>
      </c>
      <c r="D34" s="31">
        <v>9.18</v>
      </c>
      <c r="E34" s="31">
        <v>8.92</v>
      </c>
      <c r="F34" s="35">
        <f>E34/D34-1</f>
        <v>-2.8322440087145906E-2</v>
      </c>
      <c r="G34" s="36">
        <f>C34*F34</f>
        <v>-6.4387597134069729E-3</v>
      </c>
    </row>
    <row r="35" spans="1:7" x14ac:dyDescent="0.3">
      <c r="B35" s="28" t="s">
        <v>15</v>
      </c>
      <c r="C35" s="46">
        <v>0.19039247069748899</v>
      </c>
      <c r="D35">
        <v>9.2100000000000009</v>
      </c>
      <c r="E35" s="9">
        <v>9.6999998092651296</v>
      </c>
      <c r="F35" s="26">
        <f t="shared" ref="F35:F38" si="4">E35/D35-1</f>
        <v>5.3203019464183265E-2</v>
      </c>
      <c r="G35" s="29">
        <f t="shared" ref="G35:G38" si="5">C35*F35</f>
        <v>1.0129454324352449E-2</v>
      </c>
    </row>
    <row r="36" spans="1:7" x14ac:dyDescent="0.3">
      <c r="B36" s="28" t="s">
        <v>22</v>
      </c>
      <c r="C36" s="46">
        <v>0.20635893885295201</v>
      </c>
      <c r="D36">
        <v>34.42</v>
      </c>
      <c r="E36">
        <v>35.79</v>
      </c>
      <c r="F36" s="26">
        <f t="shared" si="4"/>
        <v>3.9802440441603748E-2</v>
      </c>
      <c r="G36" s="29">
        <f t="shared" si="5"/>
        <v>8.2135893732871723E-3</v>
      </c>
    </row>
    <row r="37" spans="1:7" x14ac:dyDescent="0.3">
      <c r="B37" s="28" t="s">
        <v>16</v>
      </c>
      <c r="C37" s="46">
        <v>0.18787088550643199</v>
      </c>
      <c r="D37">
        <v>8.73</v>
      </c>
      <c r="E37">
        <v>9.26</v>
      </c>
      <c r="F37" s="26">
        <f t="shared" si="4"/>
        <v>6.0710194730813294E-2</v>
      </c>
      <c r="G37" s="29">
        <f t="shared" si="5"/>
        <v>1.1405678043345815E-2</v>
      </c>
    </row>
    <row r="38" spans="1:7" x14ac:dyDescent="0.3">
      <c r="B38" s="37" t="s">
        <v>17</v>
      </c>
      <c r="C38" s="47">
        <v>0.188039958138986</v>
      </c>
      <c r="D38" s="33">
        <v>7.87</v>
      </c>
      <c r="E38" s="39">
        <v>8.3699998855590803</v>
      </c>
      <c r="F38" s="40">
        <f t="shared" si="4"/>
        <v>6.3532386983364608E-2</v>
      </c>
      <c r="G38" s="34">
        <f t="shared" si="5"/>
        <v>1.194662738882174E-2</v>
      </c>
    </row>
    <row r="39" spans="1:7" ht="15" thickBot="1" x14ac:dyDescent="0.35">
      <c r="B39" s="28" t="s">
        <v>13</v>
      </c>
      <c r="C39" s="8">
        <f>SUM(C34:C38)</f>
        <v>0.999999999999998</v>
      </c>
      <c r="G39" s="29">
        <f>SUM(G34:G38)</f>
        <v>3.5256589416400204E-2</v>
      </c>
    </row>
    <row r="40" spans="1:7" ht="15" thickBot="1" x14ac:dyDescent="0.35">
      <c r="B40" s="15" t="s">
        <v>19</v>
      </c>
      <c r="C40" s="16"/>
      <c r="D40" s="16"/>
      <c r="E40" s="16"/>
      <c r="F40" s="16"/>
      <c r="G40" s="18">
        <f>D31*(1+G39)-1</f>
        <v>0.15925122869625841</v>
      </c>
    </row>
    <row r="41" spans="1:7" x14ac:dyDescent="0.3">
      <c r="B41" s="28" t="s">
        <v>10</v>
      </c>
      <c r="D41" s="19" t="str">
        <f>D33</f>
        <v>Jul/25/2022</v>
      </c>
      <c r="E41" s="19" t="str">
        <f>E33</f>
        <v>Aug/01/2022</v>
      </c>
      <c r="F41" t="s">
        <v>8</v>
      </c>
      <c r="G41" s="43"/>
    </row>
    <row r="42" spans="1:7" x14ac:dyDescent="0.3">
      <c r="B42" s="37"/>
      <c r="C42" s="33"/>
      <c r="D42" s="41">
        <f>E27</f>
        <v>3966.84008789062</v>
      </c>
      <c r="E42" s="39">
        <v>4118.6298829999996</v>
      </c>
      <c r="F42" s="40">
        <f>E42/D42-1</f>
        <v>3.8264661984419579E-2</v>
      </c>
      <c r="G42" s="42"/>
    </row>
    <row r="43" spans="1:7" ht="15" thickBot="1" x14ac:dyDescent="0.35">
      <c r="B43" s="30" t="s">
        <v>10</v>
      </c>
      <c r="C43" s="31"/>
      <c r="D43" s="31"/>
      <c r="E43" s="31"/>
      <c r="F43" s="31"/>
      <c r="G43" s="44">
        <f>F42</f>
        <v>3.8264661984419579E-2</v>
      </c>
    </row>
    <row r="44" spans="1:7" ht="15" thickBot="1" x14ac:dyDescent="0.35">
      <c r="B44" s="15" t="s">
        <v>21</v>
      </c>
      <c r="C44" s="16"/>
      <c r="D44" s="16"/>
      <c r="E44" s="16"/>
      <c r="F44" s="16"/>
      <c r="G44" s="18">
        <f>D32*(1+G43)-1</f>
        <v>6.8544475577452468E-2</v>
      </c>
    </row>
    <row r="46" spans="1:7" x14ac:dyDescent="0.3">
      <c r="A46" t="s">
        <v>23</v>
      </c>
      <c r="B46" t="s">
        <v>0</v>
      </c>
      <c r="D46">
        <f>D31*(1+G39)</f>
        <v>1.1592512286962584</v>
      </c>
    </row>
    <row r="47" spans="1:7" x14ac:dyDescent="0.3">
      <c r="A47">
        <f>A32+1</f>
        <v>4</v>
      </c>
      <c r="B47" t="s">
        <v>10</v>
      </c>
      <c r="D47">
        <f>D32*(1+G43)</f>
        <v>1.0685444755774525</v>
      </c>
    </row>
    <row r="48" spans="1:7" ht="28.8" x14ac:dyDescent="0.3">
      <c r="B48" s="30" t="s">
        <v>7</v>
      </c>
      <c r="C48" s="31" t="s">
        <v>6</v>
      </c>
      <c r="D48" s="31" t="str">
        <f>A46</f>
        <v>Aug/01/2022</v>
      </c>
      <c r="E48" s="31" t="str">
        <f>A61</f>
        <v>Aug/08/2022</v>
      </c>
      <c r="F48" s="31" t="s">
        <v>8</v>
      </c>
      <c r="G48" s="32" t="s">
        <v>9</v>
      </c>
    </row>
    <row r="49" spans="1:12" x14ac:dyDescent="0.3">
      <c r="B49" s="30" t="s">
        <v>26</v>
      </c>
      <c r="C49" s="45">
        <v>0.22559999999999999</v>
      </c>
      <c r="D49" s="52">
        <v>17.25</v>
      </c>
      <c r="E49" s="9">
        <v>19.190000534057599</v>
      </c>
      <c r="F49" s="35">
        <f>E49/D49-1</f>
        <v>0.11246379907580284</v>
      </c>
      <c r="G49" s="36">
        <f>C49*F49</f>
        <v>2.5371833071501121E-2</v>
      </c>
      <c r="J49" s="1">
        <f>D49/46.53</f>
        <v>0.37072856221792388</v>
      </c>
      <c r="K49" s="1">
        <f>D49/20.74</f>
        <v>0.83172613307618137</v>
      </c>
    </row>
    <row r="50" spans="1:12" x14ac:dyDescent="0.3">
      <c r="B50" s="28" t="s">
        <v>2</v>
      </c>
      <c r="C50" s="46">
        <v>0.2084</v>
      </c>
      <c r="D50" s="9">
        <v>8.92</v>
      </c>
      <c r="E50" s="9">
        <v>10.0100002288818</v>
      </c>
      <c r="F50" s="26">
        <f t="shared" ref="F50:F53" si="6">E50/D50-1</f>
        <v>0.12219733507643493</v>
      </c>
      <c r="G50" s="29">
        <f t="shared" ref="G50:G53" si="7">C50*F50</f>
        <v>2.546592462992904E-2</v>
      </c>
      <c r="J50" s="1">
        <f>D50/31.31</f>
        <v>0.28489300542957524</v>
      </c>
      <c r="K50" s="1">
        <f>D50/7.97</f>
        <v>1.1191969887076538</v>
      </c>
      <c r="L50" s="9"/>
    </row>
    <row r="51" spans="1:12" x14ac:dyDescent="0.3">
      <c r="B51" s="28" t="s">
        <v>27</v>
      </c>
      <c r="C51" s="46">
        <v>0.20449999999999999</v>
      </c>
      <c r="D51" s="9">
        <v>44.94</v>
      </c>
      <c r="E51" s="9">
        <v>44.779998779296797</v>
      </c>
      <c r="F51" s="26">
        <f t="shared" si="6"/>
        <v>-3.5603297886782626E-3</v>
      </c>
      <c r="G51" s="29">
        <f t="shared" si="7"/>
        <v>-7.2808744178470461E-4</v>
      </c>
      <c r="J51" s="1">
        <f>D51/85.45</f>
        <v>0.52592159157401985</v>
      </c>
      <c r="K51" s="1">
        <f>D51/39.44</f>
        <v>1.1394523326572008</v>
      </c>
      <c r="L51" s="9"/>
    </row>
    <row r="52" spans="1:12" x14ac:dyDescent="0.3">
      <c r="B52" s="28" t="s">
        <v>15</v>
      </c>
      <c r="C52" s="46">
        <v>0.17680000000000001</v>
      </c>
      <c r="D52" s="9">
        <v>9.6999999999999993</v>
      </c>
      <c r="E52" s="9">
        <v>10.270000457763601</v>
      </c>
      <c r="F52" s="26">
        <f t="shared" si="6"/>
        <v>5.8762933790061922E-2</v>
      </c>
      <c r="G52" s="29">
        <f t="shared" si="7"/>
        <v>1.0389286694082948E-2</v>
      </c>
      <c r="J52" s="1">
        <f>D52/36.33</f>
        <v>0.26699697219928431</v>
      </c>
      <c r="K52" s="1">
        <f>D52/5.82</f>
        <v>1.6666666666666665</v>
      </c>
      <c r="L52" s="9"/>
    </row>
    <row r="53" spans="1:12" x14ac:dyDescent="0.3">
      <c r="B53" s="37" t="s">
        <v>22</v>
      </c>
      <c r="C53" s="47">
        <v>0.1847</v>
      </c>
      <c r="D53" s="39">
        <v>35.79</v>
      </c>
      <c r="E53" s="39">
        <v>40.2299995422363</v>
      </c>
      <c r="F53" s="40">
        <f t="shared" si="6"/>
        <v>0.12405698637150886</v>
      </c>
      <c r="G53" s="34">
        <f t="shared" si="7"/>
        <v>2.2913325382817686E-2</v>
      </c>
      <c r="J53" s="1">
        <f>D53/97.01</f>
        <v>0.3689310380373157</v>
      </c>
      <c r="K53" s="1">
        <f>D53/22.34</f>
        <v>1.6020590868397493</v>
      </c>
      <c r="L53" s="9"/>
    </row>
    <row r="54" spans="1:12" ht="15" thickBot="1" x14ac:dyDescent="0.35">
      <c r="B54" s="28" t="s">
        <v>13</v>
      </c>
      <c r="C54" s="8">
        <f>SUM(C49:C53)</f>
        <v>0.99999999999999989</v>
      </c>
      <c r="G54" s="29">
        <f>SUM(G49:G53)</f>
        <v>8.3412282336546101E-2</v>
      </c>
      <c r="K54" s="1"/>
      <c r="L54" s="9"/>
    </row>
    <row r="55" spans="1:12" ht="15" thickBot="1" x14ac:dyDescent="0.35">
      <c r="B55" s="15" t="s">
        <v>19</v>
      </c>
      <c r="C55" s="16"/>
      <c r="D55" s="16"/>
      <c r="E55" s="16"/>
      <c r="F55" s="16"/>
      <c r="G55" s="18">
        <f>D46*(1+G54)-1</f>
        <v>0.25594701948325871</v>
      </c>
    </row>
    <row r="56" spans="1:12" x14ac:dyDescent="0.3">
      <c r="B56" s="28" t="s">
        <v>10</v>
      </c>
      <c r="D56" s="19" t="str">
        <f>D48</f>
        <v>Aug/01/2022</v>
      </c>
      <c r="E56" s="19" t="str">
        <f>E48</f>
        <v>Aug/08/2022</v>
      </c>
      <c r="F56" t="s">
        <v>8</v>
      </c>
      <c r="G56" s="43"/>
    </row>
    <row r="57" spans="1:12" x14ac:dyDescent="0.3">
      <c r="B57" s="37"/>
      <c r="C57" s="33"/>
      <c r="D57" s="41">
        <f>E42</f>
        <v>4118.6298829999996</v>
      </c>
      <c r="E57" s="9">
        <v>4140.06005859375</v>
      </c>
      <c r="F57" s="40">
        <f>E57/D57-1</f>
        <v>5.2032292783106282E-3</v>
      </c>
      <c r="G57" s="42"/>
    </row>
    <row r="58" spans="1:12" ht="15" thickBot="1" x14ac:dyDescent="0.35">
      <c r="B58" s="30" t="s">
        <v>10</v>
      </c>
      <c r="C58" s="31"/>
      <c r="D58" s="31"/>
      <c r="E58" s="31"/>
      <c r="F58" s="31"/>
      <c r="G58" s="44">
        <f>F57</f>
        <v>5.2032292783106282E-3</v>
      </c>
    </row>
    <row r="59" spans="1:12" ht="15" thickBot="1" x14ac:dyDescent="0.35">
      <c r="B59" s="15" t="s">
        <v>21</v>
      </c>
      <c r="C59" s="16"/>
      <c r="D59" s="16"/>
      <c r="E59" s="16"/>
      <c r="F59" s="16"/>
      <c r="G59" s="18">
        <f>D47*(1+G58)-1</f>
        <v>7.4104357477954075E-2</v>
      </c>
    </row>
    <row r="61" spans="1:12" x14ac:dyDescent="0.3">
      <c r="A61" t="s">
        <v>24</v>
      </c>
      <c r="B61" t="s">
        <v>0</v>
      </c>
      <c r="D61">
        <f>D46*(1+G54)</f>
        <v>1.2559470194832587</v>
      </c>
    </row>
    <row r="62" spans="1:12" x14ac:dyDescent="0.3">
      <c r="A62">
        <f>A47+1</f>
        <v>5</v>
      </c>
      <c r="B62" t="s">
        <v>10</v>
      </c>
      <c r="D62">
        <f>D47*(1+G58)</f>
        <v>1.0741043574779541</v>
      </c>
    </row>
    <row r="63" spans="1:12" ht="28.8" x14ac:dyDescent="0.3">
      <c r="B63" s="48" t="s">
        <v>7</v>
      </c>
      <c r="C63" s="49" t="s">
        <v>6</v>
      </c>
      <c r="D63" s="49" t="str">
        <f>A61</f>
        <v>Aug/08/2022</v>
      </c>
      <c r="E63" s="49" t="str">
        <f>A76</f>
        <v>Aug/15/2022</v>
      </c>
      <c r="F63" s="49" t="s">
        <v>8</v>
      </c>
      <c r="G63" s="50" t="s">
        <v>9</v>
      </c>
    </row>
    <row r="64" spans="1:12" x14ac:dyDescent="0.3">
      <c r="B64" s="30" t="s">
        <v>29</v>
      </c>
      <c r="C64" s="45">
        <v>0.2271</v>
      </c>
      <c r="D64" s="31">
        <v>32.21</v>
      </c>
      <c r="E64" s="52">
        <v>33.569999694824197</v>
      </c>
      <c r="F64" s="35">
        <f>E64/D64-1</f>
        <v>4.2222902664520223E-2</v>
      </c>
      <c r="G64" s="36">
        <f>C64*F64</f>
        <v>9.5888211951125433E-3</v>
      </c>
    </row>
    <row r="65" spans="1:13" x14ac:dyDescent="0.3">
      <c r="B65" s="28" t="s">
        <v>30</v>
      </c>
      <c r="C65" s="46">
        <v>0.23319999999999999</v>
      </c>
      <c r="D65">
        <v>53.32</v>
      </c>
      <c r="E65" s="9">
        <v>54.080001831054602</v>
      </c>
      <c r="F65" s="26">
        <f t="shared" ref="F65:F68" si="8">E65/D65-1</f>
        <v>1.4253597731706646E-2</v>
      </c>
      <c r="G65" s="29">
        <f t="shared" ref="G65:G68" si="9">C65*F65</f>
        <v>3.3239389910339899E-3</v>
      </c>
    </row>
    <row r="66" spans="1:13" x14ac:dyDescent="0.3">
      <c r="B66" s="28" t="s">
        <v>31</v>
      </c>
      <c r="C66" s="46">
        <v>0.21190000000000001</v>
      </c>
      <c r="D66">
        <v>68.11</v>
      </c>
      <c r="E66" s="9">
        <v>69.370002746582003</v>
      </c>
      <c r="F66" s="26">
        <f t="shared" si="8"/>
        <v>1.8499526451064563E-2</v>
      </c>
      <c r="G66" s="29">
        <f t="shared" si="9"/>
        <v>3.9200496549805812E-3</v>
      </c>
    </row>
    <row r="67" spans="1:13" x14ac:dyDescent="0.3">
      <c r="B67" s="28" t="s">
        <v>32</v>
      </c>
      <c r="C67" s="46">
        <v>0.16239999999999999</v>
      </c>
      <c r="D67">
        <v>170.25</v>
      </c>
      <c r="E67" s="9">
        <v>180.88999938964801</v>
      </c>
      <c r="F67" s="26">
        <f t="shared" si="8"/>
        <v>6.2496325343013304E-2</v>
      </c>
      <c r="G67" s="29">
        <f t="shared" si="9"/>
        <v>1.0149403235705359E-2</v>
      </c>
    </row>
    <row r="68" spans="1:13" x14ac:dyDescent="0.3">
      <c r="B68" s="37" t="s">
        <v>16</v>
      </c>
      <c r="C68" s="47">
        <v>0.16539999999999999</v>
      </c>
      <c r="D68" s="33">
        <v>9.67</v>
      </c>
      <c r="E68" s="39">
        <v>10.1599998474121</v>
      </c>
      <c r="F68" s="40">
        <f t="shared" si="8"/>
        <v>5.0672166226690907E-2</v>
      </c>
      <c r="G68" s="34">
        <f t="shared" si="9"/>
        <v>8.3811762938946748E-3</v>
      </c>
    </row>
    <row r="69" spans="1:13" ht="15" thickBot="1" x14ac:dyDescent="0.35">
      <c r="B69" s="28" t="s">
        <v>13</v>
      </c>
      <c r="C69" s="8">
        <f>SUM(C64:C68)</f>
        <v>1</v>
      </c>
      <c r="G69" s="29">
        <f>SUM(G64:G68)</f>
        <v>3.5363389370727145E-2</v>
      </c>
    </row>
    <row r="70" spans="1:13" ht="15" thickBot="1" x14ac:dyDescent="0.35">
      <c r="B70" s="15" t="s">
        <v>19</v>
      </c>
      <c r="C70" s="16"/>
      <c r="D70" s="16"/>
      <c r="E70" s="16"/>
      <c r="F70" s="16"/>
      <c r="G70" s="18">
        <f>D61*(1+G69)-1</f>
        <v>0.30036156296224958</v>
      </c>
    </row>
    <row r="71" spans="1:13" x14ac:dyDescent="0.3">
      <c r="B71" s="28" t="s">
        <v>10</v>
      </c>
      <c r="D71" s="19" t="str">
        <f>D63</f>
        <v>Aug/08/2022</v>
      </c>
      <c r="E71" s="19" t="str">
        <f>E63</f>
        <v>Aug/15/2022</v>
      </c>
      <c r="F71" t="s">
        <v>8</v>
      </c>
      <c r="G71" s="43"/>
    </row>
    <row r="72" spans="1:13" x14ac:dyDescent="0.3">
      <c r="B72" s="37"/>
      <c r="C72" s="33"/>
      <c r="D72" s="41">
        <f>E57</f>
        <v>4140.06005859375</v>
      </c>
      <c r="E72" s="9">
        <v>4297.14013671875</v>
      </c>
      <c r="F72" s="40">
        <f>E72/D72-1</f>
        <v>3.7941497442516736E-2</v>
      </c>
      <c r="G72" s="42"/>
    </row>
    <row r="73" spans="1:13" ht="15" thickBot="1" x14ac:dyDescent="0.35">
      <c r="B73" s="30" t="s">
        <v>10</v>
      </c>
      <c r="C73" s="31"/>
      <c r="D73" s="31"/>
      <c r="E73" s="31"/>
      <c r="F73" s="31"/>
      <c r="G73" s="44">
        <f>F72</f>
        <v>3.7941497442516736E-2</v>
      </c>
    </row>
    <row r="74" spans="1:13" ht="15" thickBot="1" x14ac:dyDescent="0.35">
      <c r="B74" s="15" t="s">
        <v>21</v>
      </c>
      <c r="C74" s="16"/>
      <c r="D74" s="16"/>
      <c r="E74" s="16"/>
      <c r="F74" s="16"/>
      <c r="G74" s="18">
        <f>D62*(1+G73)-1</f>
        <v>0.11485748521020001</v>
      </c>
    </row>
    <row r="76" spans="1:13" x14ac:dyDescent="0.3">
      <c r="A76" t="s">
        <v>28</v>
      </c>
      <c r="B76" t="s">
        <v>0</v>
      </c>
      <c r="D76">
        <f>D61*(1+G69)</f>
        <v>1.3003615629622496</v>
      </c>
    </row>
    <row r="77" spans="1:13" x14ac:dyDescent="0.3">
      <c r="A77">
        <f>A62+1</f>
        <v>6</v>
      </c>
      <c r="B77" t="s">
        <v>10</v>
      </c>
      <c r="D77">
        <f>D62*(1+G73)</f>
        <v>1.1148574852102</v>
      </c>
    </row>
    <row r="78" spans="1:13" ht="28.8" x14ac:dyDescent="0.3">
      <c r="B78" s="48" t="s">
        <v>7</v>
      </c>
      <c r="C78" s="49" t="s">
        <v>6</v>
      </c>
      <c r="D78" s="49" t="str">
        <f>A76</f>
        <v>Aug/15/2022</v>
      </c>
      <c r="E78" s="49" t="str">
        <f>A91</f>
        <v>Aug/22/2022</v>
      </c>
      <c r="F78" s="49" t="s">
        <v>8</v>
      </c>
      <c r="G78" s="50" t="s">
        <v>9</v>
      </c>
    </row>
    <row r="79" spans="1:13" x14ac:dyDescent="0.3">
      <c r="B79" s="30" t="s">
        <v>14</v>
      </c>
      <c r="C79" s="45">
        <v>0.2056</v>
      </c>
      <c r="D79" s="31">
        <v>92.295000000000002</v>
      </c>
      <c r="E79" s="52">
        <v>84.300003051757798</v>
      </c>
      <c r="F79" s="45">
        <f>E79/D79-1</f>
        <v>-8.6624377791236884E-2</v>
      </c>
      <c r="G79" s="36">
        <f>C79*F79</f>
        <v>-1.7809972073878303E-2</v>
      </c>
    </row>
    <row r="80" spans="1:13" x14ac:dyDescent="0.3">
      <c r="B80" s="28" t="s">
        <v>26</v>
      </c>
      <c r="C80" s="46">
        <v>0.19159999999999999</v>
      </c>
      <c r="D80">
        <v>20.22</v>
      </c>
      <c r="E80" s="9">
        <v>17.459999084472599</v>
      </c>
      <c r="F80" s="46">
        <f t="shared" ref="F80:F83" si="10">E80/D80-1</f>
        <v>-0.13649856159878337</v>
      </c>
      <c r="G80" s="29">
        <f t="shared" ref="G80:G83" si="11">C80*F80</f>
        <v>-2.6153124402326894E-2</v>
      </c>
      <c r="M80" s="1"/>
    </row>
    <row r="81" spans="1:13" x14ac:dyDescent="0.3">
      <c r="B81" s="28" t="s">
        <v>27</v>
      </c>
      <c r="C81" s="46">
        <v>0.2104</v>
      </c>
      <c r="D81">
        <v>45.95</v>
      </c>
      <c r="E81" s="54">
        <v>43.834999084472599</v>
      </c>
      <c r="F81" s="46">
        <f t="shared" si="10"/>
        <v>-4.6028311545754153E-2</v>
      </c>
      <c r="G81" s="29">
        <f t="shared" si="11"/>
        <v>-9.6843567492266736E-3</v>
      </c>
      <c r="M81" s="1"/>
    </row>
    <row r="82" spans="1:13" x14ac:dyDescent="0.3">
      <c r="B82" s="28" t="s">
        <v>34</v>
      </c>
      <c r="C82" s="46">
        <v>0.1993</v>
      </c>
      <c r="D82">
        <v>101.55</v>
      </c>
      <c r="E82" s="9">
        <v>94.260002136230398</v>
      </c>
      <c r="F82" s="46">
        <f t="shared" si="10"/>
        <v>-7.178727586183753E-2</v>
      </c>
      <c r="G82" s="29">
        <f t="shared" si="11"/>
        <v>-1.4307204079264221E-2</v>
      </c>
      <c r="M82" s="1"/>
    </row>
    <row r="83" spans="1:13" x14ac:dyDescent="0.3">
      <c r="B83" s="37" t="s">
        <v>17</v>
      </c>
      <c r="C83" s="47">
        <v>0.19309999999999999</v>
      </c>
      <c r="D83" s="33">
        <v>9.08</v>
      </c>
      <c r="E83" s="53">
        <v>8</v>
      </c>
      <c r="F83" s="47">
        <f t="shared" si="10"/>
        <v>-0.11894273127753308</v>
      </c>
      <c r="G83" s="34">
        <f t="shared" si="11"/>
        <v>-2.2967841409691638E-2</v>
      </c>
      <c r="M83" s="1"/>
    </row>
    <row r="84" spans="1:13" ht="15" thickBot="1" x14ac:dyDescent="0.35">
      <c r="B84" s="28" t="s">
        <v>13</v>
      </c>
      <c r="C84" s="8">
        <f>SUM(C79:C83)</f>
        <v>1</v>
      </c>
      <c r="G84" s="29">
        <f>SUM(G79:G83)</f>
        <v>-9.0922498714387734E-2</v>
      </c>
      <c r="M84" s="1"/>
    </row>
    <row r="85" spans="1:13" ht="15" thickBot="1" x14ac:dyDescent="0.35">
      <c r="B85" s="15" t="s">
        <v>19</v>
      </c>
      <c r="C85" s="16"/>
      <c r="D85" s="16"/>
      <c r="E85" s="16"/>
      <c r="F85" s="16"/>
      <c r="G85" s="18">
        <f>D76*(1+G84)-1</f>
        <v>0.18212944042557533</v>
      </c>
      <c r="M85" s="8"/>
    </row>
    <row r="86" spans="1:13" x14ac:dyDescent="0.3">
      <c r="B86" s="28" t="s">
        <v>10</v>
      </c>
      <c r="D86" s="19" t="str">
        <f>D78</f>
        <v>Aug/15/2022</v>
      </c>
      <c r="E86" s="19" t="str">
        <f>E78</f>
        <v>Aug/22/2022</v>
      </c>
      <c r="F86" t="s">
        <v>8</v>
      </c>
      <c r="G86" s="43"/>
    </row>
    <row r="87" spans="1:13" x14ac:dyDescent="0.3">
      <c r="B87" s="37"/>
      <c r="C87" s="33"/>
      <c r="D87" s="41">
        <f>E72</f>
        <v>4297.14013671875</v>
      </c>
      <c r="E87" s="54">
        <v>4137.990234375</v>
      </c>
      <c r="F87" s="40">
        <f>E87/D87-1</f>
        <v>-3.7036237423077156E-2</v>
      </c>
      <c r="G87" s="42"/>
    </row>
    <row r="88" spans="1:13" ht="15" thickBot="1" x14ac:dyDescent="0.35">
      <c r="B88" s="30" t="s">
        <v>10</v>
      </c>
      <c r="C88" s="31"/>
      <c r="D88" s="31"/>
      <c r="E88" s="31"/>
      <c r="F88" s="31"/>
      <c r="G88" s="44">
        <f>F87</f>
        <v>-3.7036237423077156E-2</v>
      </c>
    </row>
    <row r="89" spans="1:13" ht="15" thickBot="1" x14ac:dyDescent="0.35">
      <c r="B89" s="15" t="s">
        <v>21</v>
      </c>
      <c r="C89" s="16"/>
      <c r="D89" s="16"/>
      <c r="E89" s="16"/>
      <c r="F89" s="16"/>
      <c r="G89" s="18">
        <f>D77*(1+G88)-1</f>
        <v>7.3567358695060259E-2</v>
      </c>
    </row>
    <row r="91" spans="1:13" x14ac:dyDescent="0.3">
      <c r="A91" t="s">
        <v>33</v>
      </c>
      <c r="B91" t="s">
        <v>0</v>
      </c>
      <c r="D91">
        <f>D76*(1+G84)</f>
        <v>1.1821294404255753</v>
      </c>
    </row>
    <row r="92" spans="1:13" x14ac:dyDescent="0.3">
      <c r="A92">
        <f>A77+1</f>
        <v>7</v>
      </c>
      <c r="B92" t="s">
        <v>10</v>
      </c>
      <c r="D92">
        <f>D77*(1+G88)</f>
        <v>1.0735673586950603</v>
      </c>
    </row>
    <row r="93" spans="1:13" ht="28.8" x14ac:dyDescent="0.3">
      <c r="B93" s="48" t="s">
        <v>7</v>
      </c>
      <c r="C93" s="49" t="s">
        <v>6</v>
      </c>
      <c r="D93" s="49" t="str">
        <f>A91</f>
        <v>Aug/22/2022</v>
      </c>
      <c r="E93" s="49" t="str">
        <f>A106</f>
        <v>Aug/29/2022</v>
      </c>
      <c r="F93" s="49" t="s">
        <v>8</v>
      </c>
      <c r="G93" s="50" t="s">
        <v>9</v>
      </c>
    </row>
    <row r="94" spans="1:13" x14ac:dyDescent="0.3">
      <c r="B94" s="30" t="s">
        <v>36</v>
      </c>
      <c r="C94" s="45">
        <v>0.1867</v>
      </c>
      <c r="D94" s="31">
        <v>256.05</v>
      </c>
      <c r="E94" s="52">
        <v>247.99</v>
      </c>
      <c r="F94" s="45">
        <f>E94/D94-1</f>
        <v>-3.1478226908806861E-2</v>
      </c>
      <c r="G94" s="36">
        <f>C94*F94</f>
        <v>-5.8769849638742409E-3</v>
      </c>
    </row>
    <row r="95" spans="1:13" x14ac:dyDescent="0.3">
      <c r="B95" s="28" t="s">
        <v>1</v>
      </c>
      <c r="C95" s="46">
        <v>0.19750000000000001</v>
      </c>
      <c r="D95">
        <v>44.64</v>
      </c>
      <c r="E95" s="9">
        <v>44.139999389648402</v>
      </c>
      <c r="F95" s="46">
        <f t="shared" ref="F95:F98" si="12">E95/D95-1</f>
        <v>-1.1200730518629021E-2</v>
      </c>
      <c r="G95" s="29">
        <f t="shared" ref="G95:G98" si="13">C95*F95</f>
        <v>-2.2121442774292316E-3</v>
      </c>
    </row>
    <row r="96" spans="1:13" x14ac:dyDescent="0.3">
      <c r="B96" s="28" t="s">
        <v>26</v>
      </c>
      <c r="C96" s="46">
        <v>0.2026</v>
      </c>
      <c r="D96">
        <v>17.46</v>
      </c>
      <c r="E96" s="9">
        <v>17.319999694824201</v>
      </c>
      <c r="F96" s="46">
        <f t="shared" si="12"/>
        <v>-8.0183450845245918E-3</v>
      </c>
      <c r="G96" s="29">
        <f t="shared" si="13"/>
        <v>-1.6245167141246822E-3</v>
      </c>
    </row>
    <row r="97" spans="1:13" x14ac:dyDescent="0.3">
      <c r="B97" s="28" t="s">
        <v>31</v>
      </c>
      <c r="C97" s="46">
        <v>0.21609999999999999</v>
      </c>
      <c r="D97">
        <v>58.62</v>
      </c>
      <c r="E97" s="9">
        <v>57.770000457763601</v>
      </c>
      <c r="F97" s="46">
        <f t="shared" si="12"/>
        <v>-1.4500162781241888E-2</v>
      </c>
      <c r="G97" s="29">
        <f t="shared" si="13"/>
        <v>-3.1334851770263715E-3</v>
      </c>
    </row>
    <row r="98" spans="1:13" x14ac:dyDescent="0.3">
      <c r="B98" s="37" t="s">
        <v>16</v>
      </c>
      <c r="C98" s="47">
        <v>0.1971</v>
      </c>
      <c r="D98" s="33">
        <v>8.8550000000000004</v>
      </c>
      <c r="E98" s="39">
        <v>8.5399999618530202</v>
      </c>
      <c r="F98" s="47">
        <f t="shared" si="12"/>
        <v>-3.5573126837603608E-2</v>
      </c>
      <c r="G98" s="34">
        <f t="shared" si="13"/>
        <v>-7.0114632996916707E-3</v>
      </c>
    </row>
    <row r="99" spans="1:13" ht="15" thickBot="1" x14ac:dyDescent="0.35">
      <c r="B99" s="28" t="s">
        <v>13</v>
      </c>
      <c r="C99" s="8">
        <f>SUM(C94:C98)</f>
        <v>1</v>
      </c>
      <c r="G99" s="29">
        <f>SUM(G94:G98)</f>
        <v>-1.9858594432146198E-2</v>
      </c>
    </row>
    <row r="100" spans="1:13" ht="15" thickBot="1" x14ac:dyDescent="0.35">
      <c r="B100" s="15" t="s">
        <v>19</v>
      </c>
      <c r="C100" s="16"/>
      <c r="D100" s="16"/>
      <c r="E100" s="16"/>
      <c r="F100" s="16"/>
      <c r="G100" s="18">
        <f>D91*(1+G99)-1</f>
        <v>0.15865401130186396</v>
      </c>
    </row>
    <row r="101" spans="1:13" x14ac:dyDescent="0.3">
      <c r="B101" s="28" t="s">
        <v>10</v>
      </c>
      <c r="D101" s="19" t="str">
        <f>D93</f>
        <v>Aug/22/2022</v>
      </c>
      <c r="E101" s="19" t="str">
        <f>E93</f>
        <v>Aug/29/2022</v>
      </c>
      <c r="F101" t="s">
        <v>8</v>
      </c>
      <c r="G101" s="43"/>
    </row>
    <row r="102" spans="1:13" x14ac:dyDescent="0.3">
      <c r="B102" s="37"/>
      <c r="C102" s="33"/>
      <c r="D102" s="41">
        <f>E87</f>
        <v>4137.990234375</v>
      </c>
      <c r="E102" s="9">
        <v>4030.61010742187</v>
      </c>
      <c r="F102" s="40">
        <f>E102/D102-1</f>
        <v>-2.5949826092170225E-2</v>
      </c>
      <c r="G102" s="42"/>
    </row>
    <row r="103" spans="1:13" ht="15" thickBot="1" x14ac:dyDescent="0.35">
      <c r="B103" s="30" t="s">
        <v>10</v>
      </c>
      <c r="C103" s="31"/>
      <c r="D103" s="31"/>
      <c r="E103" s="31"/>
      <c r="F103" s="31"/>
      <c r="G103" s="44">
        <f>F102</f>
        <v>-2.5949826092170225E-2</v>
      </c>
    </row>
    <row r="104" spans="1:13" ht="15" thickBot="1" x14ac:dyDescent="0.35">
      <c r="B104" s="15" t="s">
        <v>21</v>
      </c>
      <c r="C104" s="16"/>
      <c r="D104" s="16"/>
      <c r="E104" s="16"/>
      <c r="F104" s="16"/>
      <c r="G104" s="18">
        <f>D92*(1+G103)-1</f>
        <v>4.5708472438692915E-2</v>
      </c>
    </row>
    <row r="106" spans="1:13" x14ac:dyDescent="0.3">
      <c r="A106" t="s">
        <v>35</v>
      </c>
      <c r="B106" t="s">
        <v>0</v>
      </c>
      <c r="D106">
        <f>D91*(1+G99)</f>
        <v>1.158654011301864</v>
      </c>
    </row>
    <row r="107" spans="1:13" x14ac:dyDescent="0.3">
      <c r="A107">
        <f>A92+1</f>
        <v>8</v>
      </c>
      <c r="B107" t="s">
        <v>10</v>
      </c>
      <c r="D107">
        <f>D92*(1+G103)</f>
        <v>1.0457084724386929</v>
      </c>
    </row>
    <row r="108" spans="1:13" ht="28.8" x14ac:dyDescent="0.3">
      <c r="B108" s="48" t="s">
        <v>7</v>
      </c>
      <c r="C108" s="49" t="s">
        <v>6</v>
      </c>
      <c r="D108" s="49" t="str">
        <f>A106</f>
        <v>Aug/29/2022</v>
      </c>
      <c r="E108" s="49" t="str">
        <f>A121</f>
        <v>Sep/6/2022</v>
      </c>
      <c r="F108" s="49" t="s">
        <v>8</v>
      </c>
      <c r="G108" s="50" t="s">
        <v>9</v>
      </c>
    </row>
    <row r="109" spans="1:13" x14ac:dyDescent="0.3">
      <c r="B109" s="30" t="s">
        <v>37</v>
      </c>
      <c r="C109" s="45">
        <v>0.1883</v>
      </c>
      <c r="D109" s="31">
        <v>284.82</v>
      </c>
      <c r="E109" s="52">
        <v>292.82000732421801</v>
      </c>
      <c r="F109" s="45">
        <f>E109/D109-1</f>
        <v>2.8087940889747864E-2</v>
      </c>
      <c r="G109" s="36">
        <f>C109*F109</f>
        <v>5.2889592695395228E-3</v>
      </c>
      <c r="M109" s="1"/>
    </row>
    <row r="110" spans="1:13" x14ac:dyDescent="0.3">
      <c r="B110" s="28" t="s">
        <v>32</v>
      </c>
      <c r="C110" s="46">
        <v>0.20200000000000001</v>
      </c>
      <c r="D110">
        <v>159.16999999999999</v>
      </c>
      <c r="E110" s="9">
        <v>158.53999328613199</v>
      </c>
      <c r="F110" s="46">
        <f t="shared" ref="F110:F113" si="14">E110/D110-1</f>
        <v>-3.9580744730036699E-3</v>
      </c>
      <c r="G110" s="29">
        <f t="shared" ref="G110:G113" si="15">C110*F110</f>
        <v>-7.9953104354674133E-4</v>
      </c>
      <c r="M110" s="1"/>
    </row>
    <row r="111" spans="1:13" x14ac:dyDescent="0.3">
      <c r="B111" s="28" t="s">
        <v>34</v>
      </c>
      <c r="C111" s="46">
        <v>0.21329999999999999</v>
      </c>
      <c r="D111">
        <v>89.94</v>
      </c>
      <c r="E111" s="55">
        <v>85.300003051757798</v>
      </c>
      <c r="F111" s="46">
        <f t="shared" si="14"/>
        <v>-5.1589914923751423E-2</v>
      </c>
      <c r="G111" s="29">
        <f t="shared" si="15"/>
        <v>-1.1004128853236178E-2</v>
      </c>
      <c r="M111" s="1"/>
    </row>
    <row r="112" spans="1:13" x14ac:dyDescent="0.3">
      <c r="B112" s="28" t="s">
        <v>17</v>
      </c>
      <c r="C112" s="46">
        <v>0.2117</v>
      </c>
      <c r="D112">
        <v>7.67</v>
      </c>
      <c r="E112" s="9">
        <v>7.4099998474120996</v>
      </c>
      <c r="F112" s="46">
        <f t="shared" si="14"/>
        <v>-3.3898324978865801E-2</v>
      </c>
      <c r="G112" s="29">
        <f t="shared" si="15"/>
        <v>-7.1762753980258902E-3</v>
      </c>
      <c r="M112" s="1"/>
    </row>
    <row r="113" spans="1:13" x14ac:dyDescent="0.3">
      <c r="B113" s="37" t="s">
        <v>38</v>
      </c>
      <c r="C113" s="47">
        <v>0.1847</v>
      </c>
      <c r="D113" s="33">
        <v>13.2</v>
      </c>
      <c r="E113" s="39">
        <v>12.6300001144409</v>
      </c>
      <c r="F113" s="47">
        <f t="shared" si="14"/>
        <v>-4.3181809512052971E-2</v>
      </c>
      <c r="G113" s="34">
        <f t="shared" si="15"/>
        <v>-7.9756802168761843E-3</v>
      </c>
      <c r="M113" s="1"/>
    </row>
    <row r="114" spans="1:13" ht="15" thickBot="1" x14ac:dyDescent="0.35">
      <c r="B114" s="28" t="s">
        <v>13</v>
      </c>
      <c r="C114" s="8">
        <f>SUM(C109:C113)</f>
        <v>0.99999999999999989</v>
      </c>
      <c r="G114" s="29">
        <f>SUM(G109:G113)</f>
        <v>-2.166665624214547E-2</v>
      </c>
    </row>
    <row r="115" spans="1:13" ht="15" thickBot="1" x14ac:dyDescent="0.35">
      <c r="B115" s="15" t="s">
        <v>19</v>
      </c>
      <c r="C115" s="16"/>
      <c r="D115" s="16"/>
      <c r="E115" s="16"/>
      <c r="F115" s="16"/>
      <c r="G115" s="18">
        <f>D106*(1+G114)-1</f>
        <v>0.13354985313540357</v>
      </c>
    </row>
    <row r="116" spans="1:13" x14ac:dyDescent="0.3">
      <c r="B116" s="28" t="s">
        <v>10</v>
      </c>
      <c r="D116" s="19" t="str">
        <f>D108</f>
        <v>Aug/29/2022</v>
      </c>
      <c r="E116" s="19" t="str">
        <f>E108</f>
        <v>Sep/6/2022</v>
      </c>
      <c r="F116" t="s">
        <v>8</v>
      </c>
      <c r="G116" s="43"/>
    </row>
    <row r="117" spans="1:13" x14ac:dyDescent="0.3">
      <c r="B117" s="37"/>
      <c r="C117" s="33"/>
      <c r="D117" s="41">
        <f>E102</f>
        <v>4030.61010742187</v>
      </c>
      <c r="E117" s="9">
        <v>3908.18994140625</v>
      </c>
      <c r="F117" s="40">
        <f>E117/D117-1</f>
        <v>-3.0372614257627717E-2</v>
      </c>
      <c r="G117" s="42"/>
    </row>
    <row r="118" spans="1:13" ht="15" thickBot="1" x14ac:dyDescent="0.35">
      <c r="B118" s="30" t="s">
        <v>10</v>
      </c>
      <c r="C118" s="31"/>
      <c r="D118" s="31"/>
      <c r="E118" s="31"/>
      <c r="F118" s="31"/>
      <c r="G118" s="44">
        <f>F117</f>
        <v>-3.0372614257627717E-2</v>
      </c>
    </row>
    <row r="119" spans="1:13" ht="15" thickBot="1" x14ac:dyDescent="0.35">
      <c r="B119" s="15" t="s">
        <v>21</v>
      </c>
      <c r="C119" s="16"/>
      <c r="D119" s="16"/>
      <c r="E119" s="16"/>
      <c r="F119" s="16"/>
      <c r="G119" s="18">
        <f>D107*(1+G118)-1</f>
        <v>1.394757237937938E-2</v>
      </c>
    </row>
    <row r="121" spans="1:13" x14ac:dyDescent="0.3">
      <c r="A121" t="s">
        <v>40</v>
      </c>
      <c r="B121" t="s">
        <v>0</v>
      </c>
      <c r="D121">
        <f>D106*(1+G114)</f>
        <v>1.1335498531354036</v>
      </c>
    </row>
    <row r="122" spans="1:13" x14ac:dyDescent="0.3">
      <c r="A122">
        <f>A107+1</f>
        <v>9</v>
      </c>
      <c r="B122" t="s">
        <v>10</v>
      </c>
      <c r="D122">
        <f>D107*(1+G118)</f>
        <v>1.0139475723793794</v>
      </c>
    </row>
    <row r="123" spans="1:13" ht="28.8" x14ac:dyDescent="0.3">
      <c r="B123" s="48" t="s">
        <v>7</v>
      </c>
      <c r="C123" s="49" t="s">
        <v>6</v>
      </c>
      <c r="D123" s="49" t="str">
        <f>A121</f>
        <v>Sep/6/2022</v>
      </c>
      <c r="E123" s="49" t="str">
        <f>A136</f>
        <v>Sep/12/2022</v>
      </c>
      <c r="F123" s="49" t="s">
        <v>8</v>
      </c>
      <c r="G123" s="50" t="s">
        <v>9</v>
      </c>
    </row>
    <row r="124" spans="1:13" x14ac:dyDescent="0.3">
      <c r="B124" s="30" t="s">
        <v>36</v>
      </c>
      <c r="C124" s="45">
        <v>0.20610000000000001</v>
      </c>
      <c r="D124" s="31">
        <v>238.99</v>
      </c>
      <c r="E124" s="52">
        <v>267.79000854492102</v>
      </c>
      <c r="F124" s="45">
        <f>E124/D124-1</f>
        <v>0.12050716994401856</v>
      </c>
      <c r="G124" s="36">
        <f>C124*F124</f>
        <v>2.4836527725462226E-2</v>
      </c>
    </row>
    <row r="125" spans="1:13" x14ac:dyDescent="0.3">
      <c r="B125" s="28" t="s">
        <v>2</v>
      </c>
      <c r="C125" s="46">
        <v>0.2026</v>
      </c>
      <c r="D125">
        <v>9.44</v>
      </c>
      <c r="E125" s="55">
        <v>10.6000003814697</v>
      </c>
      <c r="F125" s="46">
        <f t="shared" ref="F125:F128" si="16">E125/D125-1</f>
        <v>0.12288139634212936</v>
      </c>
      <c r="G125" s="29">
        <f t="shared" ref="G125:G128" si="17">C125*F125</f>
        <v>2.4895770898915408E-2</v>
      </c>
    </row>
    <row r="126" spans="1:13" x14ac:dyDescent="0.3">
      <c r="B126" s="28" t="s">
        <v>26</v>
      </c>
      <c r="C126" s="46">
        <v>0.2049</v>
      </c>
      <c r="D126">
        <v>16.66</v>
      </c>
      <c r="E126" s="9">
        <v>19.610000610351499</v>
      </c>
      <c r="F126" s="46">
        <f t="shared" si="16"/>
        <v>0.17707086496707669</v>
      </c>
      <c r="G126" s="29">
        <f t="shared" si="17"/>
        <v>3.6281820231754011E-2</v>
      </c>
      <c r="L126" s="1"/>
    </row>
    <row r="127" spans="1:13" x14ac:dyDescent="0.3">
      <c r="B127" s="28" t="s">
        <v>27</v>
      </c>
      <c r="C127" s="46">
        <v>0.19800000000000001</v>
      </c>
      <c r="D127">
        <v>41.71</v>
      </c>
      <c r="E127" s="9">
        <v>43.950000762939403</v>
      </c>
      <c r="F127" s="46">
        <f t="shared" si="16"/>
        <v>5.3704165977928708E-2</v>
      </c>
      <c r="G127" s="29">
        <f t="shared" si="17"/>
        <v>1.0633424863629885E-2</v>
      </c>
      <c r="L127" s="1"/>
    </row>
    <row r="128" spans="1:13" x14ac:dyDescent="0.3">
      <c r="B128" s="37" t="s">
        <v>22</v>
      </c>
      <c r="C128" s="47">
        <v>0.1883</v>
      </c>
      <c r="D128" s="33">
        <v>41.83</v>
      </c>
      <c r="E128" s="39">
        <v>48.040000915527301</v>
      </c>
      <c r="F128" s="47">
        <f t="shared" si="16"/>
        <v>0.14845806635255321</v>
      </c>
      <c r="G128" s="34">
        <f t="shared" si="17"/>
        <v>2.795465389418577E-2</v>
      </c>
      <c r="L128" s="1"/>
    </row>
    <row r="129" spans="1:12" ht="15" thickBot="1" x14ac:dyDescent="0.35">
      <c r="B129" s="28" t="s">
        <v>13</v>
      </c>
      <c r="C129" s="8">
        <f>SUM(C124:C128)</f>
        <v>0.99990000000000012</v>
      </c>
      <c r="G129" s="29">
        <f>SUM(G124:G128)</f>
        <v>0.12460219761394731</v>
      </c>
      <c r="L129" s="1"/>
    </row>
    <row r="130" spans="1:12" ht="15" thickBot="1" x14ac:dyDescent="0.35">
      <c r="B130" s="15" t="s">
        <v>19</v>
      </c>
      <c r="C130" s="16"/>
      <c r="D130" s="16"/>
      <c r="E130" s="16"/>
      <c r="F130" s="16"/>
      <c r="G130" s="18">
        <f>D121*(1+G129)-1</f>
        <v>0.27479265594104207</v>
      </c>
      <c r="L130" s="1"/>
    </row>
    <row r="131" spans="1:12" x14ac:dyDescent="0.3">
      <c r="B131" s="28" t="s">
        <v>10</v>
      </c>
      <c r="D131" s="19" t="str">
        <f>D123</f>
        <v>Sep/6/2022</v>
      </c>
      <c r="E131" s="19" t="str">
        <f>E123</f>
        <v>Sep/12/2022</v>
      </c>
      <c r="F131" t="s">
        <v>8</v>
      </c>
      <c r="G131" s="43"/>
    </row>
    <row r="132" spans="1:12" x14ac:dyDescent="0.3">
      <c r="B132" s="37"/>
      <c r="C132" s="33"/>
      <c r="D132" s="41">
        <f>E117</f>
        <v>3908.18994140625</v>
      </c>
      <c r="E132" s="9">
        <v>4110.41015625</v>
      </c>
      <c r="F132" s="40">
        <f>E132/D132-1</f>
        <v>5.1742678292393096E-2</v>
      </c>
      <c r="G132" s="42"/>
    </row>
    <row r="133" spans="1:12" ht="15" thickBot="1" x14ac:dyDescent="0.35">
      <c r="B133" s="30" t="s">
        <v>10</v>
      </c>
      <c r="C133" s="31"/>
      <c r="D133" s="31"/>
      <c r="E133" s="31"/>
      <c r="F133" s="31"/>
      <c r="G133" s="44">
        <f>F132</f>
        <v>5.1742678292393096E-2</v>
      </c>
    </row>
    <row r="134" spans="1:12" ht="15" thickBot="1" x14ac:dyDescent="0.35">
      <c r="B134" s="15" t="s">
        <v>21</v>
      </c>
      <c r="C134" s="16"/>
      <c r="D134" s="16"/>
      <c r="E134" s="16"/>
      <c r="F134" s="16"/>
      <c r="G134" s="18">
        <f>D122*(1+G133)-1</f>
        <v>6.6411935422358681E-2</v>
      </c>
    </row>
    <row r="136" spans="1:12" x14ac:dyDescent="0.3">
      <c r="A136" t="s">
        <v>39</v>
      </c>
      <c r="B136" t="s">
        <v>0</v>
      </c>
      <c r="D136">
        <f>D121*(1+G129)</f>
        <v>1.2747926559410421</v>
      </c>
    </row>
    <row r="137" spans="1:12" x14ac:dyDescent="0.3">
      <c r="A137">
        <f>A122+1</f>
        <v>10</v>
      </c>
      <c r="B137" t="s">
        <v>10</v>
      </c>
      <c r="D137">
        <f>D122*(1+G133)</f>
        <v>1.0664119354223587</v>
      </c>
    </row>
    <row r="138" spans="1:12" ht="28.8" x14ac:dyDescent="0.3">
      <c r="B138" s="48" t="s">
        <v>7</v>
      </c>
      <c r="C138" s="49" t="s">
        <v>6</v>
      </c>
      <c r="D138" s="49" t="str">
        <f>A136</f>
        <v>Sep/12/2022</v>
      </c>
      <c r="E138" s="49" t="str">
        <f>A151</f>
        <v>Sep/19/2022</v>
      </c>
      <c r="F138" s="49" t="s">
        <v>8</v>
      </c>
      <c r="G138" s="50" t="s">
        <v>9</v>
      </c>
    </row>
    <row r="139" spans="1:12" x14ac:dyDescent="0.3">
      <c r="B139" s="30" t="s">
        <v>37</v>
      </c>
      <c r="C139" s="45">
        <v>0.19</v>
      </c>
      <c r="D139" s="31">
        <v>308.93</v>
      </c>
      <c r="E139" s="52">
        <v>316.23001098632801</v>
      </c>
      <c r="F139" s="45">
        <f>E139/D139-1</f>
        <v>2.3629984094545753E-2</v>
      </c>
      <c r="G139" s="36">
        <f>C139*F139</f>
        <v>4.4896969779636932E-3</v>
      </c>
    </row>
    <row r="140" spans="1:12" x14ac:dyDescent="0.3">
      <c r="B140" s="28" t="s">
        <v>31</v>
      </c>
      <c r="C140" s="46">
        <v>0.18509999999999999</v>
      </c>
      <c r="D140">
        <v>63.04</v>
      </c>
      <c r="E140" s="9">
        <v>54.389999389648402</v>
      </c>
      <c r="F140" s="46">
        <f t="shared" ref="F140:F143" si="18">E140/D140-1</f>
        <v>-0.13721447668704945</v>
      </c>
      <c r="G140" s="29">
        <f t="shared" ref="G140:G143" si="19">C140*F140</f>
        <v>-2.5398399634772851E-2</v>
      </c>
      <c r="L140" s="1"/>
    </row>
    <row r="141" spans="1:12" x14ac:dyDescent="0.3">
      <c r="B141" s="28" t="s">
        <v>42</v>
      </c>
      <c r="C141" s="46">
        <v>0.21149999999999999</v>
      </c>
      <c r="D141">
        <v>145.05000000000001</v>
      </c>
      <c r="E141" s="9">
        <v>133.82000732421801</v>
      </c>
      <c r="F141" s="46">
        <f t="shared" si="18"/>
        <v>-7.742152827150639E-2</v>
      </c>
      <c r="G141" s="29">
        <f t="shared" si="19"/>
        <v>-1.6374653229423601E-2</v>
      </c>
      <c r="L141" s="1"/>
    </row>
    <row r="142" spans="1:12" x14ac:dyDescent="0.3">
      <c r="B142" s="28" t="s">
        <v>16</v>
      </c>
      <c r="C142" s="46">
        <v>0.19339999999999999</v>
      </c>
      <c r="D142">
        <v>9.19</v>
      </c>
      <c r="E142" s="9">
        <v>8.5900001525878906</v>
      </c>
      <c r="F142" s="46">
        <f t="shared" si="18"/>
        <v>-6.5288340305996617E-2</v>
      </c>
      <c r="G142" s="29">
        <f t="shared" si="19"/>
        <v>-1.2626765015179744E-2</v>
      </c>
      <c r="L142" s="1"/>
    </row>
    <row r="143" spans="1:12" x14ac:dyDescent="0.3">
      <c r="B143" s="37" t="s">
        <v>38</v>
      </c>
      <c r="C143" s="47">
        <v>0.22</v>
      </c>
      <c r="D143" s="33">
        <v>13.31</v>
      </c>
      <c r="E143" s="39">
        <v>13.1599998474121</v>
      </c>
      <c r="F143" s="47">
        <f t="shared" si="18"/>
        <v>-1.1269733477678456E-2</v>
      </c>
      <c r="G143" s="34">
        <f t="shared" si="19"/>
        <v>-2.4793413650892604E-3</v>
      </c>
      <c r="L143" s="1"/>
    </row>
    <row r="144" spans="1:12" ht="15" thickBot="1" x14ac:dyDescent="0.35">
      <c r="B144" s="28" t="s">
        <v>13</v>
      </c>
      <c r="C144" s="8">
        <f>SUM(C139:C143)</f>
        <v>1</v>
      </c>
      <c r="G144" s="29">
        <f>SUM(G139:G143)</f>
        <v>-5.2389462266501763E-2</v>
      </c>
      <c r="L144" s="1"/>
    </row>
    <row r="145" spans="1:12" ht="15" thickBot="1" x14ac:dyDescent="0.35">
      <c r="B145" s="15" t="s">
        <v>19</v>
      </c>
      <c r="C145" s="16"/>
      <c r="D145" s="16"/>
      <c r="E145" s="16"/>
      <c r="F145" s="16"/>
      <c r="G145" s="18">
        <f>D136*(1+G144)-1</f>
        <v>0.20800695419500537</v>
      </c>
    </row>
    <row r="146" spans="1:12" x14ac:dyDescent="0.3">
      <c r="B146" s="28" t="s">
        <v>10</v>
      </c>
      <c r="D146" s="19" t="str">
        <f>D138</f>
        <v>Sep/12/2022</v>
      </c>
      <c r="E146" s="19" t="str">
        <f>E138</f>
        <v>Sep/19/2022</v>
      </c>
      <c r="F146" t="s">
        <v>8</v>
      </c>
      <c r="G146" s="43"/>
    </row>
    <row r="147" spans="1:12" x14ac:dyDescent="0.3">
      <c r="B147" s="37"/>
      <c r="C147" s="33"/>
      <c r="D147" s="41">
        <f>E132</f>
        <v>4110.41015625</v>
      </c>
      <c r="E147" s="9">
        <v>3899.88989257812</v>
      </c>
      <c r="F147" s="40">
        <f>E147/D147-1</f>
        <v>-5.1216364223842126E-2</v>
      </c>
      <c r="G147" s="42"/>
    </row>
    <row r="148" spans="1:12" ht="15" thickBot="1" x14ac:dyDescent="0.35">
      <c r="B148" s="30" t="s">
        <v>10</v>
      </c>
      <c r="C148" s="31"/>
      <c r="D148" s="31"/>
      <c r="E148" s="31"/>
      <c r="F148" s="31"/>
      <c r="G148" s="44">
        <f>F147</f>
        <v>-5.1216364223842126E-2</v>
      </c>
    </row>
    <row r="149" spans="1:12" ht="15" thickBot="1" x14ac:dyDescent="0.35">
      <c r="B149" s="15" t="s">
        <v>21</v>
      </c>
      <c r="C149" s="16"/>
      <c r="D149" s="16"/>
      <c r="E149" s="16"/>
      <c r="F149" s="16"/>
      <c r="G149" s="18">
        <f>D137*(1+G148)-1</f>
        <v>1.1794193325114666E-2</v>
      </c>
    </row>
    <row r="151" spans="1:12" x14ac:dyDescent="0.3">
      <c r="A151" t="s">
        <v>41</v>
      </c>
      <c r="B151" t="s">
        <v>0</v>
      </c>
      <c r="D151">
        <f>D136*(1+G144)</f>
        <v>1.2080069541950054</v>
      </c>
    </row>
    <row r="152" spans="1:12" x14ac:dyDescent="0.3">
      <c r="A152">
        <f>A137+1</f>
        <v>11</v>
      </c>
      <c r="B152" t="s">
        <v>10</v>
      </c>
      <c r="D152">
        <f>D137*(1+G148)</f>
        <v>1.0117941933251147</v>
      </c>
    </row>
    <row r="153" spans="1:12" ht="28.8" x14ac:dyDescent="0.3">
      <c r="B153" s="48" t="s">
        <v>7</v>
      </c>
      <c r="C153" s="49" t="s">
        <v>6</v>
      </c>
      <c r="D153" s="49" t="str">
        <f>A151</f>
        <v>Sep/19/2022</v>
      </c>
      <c r="E153" s="49" t="str">
        <f>A166</f>
        <v>Sep/26/2022</v>
      </c>
      <c r="F153" s="49" t="s">
        <v>8</v>
      </c>
      <c r="G153" s="50" t="s">
        <v>9</v>
      </c>
    </row>
    <row r="154" spans="1:12" x14ac:dyDescent="0.3">
      <c r="B154" s="30" t="s">
        <v>2</v>
      </c>
      <c r="C154" s="45">
        <v>0.1741</v>
      </c>
      <c r="D154" s="31">
        <v>10.78</v>
      </c>
      <c r="E154" s="52">
        <v>8.92000007629394</v>
      </c>
      <c r="F154" s="45">
        <f>E154/D154-1</f>
        <v>-0.17254173689295538</v>
      </c>
      <c r="G154" s="36">
        <f>C154*F154</f>
        <v>-3.0039516393063532E-2</v>
      </c>
    </row>
    <row r="155" spans="1:12" x14ac:dyDescent="0.3">
      <c r="B155" s="28" t="s">
        <v>44</v>
      </c>
      <c r="C155" s="46">
        <v>0.2266</v>
      </c>
      <c r="D155">
        <v>8.5399999999999991</v>
      </c>
      <c r="E155" s="54">
        <v>7.5949997901916504</v>
      </c>
      <c r="F155" s="46">
        <f t="shared" ref="F155:F158" si="20">E155/D155-1</f>
        <v>-0.1106557622726404</v>
      </c>
      <c r="G155" s="29">
        <f t="shared" ref="G155:G158" si="21">C155*F155</f>
        <v>-2.5074595730980316E-2</v>
      </c>
      <c r="L155" s="1"/>
    </row>
    <row r="156" spans="1:12" x14ac:dyDescent="0.3">
      <c r="B156" s="28" t="s">
        <v>27</v>
      </c>
      <c r="C156" s="46">
        <v>0.17780000000000001</v>
      </c>
      <c r="D156">
        <v>44.27</v>
      </c>
      <c r="E156" s="9">
        <v>40.580001831054602</v>
      </c>
      <c r="F156" s="46">
        <f t="shared" si="20"/>
        <v>-8.3352115856006326E-2</v>
      </c>
      <c r="G156" s="29">
        <f t="shared" si="21"/>
        <v>-1.4820006199197926E-2</v>
      </c>
      <c r="L156" s="1"/>
    </row>
    <row r="157" spans="1:12" x14ac:dyDescent="0.3">
      <c r="B157" s="28" t="s">
        <v>34</v>
      </c>
      <c r="C157" s="46">
        <v>0.20619999999999999</v>
      </c>
      <c r="D157">
        <v>86.46</v>
      </c>
      <c r="E157" s="9">
        <v>78.819999694824205</v>
      </c>
      <c r="F157" s="46">
        <f t="shared" si="20"/>
        <v>-8.8364565176680454E-2</v>
      </c>
      <c r="G157" s="29">
        <f t="shared" si="21"/>
        <v>-1.822077333943151E-2</v>
      </c>
      <c r="L157" s="1"/>
    </row>
    <row r="158" spans="1:12" x14ac:dyDescent="0.3">
      <c r="B158" s="37" t="s">
        <v>17</v>
      </c>
      <c r="C158" s="47">
        <v>0.21529999999999999</v>
      </c>
      <c r="D158" s="33">
        <v>7.53</v>
      </c>
      <c r="E158" s="39">
        <v>6.7800002098083496</v>
      </c>
      <c r="F158" s="47">
        <f t="shared" si="20"/>
        <v>-9.9601565762503452E-2</v>
      </c>
      <c r="G158" s="34">
        <f t="shared" si="21"/>
        <v>-2.1444217108666994E-2</v>
      </c>
      <c r="L158" s="1"/>
    </row>
    <row r="159" spans="1:12" ht="15" thickBot="1" x14ac:dyDescent="0.35">
      <c r="B159" s="28" t="s">
        <v>13</v>
      </c>
      <c r="C159" s="8">
        <f>SUM(C154:C158)</f>
        <v>1</v>
      </c>
      <c r="G159" s="29">
        <f>SUM(G154:G158)</f>
        <v>-0.10959910877134028</v>
      </c>
      <c r="L159" s="1"/>
    </row>
    <row r="160" spans="1:12" ht="15" thickBot="1" x14ac:dyDescent="0.35">
      <c r="B160" s="15" t="s">
        <v>19</v>
      </c>
      <c r="C160" s="16"/>
      <c r="D160" s="16"/>
      <c r="E160" s="16"/>
      <c r="F160" s="16"/>
      <c r="G160" s="18">
        <f>D151*(1+G159)-1</f>
        <v>7.5610468625651572E-2</v>
      </c>
    </row>
    <row r="161" spans="1:12" x14ac:dyDescent="0.3">
      <c r="B161" s="28" t="s">
        <v>10</v>
      </c>
      <c r="D161" s="19" t="str">
        <f>D153</f>
        <v>Sep/19/2022</v>
      </c>
      <c r="E161" s="19" t="str">
        <f>E153</f>
        <v>Sep/26/2022</v>
      </c>
      <c r="F161" t="s">
        <v>8</v>
      </c>
      <c r="G161" s="43"/>
    </row>
    <row r="162" spans="1:12" x14ac:dyDescent="0.3">
      <c r="B162" s="37"/>
      <c r="C162" s="33"/>
      <c r="D162" s="41">
        <f>E147</f>
        <v>3899.88989257812</v>
      </c>
      <c r="E162" s="9">
        <v>3655.14990234375</v>
      </c>
      <c r="F162" s="40">
        <f>E162/D162-1</f>
        <v>-6.2755615408561782E-2</v>
      </c>
      <c r="G162" s="42"/>
    </row>
    <row r="163" spans="1:12" ht="15" thickBot="1" x14ac:dyDescent="0.35">
      <c r="B163" s="30" t="s">
        <v>49</v>
      </c>
      <c r="C163" s="31"/>
      <c r="D163" s="31"/>
      <c r="E163" s="31"/>
      <c r="F163" s="31"/>
      <c r="G163" s="44">
        <f>F162</f>
        <v>-6.2755615408561782E-2</v>
      </c>
    </row>
    <row r="164" spans="1:12" ht="15" thickBot="1" x14ac:dyDescent="0.35">
      <c r="B164" s="15" t="s">
        <v>21</v>
      </c>
      <c r="C164" s="16"/>
      <c r="D164" s="16"/>
      <c r="E164" s="16"/>
      <c r="F164" s="16"/>
      <c r="G164" s="18">
        <f>D152*(1+G163)-1</f>
        <v>-5.1701573943812251E-2</v>
      </c>
    </row>
    <row r="166" spans="1:12" x14ac:dyDescent="0.3">
      <c r="A166" t="s">
        <v>43</v>
      </c>
      <c r="B166" t="s">
        <v>0</v>
      </c>
      <c r="D166">
        <f>D151*(1+G159)</f>
        <v>1.0756104686256516</v>
      </c>
    </row>
    <row r="167" spans="1:12" x14ac:dyDescent="0.3">
      <c r="A167">
        <f>A152+1</f>
        <v>12</v>
      </c>
      <c r="B167" t="s">
        <v>10</v>
      </c>
      <c r="D167">
        <f>D152*(1+G163)</f>
        <v>0.94829842605618775</v>
      </c>
    </row>
    <row r="168" spans="1:12" ht="28.8" x14ac:dyDescent="0.3">
      <c r="B168" s="48" t="s">
        <v>7</v>
      </c>
      <c r="C168" s="49" t="s">
        <v>6</v>
      </c>
      <c r="D168" s="49" t="str">
        <f>A166</f>
        <v>Sep/26/2022</v>
      </c>
      <c r="E168" s="49" t="str">
        <f>A181</f>
        <v>Oct/03/2022</v>
      </c>
      <c r="F168" s="49" t="s">
        <v>8</v>
      </c>
      <c r="G168" s="50" t="s">
        <v>9</v>
      </c>
    </row>
    <row r="169" spans="1:12" x14ac:dyDescent="0.3">
      <c r="B169" s="30" t="s">
        <v>29</v>
      </c>
      <c r="C169" s="45">
        <v>0.19309999999999999</v>
      </c>
      <c r="D169" s="31">
        <v>31.84</v>
      </c>
      <c r="E169" s="56">
        <v>37.299999237060497</v>
      </c>
      <c r="F169" s="45">
        <f>E169/D169-1</f>
        <v>0.17148238809863381</v>
      </c>
      <c r="G169" s="36">
        <f>C169*F169</f>
        <v>3.3113249141846185E-2</v>
      </c>
    </row>
    <row r="170" spans="1:12" x14ac:dyDescent="0.3">
      <c r="B170" s="28" t="s">
        <v>1</v>
      </c>
      <c r="C170" s="46">
        <v>0.224</v>
      </c>
      <c r="D170">
        <v>33.770000000000003</v>
      </c>
      <c r="E170" s="9">
        <v>34.150001525878899</v>
      </c>
      <c r="F170" s="46">
        <f t="shared" ref="F170:F173" si="22">E170/D170-1</f>
        <v>1.1252636241601888E-2</v>
      </c>
      <c r="G170" s="29">
        <f t="shared" ref="G170:G173" si="23">C170*F170</f>
        <v>2.5205905181188231E-3</v>
      </c>
      <c r="L170" s="1"/>
    </row>
    <row r="171" spans="1:12" x14ac:dyDescent="0.3">
      <c r="B171" s="28" t="s">
        <v>46</v>
      </c>
      <c r="C171" s="46">
        <v>0.1978</v>
      </c>
      <c r="D171">
        <v>306.2</v>
      </c>
      <c r="E171" s="9">
        <v>320.26998901367102</v>
      </c>
      <c r="F171" s="46">
        <f t="shared" si="22"/>
        <v>4.5950323362740075E-2</v>
      </c>
      <c r="G171" s="29">
        <f t="shared" si="23"/>
        <v>9.0889739611499879E-3</v>
      </c>
      <c r="L171" s="1"/>
    </row>
    <row r="172" spans="1:12" x14ac:dyDescent="0.3">
      <c r="B172" s="28" t="s">
        <v>47</v>
      </c>
      <c r="C172" s="46">
        <v>0.19339999999999999</v>
      </c>
      <c r="D172">
        <v>12.005000000000001</v>
      </c>
      <c r="E172" s="9">
        <v>11.4700002670288</v>
      </c>
      <c r="F172" s="46">
        <f t="shared" si="22"/>
        <v>-4.4564742438250815E-2</v>
      </c>
      <c r="G172" s="29">
        <f t="shared" si="23"/>
        <v>-8.6188211875577077E-3</v>
      </c>
      <c r="L172" s="1"/>
    </row>
    <row r="173" spans="1:12" x14ac:dyDescent="0.3">
      <c r="B173" s="37" t="s">
        <v>48</v>
      </c>
      <c r="C173" s="47">
        <v>0.19170000000000001</v>
      </c>
      <c r="D173" s="33">
        <v>23.31</v>
      </c>
      <c r="E173" s="39">
        <v>26.379999160766602</v>
      </c>
      <c r="F173" s="47">
        <f t="shared" si="22"/>
        <v>0.13170309569998295</v>
      </c>
      <c r="G173" s="34">
        <f t="shared" si="23"/>
        <v>2.5247483445686732E-2</v>
      </c>
      <c r="L173" s="1"/>
    </row>
    <row r="174" spans="1:12" ht="15" thickBot="1" x14ac:dyDescent="0.35">
      <c r="B174" s="28" t="s">
        <v>13</v>
      </c>
      <c r="C174" s="8">
        <f>SUM(C169:C173)</f>
        <v>1</v>
      </c>
      <c r="G174" s="29">
        <f>SUM(G169:G173)</f>
        <v>6.135147587924402E-2</v>
      </c>
      <c r="L174" s="1"/>
    </row>
    <row r="175" spans="1:12" ht="15" thickBot="1" x14ac:dyDescent="0.35">
      <c r="B175" s="15" t="s">
        <v>19</v>
      </c>
      <c r="C175" s="16"/>
      <c r="D175" s="16"/>
      <c r="E175" s="16"/>
      <c r="F175" s="16"/>
      <c r="G175" s="18">
        <f>D166*(1+G174)-1</f>
        <v>0.14160075834700048</v>
      </c>
    </row>
    <row r="176" spans="1:12" x14ac:dyDescent="0.3">
      <c r="B176" s="28" t="s">
        <v>10</v>
      </c>
      <c r="D176" s="19" t="str">
        <f>D168</f>
        <v>Sep/26/2022</v>
      </c>
      <c r="E176" s="19" t="str">
        <f>E168</f>
        <v>Oct/03/2022</v>
      </c>
      <c r="F176" t="s">
        <v>8</v>
      </c>
      <c r="G176" s="43"/>
    </row>
    <row r="177" spans="1:12" x14ac:dyDescent="0.3">
      <c r="B177" s="37"/>
      <c r="C177" s="33"/>
      <c r="D177" s="41">
        <f>E162</f>
        <v>3655.14990234375</v>
      </c>
      <c r="E177">
        <v>3678.42993164062</v>
      </c>
      <c r="F177" s="40">
        <f>E177/D177-1</f>
        <v>6.3691038449456006E-3</v>
      </c>
      <c r="G177" s="42"/>
    </row>
    <row r="178" spans="1:12" ht="15" thickBot="1" x14ac:dyDescent="0.35">
      <c r="B178" s="30" t="s">
        <v>49</v>
      </c>
      <c r="C178" s="31"/>
      <c r="D178" s="31"/>
      <c r="E178" s="31"/>
      <c r="F178" s="31"/>
      <c r="G178" s="44">
        <f>F177</f>
        <v>6.3691038449456006E-3</v>
      </c>
    </row>
    <row r="179" spans="1:12" ht="15" thickBot="1" x14ac:dyDescent="0.35">
      <c r="B179" s="15" t="s">
        <v>21</v>
      </c>
      <c r="C179" s="16"/>
      <c r="D179" s="16"/>
      <c r="E179" s="16"/>
      <c r="F179" s="16"/>
      <c r="G179" s="18">
        <f>D167*(1+G178)-1</f>
        <v>-4.5661762792261973E-2</v>
      </c>
    </row>
    <row r="181" spans="1:12" x14ac:dyDescent="0.3">
      <c r="A181" t="s">
        <v>45</v>
      </c>
      <c r="B181" t="s">
        <v>0</v>
      </c>
      <c r="D181">
        <f>D166*(1+G174)</f>
        <v>1.1416007583470005</v>
      </c>
    </row>
    <row r="182" spans="1:12" x14ac:dyDescent="0.3">
      <c r="A182">
        <f>A167+1</f>
        <v>13</v>
      </c>
      <c r="B182" t="s">
        <v>10</v>
      </c>
      <c r="D182">
        <f>D167*(1+G178)</f>
        <v>0.95433823720773803</v>
      </c>
    </row>
    <row r="183" spans="1:12" ht="28.8" x14ac:dyDescent="0.3">
      <c r="B183" s="48" t="s">
        <v>7</v>
      </c>
      <c r="C183" s="49" t="s">
        <v>6</v>
      </c>
      <c r="D183" s="49" t="str">
        <f>A181</f>
        <v>Oct/03/2022</v>
      </c>
      <c r="E183" s="49" t="str">
        <f>A196</f>
        <v>Oct/10/2022</v>
      </c>
      <c r="F183" s="49" t="s">
        <v>8</v>
      </c>
      <c r="G183" s="50" t="s">
        <v>9</v>
      </c>
    </row>
    <row r="184" spans="1:12" x14ac:dyDescent="0.3">
      <c r="B184" s="30" t="s">
        <v>2</v>
      </c>
      <c r="C184" s="45">
        <v>0.2402</v>
      </c>
      <c r="D184" s="31">
        <v>6.85</v>
      </c>
      <c r="E184" s="31">
        <v>6.375</v>
      </c>
      <c r="F184" s="45">
        <f>E184/D184-1</f>
        <v>-6.9343065693430628E-2</v>
      </c>
      <c r="G184" s="36">
        <f>C184*F184</f>
        <v>-1.6656204379562035E-2</v>
      </c>
      <c r="L184" s="1"/>
    </row>
    <row r="185" spans="1:12" x14ac:dyDescent="0.3">
      <c r="B185" s="28" t="s">
        <v>51</v>
      </c>
      <c r="C185" s="46">
        <v>0.19139999999999999</v>
      </c>
      <c r="D185">
        <v>11.4</v>
      </c>
      <c r="E185" s="9">
        <v>11.8800001144409</v>
      </c>
      <c r="F185" s="46">
        <f t="shared" ref="F185:F188" si="24">E185/D185-1</f>
        <v>4.2105273196570092E-2</v>
      </c>
      <c r="G185" s="29">
        <f t="shared" ref="G185:G188" si="25">C185*F185</f>
        <v>8.0589492898235152E-3</v>
      </c>
      <c r="L185" s="1"/>
    </row>
    <row r="186" spans="1:12" x14ac:dyDescent="0.3">
      <c r="B186" s="28" t="s">
        <v>22</v>
      </c>
      <c r="C186" s="46">
        <v>0.1857</v>
      </c>
      <c r="D186">
        <v>37.590000000000003</v>
      </c>
      <c r="E186" s="9">
        <v>40.990001678466797</v>
      </c>
      <c r="F186" s="46">
        <f t="shared" si="24"/>
        <v>9.0449632308241323E-2</v>
      </c>
      <c r="G186" s="29">
        <f t="shared" si="25"/>
        <v>1.6796496719640414E-2</v>
      </c>
      <c r="L186" s="1"/>
    </row>
    <row r="187" spans="1:12" x14ac:dyDescent="0.3">
      <c r="B187" s="28" t="s">
        <v>52</v>
      </c>
      <c r="C187" s="46">
        <v>0.18479999999999999</v>
      </c>
      <c r="D187">
        <v>242.4</v>
      </c>
      <c r="E187" s="9">
        <v>222.96000671386699</v>
      </c>
      <c r="F187" s="46">
        <f t="shared" si="24"/>
        <v>-8.0197992104509175E-2</v>
      </c>
      <c r="G187" s="29">
        <f t="shared" si="25"/>
        <v>-1.4820588940913294E-2</v>
      </c>
      <c r="L187" s="1"/>
    </row>
    <row r="188" spans="1:12" x14ac:dyDescent="0.3">
      <c r="B188" s="37" t="s">
        <v>53</v>
      </c>
      <c r="C188" s="47">
        <v>0.19789999999999999</v>
      </c>
      <c r="D188" s="33">
        <v>31.28</v>
      </c>
      <c r="E188" s="39">
        <v>28.329999923706001</v>
      </c>
      <c r="F188" s="47">
        <f t="shared" si="24"/>
        <v>-9.4309465354667554E-2</v>
      </c>
      <c r="G188" s="34">
        <f t="shared" si="25"/>
        <v>-1.8663843193688707E-2</v>
      </c>
      <c r="L188" s="1"/>
    </row>
    <row r="189" spans="1:12" ht="15" thickBot="1" x14ac:dyDescent="0.35">
      <c r="B189" s="28" t="s">
        <v>13</v>
      </c>
      <c r="C189" s="8">
        <f>SUM(C184:C188)</f>
        <v>0.99999999999999989</v>
      </c>
      <c r="G189" s="29">
        <f>SUM(G184:G188)</f>
        <v>-2.5285190504700107E-2</v>
      </c>
    </row>
    <row r="190" spans="1:12" ht="15" thickBot="1" x14ac:dyDescent="0.35">
      <c r="B190" s="15" t="s">
        <v>19</v>
      </c>
      <c r="C190" s="16"/>
      <c r="D190" s="16"/>
      <c r="E190" s="16"/>
      <c r="F190" s="16"/>
      <c r="G190" s="18">
        <f>D181*(1+G189)-1</f>
        <v>0.11273516569188646</v>
      </c>
    </row>
    <row r="191" spans="1:12" x14ac:dyDescent="0.3">
      <c r="B191" s="28" t="s">
        <v>10</v>
      </c>
      <c r="D191" s="19" t="str">
        <f>D183</f>
        <v>Oct/03/2022</v>
      </c>
      <c r="E191" s="19" t="str">
        <f>E183</f>
        <v>Oct/10/2022</v>
      </c>
      <c r="F191" t="s">
        <v>8</v>
      </c>
      <c r="G191" s="43"/>
    </row>
    <row r="192" spans="1:12" x14ac:dyDescent="0.3">
      <c r="B192" s="37"/>
      <c r="C192" s="33"/>
      <c r="D192" s="41">
        <f>E177</f>
        <v>3678.42993164062</v>
      </c>
      <c r="E192" s="9">
        <v>3612.38989257812</v>
      </c>
      <c r="F192" s="40">
        <f>E192/D192-1</f>
        <v>-1.7953322556030105E-2</v>
      </c>
      <c r="G192" s="42"/>
    </row>
    <row r="193" spans="1:13" ht="15" thickBot="1" x14ac:dyDescent="0.35">
      <c r="B193" s="30" t="s">
        <v>49</v>
      </c>
      <c r="C193" s="31"/>
      <c r="D193" s="31"/>
      <c r="E193" s="31"/>
      <c r="F193" s="31"/>
      <c r="G193" s="44">
        <f>F192</f>
        <v>-1.7953322556030105E-2</v>
      </c>
    </row>
    <row r="194" spans="1:13" ht="15" thickBot="1" x14ac:dyDescent="0.35">
      <c r="B194" s="15" t="s">
        <v>21</v>
      </c>
      <c r="C194" s="16"/>
      <c r="D194" s="16"/>
      <c r="E194" s="16"/>
      <c r="F194" s="16"/>
      <c r="G194" s="18">
        <f>D182*(1+G193)-1</f>
        <v>-6.2795304992405709E-2</v>
      </c>
    </row>
    <row r="196" spans="1:13" x14ac:dyDescent="0.3">
      <c r="A196" t="s">
        <v>50</v>
      </c>
      <c r="B196" t="s">
        <v>0</v>
      </c>
      <c r="D196">
        <f>D181*(1+G189)</f>
        <v>1.1127351656918865</v>
      </c>
    </row>
    <row r="197" spans="1:13" x14ac:dyDescent="0.3">
      <c r="A197">
        <f>A182+1</f>
        <v>14</v>
      </c>
      <c r="B197" t="s">
        <v>10</v>
      </c>
      <c r="D197">
        <f>D182*(1+G193)</f>
        <v>0.93720469500759429</v>
      </c>
    </row>
    <row r="198" spans="1:13" ht="28.8" x14ac:dyDescent="0.3">
      <c r="B198" s="48" t="s">
        <v>7</v>
      </c>
      <c r="C198" s="49" t="s">
        <v>6</v>
      </c>
      <c r="D198" s="49" t="str">
        <f>A196</f>
        <v>Oct/10/2022</v>
      </c>
      <c r="E198" s="49" t="str">
        <f>A211</f>
        <v>Oct/17/2022</v>
      </c>
      <c r="F198" s="49" t="s">
        <v>8</v>
      </c>
      <c r="G198" s="50" t="s">
        <v>9</v>
      </c>
    </row>
    <row r="199" spans="1:13" x14ac:dyDescent="0.3">
      <c r="B199" s="30" t="s">
        <v>55</v>
      </c>
      <c r="C199" s="45">
        <v>0.21920000000000001</v>
      </c>
      <c r="D199" s="31">
        <v>57.81</v>
      </c>
      <c r="E199" s="52">
        <v>57.959999084472599</v>
      </c>
      <c r="F199" s="45">
        <f>E199/D199-1</f>
        <v>2.5946909612972746E-3</v>
      </c>
      <c r="G199" s="36">
        <f>C199*F199</f>
        <v>5.6875625871636258E-4</v>
      </c>
    </row>
    <row r="200" spans="1:13" x14ac:dyDescent="0.3">
      <c r="B200" s="28" t="s">
        <v>56</v>
      </c>
      <c r="C200" s="46">
        <v>0.2</v>
      </c>
      <c r="D200">
        <v>63.59</v>
      </c>
      <c r="E200" s="9">
        <v>62.040000915527301</v>
      </c>
      <c r="F200" s="46">
        <f t="shared" ref="F200:F203" si="26">E200/D200-1</f>
        <v>-2.4374887316758964E-2</v>
      </c>
      <c r="G200" s="29">
        <f t="shared" ref="G200:G203" si="27">C200*F200</f>
        <v>-4.8749774633517935E-3</v>
      </c>
    </row>
    <row r="201" spans="1:13" x14ac:dyDescent="0.3">
      <c r="B201" s="28" t="s">
        <v>26</v>
      </c>
      <c r="C201" s="46">
        <v>0.1905</v>
      </c>
      <c r="D201">
        <v>14.12</v>
      </c>
      <c r="E201" s="9">
        <v>13.9099998474121</v>
      </c>
      <c r="F201" s="46">
        <f t="shared" si="26"/>
        <v>-1.4872532052967347E-2</v>
      </c>
      <c r="G201" s="29">
        <f t="shared" si="27"/>
        <v>-2.8332173560902795E-3</v>
      </c>
    </row>
    <row r="202" spans="1:13" x14ac:dyDescent="0.3">
      <c r="B202" s="28" t="s">
        <v>57</v>
      </c>
      <c r="C202" s="46">
        <v>0.1988</v>
      </c>
      <c r="D202">
        <v>325.22000000000003</v>
      </c>
      <c r="E202" s="9">
        <v>333.67999267578102</v>
      </c>
      <c r="F202" s="46">
        <f t="shared" si="26"/>
        <v>2.6013137801429886E-2</v>
      </c>
      <c r="G202" s="29">
        <f t="shared" si="27"/>
        <v>5.1714117949242617E-3</v>
      </c>
    </row>
    <row r="203" spans="1:13" x14ac:dyDescent="0.3">
      <c r="B203" s="37" t="s">
        <v>58</v>
      </c>
      <c r="C203" s="47">
        <v>0.1915</v>
      </c>
      <c r="D203" s="33">
        <v>21.234999999999999</v>
      </c>
      <c r="E203" s="39">
        <v>22.934999465942301</v>
      </c>
      <c r="F203" s="47">
        <f t="shared" si="26"/>
        <v>8.0056485328104721E-2</v>
      </c>
      <c r="G203" s="34">
        <f t="shared" si="27"/>
        <v>1.5330816940332054E-2</v>
      </c>
      <c r="M203" s="1"/>
    </row>
    <row r="204" spans="1:13" ht="15" thickBot="1" x14ac:dyDescent="0.35">
      <c r="B204" s="28" t="s">
        <v>13</v>
      </c>
      <c r="C204" s="8">
        <f>SUM(C199:C203)</f>
        <v>1</v>
      </c>
      <c r="G204" s="29">
        <f>SUM(G199:G203)</f>
        <v>1.3362790174530605E-2</v>
      </c>
      <c r="M204" s="1"/>
    </row>
    <row r="205" spans="1:13" ht="15" thickBot="1" x14ac:dyDescent="0.35">
      <c r="B205" s="15" t="s">
        <v>19</v>
      </c>
      <c r="C205" s="16"/>
      <c r="D205" s="16"/>
      <c r="E205" s="16"/>
      <c r="F205" s="16"/>
      <c r="G205" s="18">
        <f>D196*(1+G204)-1</f>
        <v>0.12760441223084862</v>
      </c>
      <c r="M205" s="1"/>
    </row>
    <row r="206" spans="1:13" x14ac:dyDescent="0.3">
      <c r="B206" s="28" t="s">
        <v>10</v>
      </c>
      <c r="D206" s="19" t="str">
        <f>D198</f>
        <v>Oct/10/2022</v>
      </c>
      <c r="E206" s="19" t="str">
        <f>E198</f>
        <v>Oct/17/2022</v>
      </c>
      <c r="F206" t="s">
        <v>8</v>
      </c>
      <c r="G206" s="43"/>
      <c r="M206" s="1"/>
    </row>
    <row r="207" spans="1:13" x14ac:dyDescent="0.3">
      <c r="B207" s="37"/>
      <c r="C207" s="33"/>
      <c r="D207" s="41">
        <f>E192</f>
        <v>3612.38989257812</v>
      </c>
      <c r="E207">
        <v>3677.94995117187</v>
      </c>
      <c r="F207" s="40">
        <f>E207/D207-1</f>
        <v>1.814866626895606E-2</v>
      </c>
      <c r="G207" s="42"/>
      <c r="M207" s="1"/>
    </row>
    <row r="208" spans="1:13" ht="15" thickBot="1" x14ac:dyDescent="0.35">
      <c r="B208" s="30" t="s">
        <v>49</v>
      </c>
      <c r="C208" s="31"/>
      <c r="D208" s="31"/>
      <c r="E208" s="31"/>
      <c r="F208" s="31"/>
      <c r="G208" s="44">
        <f>F207</f>
        <v>1.814866626895606E-2</v>
      </c>
    </row>
    <row r="209" spans="1:12" ht="15" thickBot="1" x14ac:dyDescent="0.35">
      <c r="B209" s="15" t="s">
        <v>21</v>
      </c>
      <c r="C209" s="16"/>
      <c r="D209" s="16"/>
      <c r="E209" s="16"/>
      <c r="F209" s="16"/>
      <c r="G209" s="18">
        <f>D197*(1+G208)-1</f>
        <v>-4.5786289757014154E-2</v>
      </c>
    </row>
    <row r="211" spans="1:12" x14ac:dyDescent="0.3">
      <c r="A211" t="s">
        <v>54</v>
      </c>
      <c r="B211" t="s">
        <v>0</v>
      </c>
      <c r="D211">
        <f>D196*(1+G204)</f>
        <v>1.1276044122308486</v>
      </c>
    </row>
    <row r="212" spans="1:12" x14ac:dyDescent="0.3">
      <c r="A212">
        <f>A197+1</f>
        <v>15</v>
      </c>
      <c r="B212" t="s">
        <v>10</v>
      </c>
      <c r="D212">
        <f>D197*(1+G208)</f>
        <v>0.95421371024298585</v>
      </c>
    </row>
    <row r="213" spans="1:12" ht="28.8" x14ac:dyDescent="0.3">
      <c r="B213" s="48" t="s">
        <v>7</v>
      </c>
      <c r="C213" s="49" t="s">
        <v>6</v>
      </c>
      <c r="D213" s="49" t="str">
        <f>A211</f>
        <v>Oct/17/2022</v>
      </c>
      <c r="E213" s="49" t="str">
        <f>A226</f>
        <v>Oct/24/2022</v>
      </c>
      <c r="F213" s="49" t="s">
        <v>8</v>
      </c>
      <c r="G213" s="50" t="s">
        <v>9</v>
      </c>
    </row>
    <row r="214" spans="1:12" x14ac:dyDescent="0.3">
      <c r="B214" s="30" t="s">
        <v>60</v>
      </c>
      <c r="C214" s="45">
        <v>0.2243</v>
      </c>
      <c r="D214" s="31">
        <v>143.9</v>
      </c>
      <c r="E214" s="52">
        <v>113.27999877929599</v>
      </c>
      <c r="F214" s="45">
        <f>E214/D214-1</f>
        <v>-0.2127866658839751</v>
      </c>
      <c r="G214" s="36">
        <f>C214*F214</f>
        <v>-4.7728049157775614E-2</v>
      </c>
    </row>
    <row r="215" spans="1:12" x14ac:dyDescent="0.3">
      <c r="B215" s="28" t="s">
        <v>31</v>
      </c>
      <c r="C215" s="46">
        <v>0.2278</v>
      </c>
      <c r="D215">
        <v>44.32</v>
      </c>
      <c r="E215" s="9">
        <v>42.540000915527301</v>
      </c>
      <c r="F215" s="46">
        <f t="shared" ref="F215:F218" si="28">E215/D215-1</f>
        <v>-4.0162434216441723E-2</v>
      </c>
      <c r="G215" s="29">
        <f t="shared" ref="G215:G218" si="29">C215*F215</f>
        <v>-9.1490025145054242E-3</v>
      </c>
    </row>
    <row r="216" spans="1:12" x14ac:dyDescent="0.3">
      <c r="B216" s="28" t="s">
        <v>42</v>
      </c>
      <c r="C216" s="46">
        <v>0.185</v>
      </c>
      <c r="D216">
        <v>118.88</v>
      </c>
      <c r="E216" s="9">
        <v>125.98999786376901</v>
      </c>
      <c r="F216" s="46">
        <f t="shared" si="28"/>
        <v>5.9808191989981552E-2</v>
      </c>
      <c r="G216" s="29">
        <f t="shared" si="29"/>
        <v>1.1064515518146587E-2</v>
      </c>
      <c r="L216" s="1"/>
    </row>
    <row r="217" spans="1:12" x14ac:dyDescent="0.3">
      <c r="B217" s="28" t="s">
        <v>16</v>
      </c>
      <c r="C217" s="46">
        <v>0.18179999999999999</v>
      </c>
      <c r="D217">
        <v>7.1749999999999998</v>
      </c>
      <c r="E217" s="9">
        <v>7.17000007629394</v>
      </c>
      <c r="F217" s="46">
        <f t="shared" si="28"/>
        <v>-6.9685347819647969E-4</v>
      </c>
      <c r="G217" s="29">
        <f t="shared" si="29"/>
        <v>-1.2668796233612E-4</v>
      </c>
      <c r="L217" s="1"/>
    </row>
    <row r="218" spans="1:12" x14ac:dyDescent="0.3">
      <c r="B218" s="37" t="s">
        <v>38</v>
      </c>
      <c r="C218" s="47">
        <v>0.18110000000000001</v>
      </c>
      <c r="D218" s="33">
        <v>12.32</v>
      </c>
      <c r="E218" s="39">
        <v>13.1800003051757</v>
      </c>
      <c r="F218" s="47">
        <f t="shared" si="28"/>
        <v>6.980521957594954E-2</v>
      </c>
      <c r="G218" s="34">
        <f t="shared" si="29"/>
        <v>1.2641725265204462E-2</v>
      </c>
      <c r="L218" s="1"/>
    </row>
    <row r="219" spans="1:12" ht="15" thickBot="1" x14ac:dyDescent="0.35">
      <c r="B219" s="28" t="s">
        <v>13</v>
      </c>
      <c r="C219" s="8">
        <f>SUM(C214:C218)</f>
        <v>1</v>
      </c>
      <c r="G219" s="29">
        <f>SUM(G214:G218)</f>
        <v>-3.3297498851266108E-2</v>
      </c>
      <c r="L219" s="1"/>
    </row>
    <row r="220" spans="1:12" ht="15" thickBot="1" x14ac:dyDescent="0.35">
      <c r="B220" s="15" t="s">
        <v>19</v>
      </c>
      <c r="C220" s="16"/>
      <c r="D220" s="16"/>
      <c r="E220" s="16"/>
      <c r="F220" s="16"/>
      <c r="G220" s="18">
        <f>D211*(1+G219)-1</f>
        <v>9.0058005609909397E-2</v>
      </c>
      <c r="L220" s="1"/>
    </row>
    <row r="221" spans="1:12" x14ac:dyDescent="0.3">
      <c r="B221" s="28" t="s">
        <v>10</v>
      </c>
      <c r="D221" s="19" t="str">
        <f>D213</f>
        <v>Oct/17/2022</v>
      </c>
      <c r="E221" s="19" t="str">
        <f>E213</f>
        <v>Oct/24/2022</v>
      </c>
      <c r="F221" t="s">
        <v>8</v>
      </c>
      <c r="G221" s="43"/>
    </row>
    <row r="222" spans="1:12" x14ac:dyDescent="0.3">
      <c r="B222" s="37"/>
      <c r="C222" s="33"/>
      <c r="D222" s="41">
        <f>E207</f>
        <v>3677.94995117187</v>
      </c>
      <c r="E222" s="9">
        <v>3797.34008789062</v>
      </c>
      <c r="F222" s="40">
        <f>E222/D222-1</f>
        <v>3.2461055289974672E-2</v>
      </c>
      <c r="G222" s="42"/>
    </row>
    <row r="223" spans="1:12" ht="15" thickBot="1" x14ac:dyDescent="0.35">
      <c r="B223" s="30" t="s">
        <v>49</v>
      </c>
      <c r="C223" s="31"/>
      <c r="D223" s="31"/>
      <c r="E223" s="31"/>
      <c r="F223" s="31"/>
      <c r="G223" s="44">
        <f>F222</f>
        <v>3.2461055289974672E-2</v>
      </c>
    </row>
    <row r="224" spans="1:12" ht="15" thickBot="1" x14ac:dyDescent="0.35">
      <c r="B224" s="15" t="s">
        <v>21</v>
      </c>
      <c r="C224" s="16"/>
      <c r="D224" s="16"/>
      <c r="E224" s="16"/>
      <c r="F224" s="16"/>
      <c r="G224" s="18">
        <f>D212*(1+G223)-1</f>
        <v>-1.4811505750364717E-2</v>
      </c>
    </row>
    <row r="226" spans="1:13" x14ac:dyDescent="0.3">
      <c r="A226" t="s">
        <v>59</v>
      </c>
      <c r="B226" t="s">
        <v>0</v>
      </c>
      <c r="D226">
        <f>D211*(1+G219)</f>
        <v>1.0900580056099094</v>
      </c>
    </row>
    <row r="227" spans="1:13" x14ac:dyDescent="0.3">
      <c r="A227">
        <f>A212+1</f>
        <v>16</v>
      </c>
      <c r="B227" t="s">
        <v>10</v>
      </c>
      <c r="D227">
        <f>D212*(1+G223)</f>
        <v>0.98518849424963528</v>
      </c>
    </row>
    <row r="228" spans="1:13" ht="28.8" x14ac:dyDescent="0.3">
      <c r="B228" s="48" t="s">
        <v>7</v>
      </c>
      <c r="C228" s="49" t="s">
        <v>6</v>
      </c>
      <c r="D228" s="49" t="str">
        <f>A226</f>
        <v>Oct/24/2022</v>
      </c>
      <c r="E228" s="49" t="str">
        <f>A241</f>
        <v>Oct/31/2022</v>
      </c>
      <c r="F228" s="49" t="s">
        <v>8</v>
      </c>
      <c r="G228" s="50" t="s">
        <v>9</v>
      </c>
    </row>
    <row r="229" spans="1:13" x14ac:dyDescent="0.3">
      <c r="B229" s="30" t="s">
        <v>1</v>
      </c>
      <c r="C229" s="45">
        <v>0.1825</v>
      </c>
      <c r="D229" s="31">
        <v>41.42</v>
      </c>
      <c r="E229" s="52">
        <v>43.7299995422363</v>
      </c>
      <c r="F229" s="45">
        <f>E229/D229-1</f>
        <v>5.5770148291557131E-2</v>
      </c>
      <c r="G229" s="36">
        <f>C229*F229</f>
        <v>1.0178052063209176E-2</v>
      </c>
    </row>
    <row r="230" spans="1:13" x14ac:dyDescent="0.3">
      <c r="B230" s="28" t="s">
        <v>2</v>
      </c>
      <c r="C230" s="46">
        <v>0.18310000000000001</v>
      </c>
      <c r="D230">
        <v>8.2200000000000006</v>
      </c>
      <c r="E230" s="9">
        <v>9.0600004196166992</v>
      </c>
      <c r="F230" s="46">
        <f t="shared" ref="F230:F233" si="30">E230/D230-1</f>
        <v>0.10218983207015797</v>
      </c>
      <c r="G230" s="29">
        <f t="shared" ref="G230:G233" si="31">C230*F230</f>
        <v>1.8710958252045926E-2</v>
      </c>
      <c r="L230" s="1"/>
    </row>
    <row r="231" spans="1:13" x14ac:dyDescent="0.3">
      <c r="B231" s="28" t="s">
        <v>60</v>
      </c>
      <c r="C231" s="46">
        <v>0.18360000000000001</v>
      </c>
      <c r="D231">
        <v>113.28</v>
      </c>
      <c r="E231" s="9">
        <v>115.91000366210901</v>
      </c>
      <c r="F231" s="46">
        <f t="shared" si="30"/>
        <v>2.3216840237544112E-2</v>
      </c>
      <c r="G231" s="29">
        <f t="shared" si="31"/>
        <v>4.2626118676130989E-3</v>
      </c>
      <c r="L231" s="1"/>
    </row>
    <row r="232" spans="1:13" x14ac:dyDescent="0.3">
      <c r="B232" s="28" t="s">
        <v>62</v>
      </c>
      <c r="C232" s="46">
        <v>0.22389999999999999</v>
      </c>
      <c r="D232">
        <v>49.05</v>
      </c>
      <c r="E232" s="9">
        <v>51.319999694824197</v>
      </c>
      <c r="F232" s="46">
        <f t="shared" si="30"/>
        <v>4.6279300608036644E-2</v>
      </c>
      <c r="G232" s="29">
        <f t="shared" si="31"/>
        <v>1.0361935406139404E-2</v>
      </c>
      <c r="L232" s="1"/>
    </row>
    <row r="233" spans="1:13" x14ac:dyDescent="0.3">
      <c r="B233" s="37" t="s">
        <v>17</v>
      </c>
      <c r="C233" s="47">
        <v>0.22689999999999999</v>
      </c>
      <c r="D233" s="33">
        <v>6.31</v>
      </c>
      <c r="E233" s="39">
        <v>6.5599999427795401</v>
      </c>
      <c r="F233" s="47">
        <f t="shared" si="30"/>
        <v>3.961964227884951E-2</v>
      </c>
      <c r="G233" s="34">
        <f t="shared" si="31"/>
        <v>8.9896968330709526E-3</v>
      </c>
      <c r="L233" s="1"/>
    </row>
    <row r="234" spans="1:13" ht="15" thickBot="1" x14ac:dyDescent="0.35">
      <c r="B234" s="28" t="s">
        <v>13</v>
      </c>
      <c r="C234" s="8">
        <f>SUM(C229:C233)</f>
        <v>1</v>
      </c>
      <c r="G234" s="29">
        <f>SUM(G229:G233)</f>
        <v>5.2503254422078552E-2</v>
      </c>
      <c r="L234" s="1"/>
    </row>
    <row r="235" spans="1:13" ht="15" thickBot="1" x14ac:dyDescent="0.35">
      <c r="B235" s="15" t="s">
        <v>19</v>
      </c>
      <c r="C235" s="16"/>
      <c r="D235" s="16"/>
      <c r="E235" s="16"/>
      <c r="F235" s="16"/>
      <c r="G235" s="18">
        <f>D226*(1+G234)-1</f>
        <v>0.14728959841326983</v>
      </c>
    </row>
    <row r="236" spans="1:13" x14ac:dyDescent="0.3">
      <c r="B236" s="28" t="s">
        <v>10</v>
      </c>
      <c r="D236" s="19" t="str">
        <f>D228</f>
        <v>Oct/24/2022</v>
      </c>
      <c r="E236" s="19" t="str">
        <f>E228</f>
        <v>Oct/31/2022</v>
      </c>
      <c r="F236" t="s">
        <v>8</v>
      </c>
      <c r="G236" s="43"/>
      <c r="M236" s="1"/>
    </row>
    <row r="237" spans="1:13" x14ac:dyDescent="0.3">
      <c r="B237" s="37"/>
      <c r="C237" s="33"/>
      <c r="D237" s="41">
        <f>E222</f>
        <v>3797.34008789062</v>
      </c>
      <c r="E237" s="9">
        <v>3871.97998046875</v>
      </c>
      <c r="F237" s="40">
        <f>E237/D237-1</f>
        <v>1.965583562455997E-2</v>
      </c>
      <c r="G237" s="42"/>
      <c r="M237" s="1"/>
    </row>
    <row r="238" spans="1:13" ht="15" thickBot="1" x14ac:dyDescent="0.35">
      <c r="B238" s="30" t="s">
        <v>49</v>
      </c>
      <c r="C238" s="31"/>
      <c r="D238" s="31"/>
      <c r="E238" s="31"/>
      <c r="F238" s="31"/>
      <c r="G238" s="44">
        <f>F237</f>
        <v>1.965583562455997E-2</v>
      </c>
      <c r="M238" s="1"/>
    </row>
    <row r="239" spans="1:13" ht="15" thickBot="1" x14ac:dyDescent="0.35">
      <c r="B239" s="15" t="s">
        <v>21</v>
      </c>
      <c r="C239" s="16"/>
      <c r="D239" s="16"/>
      <c r="E239" s="16"/>
      <c r="F239" s="16"/>
      <c r="G239" s="18">
        <f>D227*(1+G238)-1</f>
        <v>4.5531973518138091E-3</v>
      </c>
      <c r="M239" s="1"/>
    </row>
    <row r="240" spans="1:13" x14ac:dyDescent="0.3">
      <c r="M240" s="1"/>
    </row>
    <row r="241" spans="1:14" x14ac:dyDescent="0.3">
      <c r="A241" t="s">
        <v>61</v>
      </c>
      <c r="B241" t="s">
        <v>0</v>
      </c>
      <c r="D241">
        <f>D226*(1+G234)</f>
        <v>1.1472895984132698</v>
      </c>
    </row>
    <row r="242" spans="1:14" x14ac:dyDescent="0.3">
      <c r="A242">
        <f>A227+1</f>
        <v>17</v>
      </c>
      <c r="B242" t="s">
        <v>10</v>
      </c>
      <c r="D242">
        <f>D227*(1+G238)</f>
        <v>1.0045531973518138</v>
      </c>
    </row>
    <row r="243" spans="1:14" ht="28.8" x14ac:dyDescent="0.3">
      <c r="B243" s="48" t="s">
        <v>7</v>
      </c>
      <c r="C243" s="49" t="s">
        <v>6</v>
      </c>
      <c r="D243" s="49" t="str">
        <f>A241</f>
        <v>Oct/31/2022</v>
      </c>
      <c r="E243" s="49" t="str">
        <f>A256</f>
        <v>Nov/07/2022</v>
      </c>
      <c r="F243" s="49" t="s">
        <v>8</v>
      </c>
      <c r="G243" s="50" t="s">
        <v>9</v>
      </c>
    </row>
    <row r="244" spans="1:14" x14ac:dyDescent="0.3">
      <c r="B244" s="30" t="s">
        <v>36</v>
      </c>
      <c r="C244" s="45">
        <v>0.1832</v>
      </c>
      <c r="D244" s="31">
        <v>194.3</v>
      </c>
      <c r="E244" s="52">
        <v>181.36999511718699</v>
      </c>
      <c r="F244" s="45">
        <f>E244/D244-1</f>
        <v>-6.6546602587817971E-2</v>
      </c>
      <c r="G244" s="36">
        <f>C244*F244</f>
        <v>-1.2191337594088253E-2</v>
      </c>
    </row>
    <row r="245" spans="1:14" x14ac:dyDescent="0.3">
      <c r="B245" s="28" t="s">
        <v>60</v>
      </c>
      <c r="C245" s="46">
        <v>0.15890000000000001</v>
      </c>
      <c r="D245">
        <v>115.91</v>
      </c>
      <c r="E245" s="9">
        <v>98.010002136230398</v>
      </c>
      <c r="F245" s="46">
        <f t="shared" ref="F245:F248" si="32">E245/D245-1</f>
        <v>-0.15443014290198942</v>
      </c>
      <c r="G245" s="29">
        <f t="shared" ref="G245:G248" si="33">C245*F245</f>
        <v>-2.4538949707126122E-2</v>
      </c>
    </row>
    <row r="246" spans="1:14" x14ac:dyDescent="0.3">
      <c r="B246" s="28" t="s">
        <v>31</v>
      </c>
      <c r="C246" s="46">
        <v>0.15260000000000001</v>
      </c>
      <c r="D246">
        <v>43.2</v>
      </c>
      <c r="E246" s="9">
        <v>44.529998779296797</v>
      </c>
      <c r="F246" s="46">
        <f t="shared" si="32"/>
        <v>3.0787008780018388E-2</v>
      </c>
      <c r="G246" s="29">
        <f t="shared" si="33"/>
        <v>4.698097539830806E-3</v>
      </c>
    </row>
    <row r="247" spans="1:14" x14ac:dyDescent="0.3">
      <c r="B247" s="28" t="s">
        <v>32</v>
      </c>
      <c r="C247" s="46">
        <v>0.34060000000000001</v>
      </c>
      <c r="D247">
        <v>93.16</v>
      </c>
      <c r="E247" s="9">
        <v>96.720001220703097</v>
      </c>
      <c r="F247" s="46">
        <f t="shared" si="32"/>
        <v>3.8213838779552312E-2</v>
      </c>
      <c r="G247" s="29">
        <f t="shared" si="33"/>
        <v>1.3015633488315519E-2</v>
      </c>
    </row>
    <row r="248" spans="1:14" x14ac:dyDescent="0.3">
      <c r="B248" s="37" t="s">
        <v>64</v>
      </c>
      <c r="C248" s="47">
        <v>0.16470000000000001</v>
      </c>
      <c r="D248" s="33">
        <v>230.96</v>
      </c>
      <c r="E248" s="39">
        <v>212.91000366210901</v>
      </c>
      <c r="F248" s="47">
        <f t="shared" si="32"/>
        <v>-7.8152045106905987E-2</v>
      </c>
      <c r="G248" s="34">
        <f t="shared" si="33"/>
        <v>-1.2871641829107418E-2</v>
      </c>
    </row>
    <row r="249" spans="1:14" ht="15" thickBot="1" x14ac:dyDescent="0.35">
      <c r="B249" s="28" t="s">
        <v>13</v>
      </c>
      <c r="C249" s="8">
        <f>SUM(C244:C248)</f>
        <v>1</v>
      </c>
      <c r="G249" s="29">
        <f>SUM(G244:G248)</f>
        <v>-3.1888198102175469E-2</v>
      </c>
      <c r="L249" s="57"/>
      <c r="M249" s="1"/>
    </row>
    <row r="250" spans="1:14" ht="15" thickBot="1" x14ac:dyDescent="0.35">
      <c r="B250" s="15" t="s">
        <v>19</v>
      </c>
      <c r="C250" s="16"/>
      <c r="D250" s="16"/>
      <c r="E250" s="16"/>
      <c r="F250" s="16"/>
      <c r="G250" s="18">
        <f>D241*(1+G249)-1</f>
        <v>0.11070460041850216</v>
      </c>
      <c r="L250" s="58"/>
    </row>
    <row r="251" spans="1:14" x14ac:dyDescent="0.3">
      <c r="B251" s="28" t="s">
        <v>10</v>
      </c>
      <c r="D251" s="19" t="str">
        <f>D243</f>
        <v>Oct/31/2022</v>
      </c>
      <c r="E251" s="19" t="str">
        <f>E243</f>
        <v>Nov/07/2022</v>
      </c>
      <c r="F251" t="s">
        <v>8</v>
      </c>
      <c r="G251" s="43"/>
      <c r="L251" s="8"/>
    </row>
    <row r="252" spans="1:14" x14ac:dyDescent="0.3">
      <c r="B252" s="37"/>
      <c r="C252" s="33"/>
      <c r="D252" s="41">
        <f>E237</f>
        <v>3871.97998046875</v>
      </c>
      <c r="E252" s="9">
        <v>3806.80004882812</v>
      </c>
      <c r="F252" s="40">
        <f>E252/D252-1</f>
        <v>-1.6833747067240612E-2</v>
      </c>
      <c r="G252" s="42"/>
    </row>
    <row r="253" spans="1:14" ht="15" thickBot="1" x14ac:dyDescent="0.35">
      <c r="B253" s="30" t="s">
        <v>49</v>
      </c>
      <c r="C253" s="31"/>
      <c r="D253" s="31"/>
      <c r="E253" s="31"/>
      <c r="F253" s="31"/>
      <c r="G253" s="44">
        <f>F252</f>
        <v>-1.6833747067240612E-2</v>
      </c>
    </row>
    <row r="254" spans="1:14" ht="15" thickBot="1" x14ac:dyDescent="0.35">
      <c r="B254" s="15" t="s">
        <v>21</v>
      </c>
      <c r="C254" s="16"/>
      <c r="D254" s="16"/>
      <c r="E254" s="16"/>
      <c r="F254" s="16"/>
      <c r="G254" s="18">
        <f>D242*(1+G253)-1</f>
        <v>-1.2357197087994432E-2</v>
      </c>
      <c r="N254" s="1"/>
    </row>
    <row r="255" spans="1:14" ht="13.8" customHeight="1" x14ac:dyDescent="0.3">
      <c r="N255" s="1"/>
    </row>
    <row r="256" spans="1:14" x14ac:dyDescent="0.3">
      <c r="A256" t="s">
        <v>63</v>
      </c>
      <c r="B256" t="s">
        <v>0</v>
      </c>
      <c r="D256">
        <f>D241*(1+G249)</f>
        <v>1.1107046004185022</v>
      </c>
      <c r="N256" s="1"/>
    </row>
    <row r="257" spans="1:14" x14ac:dyDescent="0.3">
      <c r="A257">
        <f>A242+1</f>
        <v>18</v>
      </c>
      <c r="B257" t="s">
        <v>10</v>
      </c>
      <c r="D257">
        <f>D242*(1+G253)</f>
        <v>0.98764280291200557</v>
      </c>
      <c r="N257" s="1"/>
    </row>
    <row r="258" spans="1:14" ht="28.8" x14ac:dyDescent="0.3">
      <c r="B258" s="48" t="s">
        <v>7</v>
      </c>
      <c r="C258" s="49" t="s">
        <v>6</v>
      </c>
      <c r="D258" s="49" t="str">
        <f>A256</f>
        <v>Nov/07/2022</v>
      </c>
      <c r="E258" s="49" t="str">
        <f>A271</f>
        <v>Nov/14/2022</v>
      </c>
      <c r="F258" s="49" t="s">
        <v>8</v>
      </c>
      <c r="G258" s="50" t="s">
        <v>9</v>
      </c>
      <c r="N258" s="1"/>
    </row>
    <row r="259" spans="1:14" x14ac:dyDescent="0.3">
      <c r="B259" s="30" t="s">
        <v>1</v>
      </c>
      <c r="C259" s="45">
        <v>0.1258</v>
      </c>
      <c r="D259" s="31">
        <v>44.07</v>
      </c>
      <c r="E259" s="52">
        <v>51.509998321533203</v>
      </c>
      <c r="F259" s="45">
        <f>E259/D259-1</f>
        <v>0.16882229002798277</v>
      </c>
      <c r="G259" s="36">
        <f>C259*F259</f>
        <v>2.1237844085520232E-2</v>
      </c>
    </row>
    <row r="260" spans="1:14" x14ac:dyDescent="0.3">
      <c r="B260" s="28" t="s">
        <v>2</v>
      </c>
      <c r="C260" s="46">
        <v>0.13439999999999999</v>
      </c>
      <c r="D260">
        <v>8.76</v>
      </c>
      <c r="E260" s="54">
        <v>10.5950002670288</v>
      </c>
      <c r="F260" s="46">
        <f t="shared" ref="F260:F263" si="34">E260/D260-1</f>
        <v>0.20947491632748849</v>
      </c>
      <c r="G260" s="29">
        <f t="shared" ref="G260:G263" si="35">C260*F260</f>
        <v>2.8153428754414452E-2</v>
      </c>
      <c r="N260" s="1"/>
    </row>
    <row r="261" spans="1:14" x14ac:dyDescent="0.3">
      <c r="B261" s="28" t="s">
        <v>66</v>
      </c>
      <c r="C261" s="46">
        <v>0.4219</v>
      </c>
      <c r="D261">
        <v>41.48</v>
      </c>
      <c r="E261" s="9">
        <v>46.740001678466797</v>
      </c>
      <c r="F261" s="46">
        <f t="shared" si="34"/>
        <v>0.12680814075378022</v>
      </c>
      <c r="G261" s="29">
        <f t="shared" si="35"/>
        <v>5.3500354584019874E-2</v>
      </c>
      <c r="N261" s="1"/>
    </row>
    <row r="262" spans="1:14" x14ac:dyDescent="0.3">
      <c r="B262" s="28" t="s">
        <v>60</v>
      </c>
      <c r="C262" s="46">
        <v>0.1946</v>
      </c>
      <c r="D262">
        <v>98.01</v>
      </c>
      <c r="E262" s="9">
        <v>107.08999633789</v>
      </c>
      <c r="F262" s="46">
        <f t="shared" si="34"/>
        <v>9.2643570430466227E-2</v>
      </c>
      <c r="G262" s="29">
        <f t="shared" si="35"/>
        <v>1.8028438805768727E-2</v>
      </c>
      <c r="N262" s="1"/>
    </row>
    <row r="263" spans="1:14" x14ac:dyDescent="0.3">
      <c r="B263" s="37" t="s">
        <v>44</v>
      </c>
      <c r="C263" s="47">
        <v>0.12330000000000001</v>
      </c>
      <c r="D263" s="33">
        <v>7.085</v>
      </c>
      <c r="E263" s="59">
        <v>7.3449997901916504</v>
      </c>
      <c r="F263" s="47">
        <f t="shared" si="34"/>
        <v>3.6697218093387551E-2</v>
      </c>
      <c r="G263" s="34">
        <f t="shared" si="35"/>
        <v>4.5247669909146858E-3</v>
      </c>
      <c r="N263" s="1"/>
    </row>
    <row r="264" spans="1:14" ht="15" thickBot="1" x14ac:dyDescent="0.35">
      <c r="B264" s="28" t="s">
        <v>13</v>
      </c>
      <c r="C264" s="8">
        <f>SUM(C259:C263)</f>
        <v>0.99999999999999989</v>
      </c>
      <c r="G264" s="29">
        <f>SUM(G259:G263)</f>
        <v>0.12544483322063796</v>
      </c>
      <c r="N264" s="1"/>
    </row>
    <row r="265" spans="1:14" ht="15" thickBot="1" x14ac:dyDescent="0.35">
      <c r="B265" s="15" t="s">
        <v>19</v>
      </c>
      <c r="C265" s="16"/>
      <c r="D265" s="16"/>
      <c r="E265" s="16"/>
      <c r="F265" s="16"/>
      <c r="G265" s="18">
        <f>D256*(1+G264)-1</f>
        <v>0.25003675377539647</v>
      </c>
    </row>
    <row r="266" spans="1:14" x14ac:dyDescent="0.3">
      <c r="B266" s="28" t="s">
        <v>10</v>
      </c>
      <c r="D266" s="19" t="str">
        <f>D258</f>
        <v>Nov/07/2022</v>
      </c>
      <c r="E266" s="19" t="str">
        <f>E258</f>
        <v>Nov/14/2022</v>
      </c>
      <c r="F266" t="s">
        <v>8</v>
      </c>
      <c r="G266" s="43"/>
    </row>
    <row r="267" spans="1:14" x14ac:dyDescent="0.3">
      <c r="B267" s="37"/>
      <c r="C267" s="33"/>
      <c r="D267" s="41">
        <f>E252</f>
        <v>3806.80004882812</v>
      </c>
      <c r="E267" s="9">
        <v>3957.3701171875</v>
      </c>
      <c r="F267" s="40">
        <f>E267/D267-1</f>
        <v>3.955292277715805E-2</v>
      </c>
      <c r="G267" s="42"/>
    </row>
    <row r="268" spans="1:14" ht="15" thickBot="1" x14ac:dyDescent="0.35">
      <c r="B268" s="30" t="s">
        <v>49</v>
      </c>
      <c r="C268" s="31"/>
      <c r="D268" s="31"/>
      <c r="E268" s="31"/>
      <c r="F268" s="31"/>
      <c r="G268" s="44">
        <f>F267</f>
        <v>3.955292277715805E-2</v>
      </c>
    </row>
    <row r="269" spans="1:14" ht="15" thickBot="1" x14ac:dyDescent="0.35">
      <c r="B269" s="15" t="s">
        <v>21</v>
      </c>
      <c r="C269" s="16"/>
      <c r="D269" s="16"/>
      <c r="E269" s="16"/>
      <c r="F269" s="16"/>
      <c r="G269" s="18">
        <f>D257*(1+G268)-1</f>
        <v>2.6706962426999992E-2</v>
      </c>
      <c r="H269" s="58">
        <f>E267/$D$12-1</f>
        <v>2.6706962426999548E-2</v>
      </c>
    </row>
    <row r="271" spans="1:14" x14ac:dyDescent="0.3">
      <c r="A271" t="s">
        <v>65</v>
      </c>
      <c r="B271" t="s">
        <v>0</v>
      </c>
      <c r="D271">
        <f>D256*(1+G264)</f>
        <v>1.2500367537753965</v>
      </c>
    </row>
    <row r="272" spans="1:14" x14ac:dyDescent="0.3">
      <c r="A272">
        <f>A257+1</f>
        <v>19</v>
      </c>
      <c r="B272" t="s">
        <v>10</v>
      </c>
      <c r="D272">
        <f>D257*(1+G268)</f>
        <v>1.026706962427</v>
      </c>
    </row>
    <row r="273" spans="1:10" ht="28.8" x14ac:dyDescent="0.3">
      <c r="B273" s="48" t="s">
        <v>7</v>
      </c>
      <c r="C273" s="49" t="s">
        <v>6</v>
      </c>
      <c r="D273" s="49" t="str">
        <f>A271</f>
        <v>Nov/14/2022</v>
      </c>
      <c r="E273" s="49" t="str">
        <f>A286</f>
        <v>Nov/21/2022</v>
      </c>
      <c r="F273" s="49" t="s">
        <v>8</v>
      </c>
      <c r="G273" s="50" t="s">
        <v>9</v>
      </c>
    </row>
    <row r="274" spans="1:10" x14ac:dyDescent="0.3">
      <c r="B274" s="30" t="s">
        <v>67</v>
      </c>
      <c r="C274" s="45">
        <v>0.19826913168323501</v>
      </c>
      <c r="D274" s="31">
        <v>98.49</v>
      </c>
      <c r="E274" s="52">
        <v>92.459999084472599</v>
      </c>
      <c r="F274" s="45">
        <f>E274/D274-1</f>
        <v>-6.1224499091556472E-2</v>
      </c>
      <c r="G274" s="36">
        <f>C274*F274</f>
        <v>-1.2138928272623913E-2</v>
      </c>
      <c r="J274" s="1"/>
    </row>
    <row r="275" spans="1:10" x14ac:dyDescent="0.3">
      <c r="B275" s="28" t="s">
        <v>68</v>
      </c>
      <c r="C275" s="46">
        <v>0.19640245919899199</v>
      </c>
      <c r="D275">
        <v>33.07</v>
      </c>
      <c r="E275" s="9">
        <v>39.555000305175703</v>
      </c>
      <c r="F275" s="46">
        <f t="shared" ref="F275:F278" si="36">E275/D275-1</f>
        <v>0.19609919277821897</v>
      </c>
      <c r="G275" s="29">
        <f t="shared" ref="G275:G278" si="37">C275*F275</f>
        <v>3.8514363708579413E-2</v>
      </c>
      <c r="J275" s="1"/>
    </row>
    <row r="276" spans="1:10" x14ac:dyDescent="0.3">
      <c r="B276" s="28" t="s">
        <v>66</v>
      </c>
      <c r="C276" s="46">
        <v>0.20332634765574001</v>
      </c>
      <c r="D276">
        <v>46.74</v>
      </c>
      <c r="E276" s="9">
        <v>41.889999389648402</v>
      </c>
      <c r="F276" s="46">
        <f>E276/D276-1</f>
        <v>-0.10376552439776632</v>
      </c>
      <c r="G276" s="29">
        <f t="shared" si="37"/>
        <v>-2.1098265088380405E-2</v>
      </c>
      <c r="J276" s="1"/>
    </row>
    <row r="277" spans="1:10" x14ac:dyDescent="0.3">
      <c r="B277" s="28" t="s">
        <v>69</v>
      </c>
      <c r="C277" s="46">
        <v>0.199510367802086</v>
      </c>
      <c r="D277">
        <v>71.47</v>
      </c>
      <c r="E277" s="9">
        <v>67.190002441406193</v>
      </c>
      <c r="F277" s="46">
        <f>E277/D277-1</f>
        <v>-5.9885232385529674E-2</v>
      </c>
      <c r="G277" s="29">
        <f t="shared" si="37"/>
        <v>-1.1947724739150418E-2</v>
      </c>
      <c r="J277" s="1"/>
    </row>
    <row r="278" spans="1:10" x14ac:dyDescent="0.3">
      <c r="B278" s="37" t="s">
        <v>44</v>
      </c>
      <c r="C278" s="47">
        <v>0.20249169365994499</v>
      </c>
      <c r="D278" s="33">
        <v>7.3449999999999998</v>
      </c>
      <c r="E278" s="39">
        <v>6.6100001335143999</v>
      </c>
      <c r="F278" s="47">
        <f t="shared" si="36"/>
        <v>-0.10006805534181074</v>
      </c>
      <c r="G278" s="34">
        <f t="shared" si="37"/>
        <v>-2.0262950007420361E-2</v>
      </c>
      <c r="J278" s="1"/>
    </row>
    <row r="279" spans="1:10" ht="15" thickBot="1" x14ac:dyDescent="0.35">
      <c r="B279" s="28" t="s">
        <v>13</v>
      </c>
      <c r="C279" s="8">
        <f>SUM(C274:C278)</f>
        <v>0.999999999999998</v>
      </c>
      <c r="G279" s="29">
        <f>SUM(G274:G278)</f>
        <v>-2.6933504398995684E-2</v>
      </c>
    </row>
    <row r="280" spans="1:10" ht="15" thickBot="1" x14ac:dyDescent="0.35">
      <c r="B280" s="15" t="s">
        <v>19</v>
      </c>
      <c r="C280" s="16"/>
      <c r="D280" s="16"/>
      <c r="E280" s="16"/>
      <c r="F280" s="16"/>
      <c r="G280" s="18">
        <f>D271*(1+G279)-1</f>
        <v>0.21636888336868054</v>
      </c>
    </row>
    <row r="281" spans="1:10" x14ac:dyDescent="0.3">
      <c r="B281" s="28" t="s">
        <v>10</v>
      </c>
      <c r="D281" s="19" t="str">
        <f>D273</f>
        <v>Nov/14/2022</v>
      </c>
      <c r="E281" s="19" t="str">
        <f>E273</f>
        <v>Nov/21/2022</v>
      </c>
      <c r="F281" t="s">
        <v>8</v>
      </c>
      <c r="G281" s="43"/>
    </row>
    <row r="282" spans="1:10" x14ac:dyDescent="0.3">
      <c r="B282" s="37"/>
      <c r="C282" s="33"/>
      <c r="D282" s="41">
        <f>E267</f>
        <v>3957.3701171875</v>
      </c>
      <c r="E282" s="9">
        <v>3949.94995117187</v>
      </c>
      <c r="F282" s="40">
        <f>E282/D282-1</f>
        <v>-1.8750245228271734E-3</v>
      </c>
      <c r="G282" s="42"/>
    </row>
    <row r="283" spans="1:10" ht="15" thickBot="1" x14ac:dyDescent="0.35">
      <c r="B283" s="30" t="s">
        <v>49</v>
      </c>
      <c r="C283" s="31"/>
      <c r="D283" s="31"/>
      <c r="E283" s="31"/>
      <c r="F283" s="31"/>
      <c r="G283" s="44">
        <f>F282</f>
        <v>-1.8750245228271734E-3</v>
      </c>
    </row>
    <row r="284" spans="1:10" ht="15" thickBot="1" x14ac:dyDescent="0.35">
      <c r="B284" s="15" t="s">
        <v>21</v>
      </c>
      <c r="C284" s="16"/>
      <c r="D284" s="16"/>
      <c r="E284" s="16"/>
      <c r="F284" s="16"/>
      <c r="G284" s="18">
        <f>D272*(1+G283)-1</f>
        <v>2.4781861694691987E-2</v>
      </c>
      <c r="H284" s="58">
        <f>E282/$D$12-1</f>
        <v>2.4781861694691543E-2</v>
      </c>
    </row>
    <row r="286" spans="1:10" x14ac:dyDescent="0.3">
      <c r="A286" t="s">
        <v>70</v>
      </c>
      <c r="B286" t="s">
        <v>0</v>
      </c>
      <c r="D286">
        <f>D271*(1+G279)</f>
        <v>1.2163688833686805</v>
      </c>
    </row>
    <row r="287" spans="1:10" x14ac:dyDescent="0.3">
      <c r="A287">
        <f>A272+1</f>
        <v>20</v>
      </c>
      <c r="B287" t="s">
        <v>10</v>
      </c>
      <c r="D287">
        <f>D272*(1+G283)</f>
        <v>1.024781861694692</v>
      </c>
    </row>
    <row r="288" spans="1:10" ht="28.8" x14ac:dyDescent="0.3">
      <c r="B288" s="48" t="s">
        <v>7</v>
      </c>
      <c r="C288" s="49" t="s">
        <v>6</v>
      </c>
      <c r="D288" s="49" t="str">
        <f>A286</f>
        <v>Nov/21/2022</v>
      </c>
      <c r="E288" s="49" t="str">
        <f>A301</f>
        <v>Nov/28/2022</v>
      </c>
      <c r="F288" s="49" t="s">
        <v>8</v>
      </c>
      <c r="G288" s="50" t="s">
        <v>9</v>
      </c>
    </row>
    <row r="289" spans="1:15" x14ac:dyDescent="0.3">
      <c r="B289" s="30" t="s">
        <v>36</v>
      </c>
      <c r="C289" s="45">
        <v>0.18740000000000001</v>
      </c>
      <c r="D289" s="31">
        <v>191.63</v>
      </c>
      <c r="E289" s="52">
        <v>189.77999877929599</v>
      </c>
      <c r="F289" s="45">
        <f>E289/D289-1</f>
        <v>-9.6540271392997479E-3</v>
      </c>
      <c r="G289" s="36">
        <f>C289*F289</f>
        <v>-1.8091646859047729E-3</v>
      </c>
    </row>
    <row r="290" spans="1:15" x14ac:dyDescent="0.3">
      <c r="B290" s="28" t="s">
        <v>71</v>
      </c>
      <c r="C290" s="46">
        <v>0.1915</v>
      </c>
      <c r="D290">
        <v>71.12</v>
      </c>
      <c r="E290" s="9">
        <v>72.099998474121094</v>
      </c>
      <c r="F290" s="46">
        <f t="shared" ref="F290:F293" si="38">E290/D290-1</f>
        <v>1.3779506104064865E-2</v>
      </c>
      <c r="G290" s="29">
        <f t="shared" ref="G290:G293" si="39">C290*F290</f>
        <v>2.6387754189284218E-3</v>
      </c>
    </row>
    <row r="291" spans="1:15" x14ac:dyDescent="0.3">
      <c r="B291" s="28" t="s">
        <v>72</v>
      </c>
      <c r="C291" s="46">
        <v>0.1976</v>
      </c>
      <c r="D291">
        <v>61.57</v>
      </c>
      <c r="E291" s="9">
        <v>65.519996643066406</v>
      </c>
      <c r="F291" s="46">
        <f t="shared" si="38"/>
        <v>6.4154566234633892E-2</v>
      </c>
      <c r="G291" s="29">
        <f t="shared" si="39"/>
        <v>1.2676942287963656E-2</v>
      </c>
    </row>
    <row r="292" spans="1:15" x14ac:dyDescent="0.3">
      <c r="B292" s="28" t="s">
        <v>52</v>
      </c>
      <c r="C292" s="46">
        <v>0.2167</v>
      </c>
      <c r="D292">
        <v>167.87</v>
      </c>
      <c r="E292" s="9">
        <v>182.919998168945</v>
      </c>
      <c r="F292" s="46">
        <f t="shared" si="38"/>
        <v>8.9652696544617827E-2</v>
      </c>
      <c r="G292" s="29">
        <f t="shared" si="39"/>
        <v>1.9427739341218685E-2</v>
      </c>
    </row>
    <row r="293" spans="1:15" x14ac:dyDescent="0.3">
      <c r="B293" s="37" t="s">
        <v>38</v>
      </c>
      <c r="C293" s="47">
        <v>0.20680000000000001</v>
      </c>
      <c r="D293" s="33">
        <v>10.56</v>
      </c>
      <c r="E293" s="39">
        <v>10.920000076293899</v>
      </c>
      <c r="F293" s="47">
        <f t="shared" si="38"/>
        <v>3.4090916315710151E-2</v>
      </c>
      <c r="G293" s="34">
        <f t="shared" si="39"/>
        <v>7.0500014940888594E-3</v>
      </c>
      <c r="O293" s="1"/>
    </row>
    <row r="294" spans="1:15" ht="15" thickBot="1" x14ac:dyDescent="0.35">
      <c r="B294" s="28" t="s">
        <v>13</v>
      </c>
      <c r="C294" s="8">
        <f>SUM(C289:C293)</f>
        <v>1</v>
      </c>
      <c r="G294" s="29">
        <f>SUM(G289:G293)</f>
        <v>3.9984293856294852E-2</v>
      </c>
      <c r="O294" s="1"/>
    </row>
    <row r="295" spans="1:15" ht="15" thickBot="1" x14ac:dyDescent="0.35">
      <c r="B295" s="15" t="s">
        <v>19</v>
      </c>
      <c r="C295" s="16"/>
      <c r="D295" s="16"/>
      <c r="E295" s="16"/>
      <c r="F295" s="16"/>
      <c r="G295" s="18">
        <f>D286*(1+G294)-1</f>
        <v>0.2650045342389471</v>
      </c>
      <c r="O295" s="1"/>
    </row>
    <row r="296" spans="1:15" x14ac:dyDescent="0.3">
      <c r="B296" s="28" t="s">
        <v>10</v>
      </c>
      <c r="D296" s="19" t="str">
        <f>D288</f>
        <v>Nov/21/2022</v>
      </c>
      <c r="E296" s="19" t="str">
        <f>E288</f>
        <v>Nov/28/2022</v>
      </c>
      <c r="F296" t="s">
        <v>8</v>
      </c>
      <c r="G296" s="43"/>
      <c r="O296" s="1"/>
    </row>
    <row r="297" spans="1:15" x14ac:dyDescent="0.3">
      <c r="B297" s="37"/>
      <c r="C297" s="33"/>
      <c r="D297" s="41">
        <f>E282</f>
        <v>3949.94995117187</v>
      </c>
      <c r="E297" s="9">
        <v>3963.94995117187</v>
      </c>
      <c r="F297" s="40">
        <f>E297/D297-1</f>
        <v>3.5443487064554802E-3</v>
      </c>
      <c r="G297" s="42"/>
      <c r="O297" s="1"/>
    </row>
    <row r="298" spans="1:15" ht="15" thickBot="1" x14ac:dyDescent="0.35">
      <c r="B298" s="30" t="s">
        <v>49</v>
      </c>
      <c r="C298" s="31"/>
      <c r="D298" s="31"/>
      <c r="E298" s="31"/>
      <c r="F298" s="31"/>
      <c r="G298" s="44">
        <f>F297</f>
        <v>3.5443487064554802E-3</v>
      </c>
    </row>
    <row r="299" spans="1:15" ht="15" thickBot="1" x14ac:dyDescent="0.35">
      <c r="B299" s="15" t="s">
        <v>21</v>
      </c>
      <c r="C299" s="16"/>
      <c r="D299" s="16"/>
      <c r="E299" s="16"/>
      <c r="F299" s="16"/>
      <c r="G299" s="18">
        <f>D287*(1+G298)-1</f>
        <v>2.8414045960588608E-2</v>
      </c>
      <c r="H299" s="58">
        <f>E297/$D$12-1</f>
        <v>2.8414045960588163E-2</v>
      </c>
    </row>
    <row r="301" spans="1:15" x14ac:dyDescent="0.3">
      <c r="A301" t="s">
        <v>73</v>
      </c>
      <c r="B301" t="s">
        <v>0</v>
      </c>
      <c r="D301">
        <f>D286*(1+G294)</f>
        <v>1.2650045342389471</v>
      </c>
    </row>
    <row r="302" spans="1:15" x14ac:dyDescent="0.3">
      <c r="A302">
        <f>A287+1</f>
        <v>21</v>
      </c>
      <c r="B302" t="s">
        <v>10</v>
      </c>
      <c r="D302">
        <f>D287*(1+G298)</f>
        <v>1.0284140459605886</v>
      </c>
    </row>
    <row r="303" spans="1:15" ht="28.8" x14ac:dyDescent="0.3">
      <c r="B303" s="48" t="s">
        <v>7</v>
      </c>
      <c r="C303" s="49" t="s">
        <v>6</v>
      </c>
      <c r="D303" s="49" t="str">
        <f>A301</f>
        <v>Nov/28/2022</v>
      </c>
      <c r="E303" s="49" t="str">
        <f>A316</f>
        <v>Dec/5/2022</v>
      </c>
      <c r="F303" s="49" t="s">
        <v>8</v>
      </c>
      <c r="G303" s="50" t="s">
        <v>9</v>
      </c>
    </row>
    <row r="304" spans="1:15" x14ac:dyDescent="0.3">
      <c r="B304" s="30" t="s">
        <v>66</v>
      </c>
      <c r="C304" s="45">
        <v>0.1988</v>
      </c>
      <c r="D304" s="31">
        <v>46.905000000000001</v>
      </c>
      <c r="E304" s="52">
        <v>50.759998321533203</v>
      </c>
      <c r="F304" s="45">
        <f>E304/D304-1</f>
        <v>8.2187364279569408E-2</v>
      </c>
      <c r="G304" s="36">
        <f>C304*F304</f>
        <v>1.6338848018778399E-2</v>
      </c>
    </row>
    <row r="305" spans="1:15" x14ac:dyDescent="0.3">
      <c r="B305" s="28" t="s">
        <v>69</v>
      </c>
      <c r="C305" s="46">
        <v>0.1913</v>
      </c>
      <c r="D305">
        <v>66.540000000000006</v>
      </c>
      <c r="E305" s="9">
        <v>66.550003051757798</v>
      </c>
      <c r="F305" s="46">
        <f t="shared" ref="F305:F308" si="40">E305/D305-1</f>
        <v>1.5033140603826212E-4</v>
      </c>
      <c r="G305" s="29">
        <f t="shared" ref="G305:G308" si="41">C305*F305</f>
        <v>2.8758397975119542E-5</v>
      </c>
    </row>
    <row r="306" spans="1:15" x14ac:dyDescent="0.3">
      <c r="B306" s="28" t="s">
        <v>75</v>
      </c>
      <c r="C306" s="46">
        <v>0.2114</v>
      </c>
      <c r="D306">
        <v>37.590000000000003</v>
      </c>
      <c r="E306" s="9">
        <v>37.770000457763601</v>
      </c>
      <c r="F306" s="46">
        <f t="shared" si="40"/>
        <v>4.7885197596062579E-3</v>
      </c>
      <c r="G306" s="29">
        <f t="shared" si="41"/>
        <v>1.0122930771807629E-3</v>
      </c>
      <c r="O306" s="1"/>
    </row>
    <row r="307" spans="1:15" x14ac:dyDescent="0.3">
      <c r="B307" s="28" t="s">
        <v>76</v>
      </c>
      <c r="C307" s="46">
        <v>0.2077</v>
      </c>
      <c r="D307">
        <v>5.5149999999999997</v>
      </c>
      <c r="E307" s="9">
        <v>5.2049999237060502</v>
      </c>
      <c r="F307" s="46">
        <f t="shared" si="40"/>
        <v>-5.6210349282674432E-2</v>
      </c>
      <c r="G307" s="29">
        <f t="shared" si="41"/>
        <v>-1.167488954601148E-2</v>
      </c>
      <c r="O307" s="1"/>
    </row>
    <row r="308" spans="1:15" x14ac:dyDescent="0.3">
      <c r="B308" s="37" t="s">
        <v>77</v>
      </c>
      <c r="C308" s="47">
        <v>0.1908</v>
      </c>
      <c r="D308" s="33">
        <v>13.12</v>
      </c>
      <c r="E308" s="39">
        <v>12.5900001525878</v>
      </c>
      <c r="F308" s="47">
        <f t="shared" si="40"/>
        <v>-4.0396329833246925E-2</v>
      </c>
      <c r="G308" s="34">
        <f t="shared" si="41"/>
        <v>-7.7076197321835132E-3</v>
      </c>
      <c r="O308" s="1"/>
    </row>
    <row r="309" spans="1:15" ht="15" thickBot="1" x14ac:dyDescent="0.35">
      <c r="B309" s="28" t="s">
        <v>13</v>
      </c>
      <c r="C309" s="8">
        <f>SUM(C304:C308)</f>
        <v>1</v>
      </c>
      <c r="G309" s="29">
        <f>SUM(G304:G308)</f>
        <v>-2.0026097842607135E-3</v>
      </c>
      <c r="O309" s="1"/>
    </row>
    <row r="310" spans="1:15" ht="15" thickBot="1" x14ac:dyDescent="0.35">
      <c r="B310" s="15" t="s">
        <v>19</v>
      </c>
      <c r="C310" s="16"/>
      <c r="D310" s="16"/>
      <c r="E310" s="16"/>
      <c r="F310" s="16"/>
      <c r="G310" s="18">
        <f>D301*(1+G309)-1</f>
        <v>0.26247122378154608</v>
      </c>
      <c r="O310" s="1"/>
    </row>
    <row r="311" spans="1:15" x14ac:dyDescent="0.3">
      <c r="B311" s="28" t="s">
        <v>10</v>
      </c>
      <c r="D311" s="19" t="str">
        <f>D303</f>
        <v>Nov/28/2022</v>
      </c>
      <c r="E311" s="19" t="str">
        <f>E303</f>
        <v>Dec/5/2022</v>
      </c>
      <c r="F311" t="s">
        <v>8</v>
      </c>
      <c r="G311" s="43"/>
    </row>
    <row r="312" spans="1:15" x14ac:dyDescent="0.3">
      <c r="B312" s="37"/>
      <c r="C312" s="33"/>
      <c r="D312" s="41">
        <f>E297</f>
        <v>3963.94995117187</v>
      </c>
      <c r="E312" s="9">
        <v>3998.85009765625</v>
      </c>
      <c r="F312" s="40">
        <f>E312/D312-1</f>
        <v>8.8043862597362299E-3</v>
      </c>
      <c r="G312" s="42"/>
    </row>
    <row r="313" spans="1:15" ht="15" thickBot="1" x14ac:dyDescent="0.35">
      <c r="B313" s="30" t="s">
        <v>49</v>
      </c>
      <c r="C313" s="31"/>
      <c r="D313" s="31"/>
      <c r="E313" s="31"/>
      <c r="F313" s="31"/>
      <c r="G313" s="44">
        <f>F312</f>
        <v>8.8043862597362299E-3</v>
      </c>
    </row>
    <row r="314" spans="1:15" ht="15" thickBot="1" x14ac:dyDescent="0.35">
      <c r="B314" s="15" t="s">
        <v>21</v>
      </c>
      <c r="C314" s="16"/>
      <c r="D314" s="16"/>
      <c r="E314" s="16"/>
      <c r="F314" s="16"/>
      <c r="G314" s="18">
        <f>D302*(1+G313)-1</f>
        <v>3.7468600456163736E-2</v>
      </c>
      <c r="H314" s="58">
        <f>E312/$D$12-1</f>
        <v>3.7468600456163514E-2</v>
      </c>
    </row>
    <row r="316" spans="1:15" x14ac:dyDescent="0.3">
      <c r="A316" s="60" t="s">
        <v>74</v>
      </c>
      <c r="B316" t="s">
        <v>0</v>
      </c>
      <c r="D316">
        <f>D301*(1+G309)</f>
        <v>1.2624712237815461</v>
      </c>
    </row>
    <row r="317" spans="1:15" x14ac:dyDescent="0.3">
      <c r="A317">
        <f>A302+1</f>
        <v>22</v>
      </c>
      <c r="B317" t="s">
        <v>10</v>
      </c>
      <c r="D317">
        <f>D302*(1+G313)</f>
        <v>1.0374686004561637</v>
      </c>
    </row>
    <row r="318" spans="1:15" ht="28.8" x14ac:dyDescent="0.3">
      <c r="B318" s="48" t="s">
        <v>7</v>
      </c>
      <c r="C318" s="49" t="s">
        <v>6</v>
      </c>
      <c r="D318" s="49" t="str">
        <f>A316</f>
        <v>Dec/5/2022</v>
      </c>
      <c r="E318" s="49" t="str">
        <f>A331</f>
        <v>Dec/12/2022</v>
      </c>
      <c r="F318" s="49" t="s">
        <v>8</v>
      </c>
      <c r="G318" s="50" t="s">
        <v>9</v>
      </c>
    </row>
    <row r="319" spans="1:15" x14ac:dyDescent="0.3">
      <c r="B319" s="30" t="s">
        <v>79</v>
      </c>
      <c r="C319" s="45">
        <v>0.2014</v>
      </c>
      <c r="D319" s="31">
        <v>215.18</v>
      </c>
      <c r="E319" s="52">
        <v>202.27000427246</v>
      </c>
      <c r="F319" s="45">
        <f>E319/D319-1</f>
        <v>-5.9996262327075001E-2</v>
      </c>
      <c r="G319" s="36">
        <f>C319*F319</f>
        <v>-1.2083247232672905E-2</v>
      </c>
    </row>
    <row r="320" spans="1:15" x14ac:dyDescent="0.3">
      <c r="B320" s="28" t="s">
        <v>60</v>
      </c>
      <c r="C320" s="46">
        <v>0.1963</v>
      </c>
      <c r="D320">
        <v>96.63</v>
      </c>
      <c r="E320" s="9">
        <v>96</v>
      </c>
      <c r="F320" s="46">
        <f t="shared" ref="F320:F323" si="42">E320/D320-1</f>
        <v>-6.5197143744177843E-3</v>
      </c>
      <c r="G320" s="29">
        <f t="shared" ref="G320:G323" si="43">C320*F320</f>
        <v>-1.2798199316982112E-3</v>
      </c>
    </row>
    <row r="321" spans="1:15" x14ac:dyDescent="0.3">
      <c r="B321" s="28" t="s">
        <v>80</v>
      </c>
      <c r="C321" s="46">
        <v>0.19969999999999999</v>
      </c>
      <c r="D321">
        <v>28.53</v>
      </c>
      <c r="E321" s="9">
        <v>27.1800003051757</v>
      </c>
      <c r="F321" s="46">
        <f t="shared" si="42"/>
        <v>-4.7318601290722073E-2</v>
      </c>
      <c r="G321" s="29">
        <f t="shared" si="43"/>
        <v>-9.4495246777571967E-3</v>
      </c>
    </row>
    <row r="322" spans="1:15" x14ac:dyDescent="0.3">
      <c r="B322" s="28" t="s">
        <v>5</v>
      </c>
      <c r="C322" s="46">
        <v>0.20150000000000001</v>
      </c>
      <c r="D322">
        <v>73.62</v>
      </c>
      <c r="E322" s="9">
        <v>73.800003051757798</v>
      </c>
      <c r="F322" s="46">
        <f t="shared" si="42"/>
        <v>2.4450292278972441E-3</v>
      </c>
      <c r="G322" s="29">
        <f t="shared" si="43"/>
        <v>4.9267338942129469E-4</v>
      </c>
      <c r="O322" s="1"/>
    </row>
    <row r="323" spans="1:15" x14ac:dyDescent="0.3">
      <c r="B323" s="37" t="s">
        <v>52</v>
      </c>
      <c r="C323" s="47">
        <v>0.2011</v>
      </c>
      <c r="D323" s="33">
        <v>182.45</v>
      </c>
      <c r="E323" s="39">
        <v>167.82000732421801</v>
      </c>
      <c r="F323" s="47">
        <f t="shared" si="42"/>
        <v>-8.0186312281622207E-2</v>
      </c>
      <c r="G323" s="34">
        <f t="shared" si="43"/>
        <v>-1.6125467399834226E-2</v>
      </c>
      <c r="O323" s="1"/>
    </row>
    <row r="324" spans="1:15" ht="15" thickBot="1" x14ac:dyDescent="0.35">
      <c r="B324" s="28" t="s">
        <v>13</v>
      </c>
      <c r="C324" s="8">
        <f>SUM(C319:C323)</f>
        <v>1</v>
      </c>
      <c r="G324" s="29">
        <f>SUM(G319:G323)</f>
        <v>-3.8445385852541245E-2</v>
      </c>
      <c r="O324" s="1"/>
    </row>
    <row r="325" spans="1:15" ht="15" thickBot="1" x14ac:dyDescent="0.35">
      <c r="B325" s="15" t="s">
        <v>19</v>
      </c>
      <c r="C325" s="16"/>
      <c r="D325" s="16"/>
      <c r="E325" s="16"/>
      <c r="F325" s="16"/>
      <c r="G325" s="18">
        <f>D316*(1+G324)-1</f>
        <v>0.21393503045553475</v>
      </c>
      <c r="O325" s="1"/>
    </row>
    <row r="326" spans="1:15" x14ac:dyDescent="0.3">
      <c r="B326" s="28" t="s">
        <v>10</v>
      </c>
      <c r="D326" s="19" t="str">
        <f>D318</f>
        <v>Dec/5/2022</v>
      </c>
      <c r="E326" s="19" t="str">
        <f>E318</f>
        <v>Dec/12/2022</v>
      </c>
      <c r="F326" t="s">
        <v>8</v>
      </c>
      <c r="G326" s="43"/>
      <c r="O326" s="1"/>
    </row>
    <row r="327" spans="1:15" x14ac:dyDescent="0.3">
      <c r="B327" s="37"/>
      <c r="C327" s="33"/>
      <c r="D327" s="41">
        <f>E312</f>
        <v>3998.85009765625</v>
      </c>
      <c r="E327" s="9">
        <v>3990.56005859375</v>
      </c>
      <c r="F327" s="40">
        <f>E327/D327-1</f>
        <v>-2.0731057329103075E-3</v>
      </c>
      <c r="G327" s="42"/>
    </row>
    <row r="328" spans="1:15" ht="15" thickBot="1" x14ac:dyDescent="0.35">
      <c r="B328" s="30" t="s">
        <v>49</v>
      </c>
      <c r="C328" s="31"/>
      <c r="D328" s="31"/>
      <c r="E328" s="31"/>
      <c r="F328" s="31"/>
      <c r="G328" s="44">
        <f>F327</f>
        <v>-2.0731057329103075E-3</v>
      </c>
    </row>
    <row r="329" spans="1:15" ht="15" thickBot="1" x14ac:dyDescent="0.35">
      <c r="B329" s="15" t="s">
        <v>21</v>
      </c>
      <c r="C329" s="16"/>
      <c r="D329" s="16"/>
      <c r="E329" s="16"/>
      <c r="F329" s="16"/>
      <c r="G329" s="18">
        <f>D317*(1+G328)-1</f>
        <v>3.5317818352843533E-2</v>
      </c>
      <c r="H329" s="58">
        <f>E327/$D$12-1</f>
        <v>3.5317818352843311E-2</v>
      </c>
      <c r="N329" s="1"/>
    </row>
    <row r="330" spans="1:15" x14ac:dyDescent="0.3">
      <c r="N330" s="1"/>
    </row>
    <row r="331" spans="1:15" x14ac:dyDescent="0.3">
      <c r="A331" s="60" t="s">
        <v>78</v>
      </c>
      <c r="B331" t="s">
        <v>0</v>
      </c>
      <c r="D331">
        <f>D316*(1+G324)</f>
        <v>1.2139350304555347</v>
      </c>
      <c r="N331" s="1"/>
    </row>
    <row r="332" spans="1:15" x14ac:dyDescent="0.3">
      <c r="A332">
        <f>A317+1</f>
        <v>23</v>
      </c>
      <c r="B332" t="s">
        <v>10</v>
      </c>
      <c r="D332">
        <f>D317*(1+G328)</f>
        <v>1.0353178183528435</v>
      </c>
      <c r="N332" s="1"/>
    </row>
    <row r="333" spans="1:15" ht="28.8" x14ac:dyDescent="0.3">
      <c r="B333" s="48" t="s">
        <v>7</v>
      </c>
      <c r="C333" s="49" t="s">
        <v>6</v>
      </c>
      <c r="D333" s="49" t="str">
        <f>A331</f>
        <v>Dec/12/2022</v>
      </c>
      <c r="E333" s="49" t="str">
        <f>A346</f>
        <v>Dec/19/2022</v>
      </c>
      <c r="F333" s="49" t="s">
        <v>8</v>
      </c>
      <c r="G333" s="50" t="s">
        <v>9</v>
      </c>
      <c r="N333" s="1"/>
    </row>
    <row r="334" spans="1:15" x14ac:dyDescent="0.3">
      <c r="B334" s="30" t="s">
        <v>2</v>
      </c>
      <c r="C334" s="45">
        <v>0.19670000000000001</v>
      </c>
      <c r="D334" s="31">
        <v>9.0050000000000008</v>
      </c>
      <c r="E334" s="52">
        <v>8.09000015258788</v>
      </c>
      <c r="F334" s="45">
        <f>E334/D334-1</f>
        <v>-0.10161019960156814</v>
      </c>
      <c r="G334" s="36">
        <f>C334*F334</f>
        <v>-1.9986726261628455E-2</v>
      </c>
    </row>
    <row r="335" spans="1:15" x14ac:dyDescent="0.3">
      <c r="B335" s="28" t="s">
        <v>48</v>
      </c>
      <c r="C335" s="46">
        <v>0.1971</v>
      </c>
      <c r="D335">
        <v>34.299999999999997</v>
      </c>
      <c r="E335" s="9">
        <v>36.060001373291001</v>
      </c>
      <c r="F335" s="46">
        <f t="shared" ref="F335:F338" si="44">E335/D335-1</f>
        <v>5.1311993390408261E-2</v>
      </c>
      <c r="G335" s="29">
        <f t="shared" ref="G335:G338" si="45">C335*F335</f>
        <v>1.0113593897249468E-2</v>
      </c>
    </row>
    <row r="336" spans="1:15" x14ac:dyDescent="0.3">
      <c r="B336" s="28" t="s">
        <v>82</v>
      </c>
      <c r="C336" s="46">
        <v>0.19439999999999999</v>
      </c>
      <c r="D336">
        <v>208.52</v>
      </c>
      <c r="E336" s="9">
        <v>191.58999633789</v>
      </c>
      <c r="F336" s="46">
        <f t="shared" si="44"/>
        <v>-8.1191270200028809E-2</v>
      </c>
      <c r="G336" s="29">
        <f t="shared" si="45"/>
        <v>-1.57835829268856E-2</v>
      </c>
    </row>
    <row r="337" spans="1:8" x14ac:dyDescent="0.3">
      <c r="B337" s="28" t="s">
        <v>75</v>
      </c>
      <c r="C337" s="46">
        <v>0.21579999999999999</v>
      </c>
      <c r="D337">
        <v>32.270000000000003</v>
      </c>
      <c r="E337" s="9">
        <v>29.2399997711181</v>
      </c>
      <c r="F337" s="46">
        <f t="shared" si="44"/>
        <v>-9.3895265846975606E-2</v>
      </c>
      <c r="G337" s="29">
        <f t="shared" si="45"/>
        <v>-2.0262598369777333E-2</v>
      </c>
    </row>
    <row r="338" spans="1:8" x14ac:dyDescent="0.3">
      <c r="B338" s="37" t="s">
        <v>31</v>
      </c>
      <c r="C338" s="47">
        <v>0.19600000000000001</v>
      </c>
      <c r="D338" s="33">
        <v>43.55</v>
      </c>
      <c r="E338" s="39">
        <v>40.369998931884702</v>
      </c>
      <c r="F338" s="47">
        <f t="shared" si="44"/>
        <v>-7.3019542321820841E-2</v>
      </c>
      <c r="G338" s="34">
        <f t="shared" si="45"/>
        <v>-1.4311830295076886E-2</v>
      </c>
    </row>
    <row r="339" spans="1:8" ht="15" thickBot="1" x14ac:dyDescent="0.35">
      <c r="B339" s="28" t="s">
        <v>13</v>
      </c>
      <c r="C339" s="8">
        <f>SUM(C334:C338)</f>
        <v>1</v>
      </c>
      <c r="G339" s="29">
        <f>SUM(G334:G338)</f>
        <v>-6.0231143956118803E-2</v>
      </c>
    </row>
    <row r="340" spans="1:8" ht="15" thickBot="1" x14ac:dyDescent="0.35">
      <c r="B340" s="15" t="s">
        <v>19</v>
      </c>
      <c r="C340" s="16"/>
      <c r="D340" s="16"/>
      <c r="E340" s="16"/>
      <c r="F340" s="16"/>
      <c r="G340" s="18">
        <f>D331*(1+G339)-1</f>
        <v>0.14081833488279183</v>
      </c>
    </row>
    <row r="341" spans="1:8" x14ac:dyDescent="0.3">
      <c r="B341" s="28" t="s">
        <v>10</v>
      </c>
      <c r="D341" s="19" t="str">
        <f>D333</f>
        <v>Dec/12/2022</v>
      </c>
      <c r="E341" s="19" t="str">
        <f>E333</f>
        <v>Dec/19/2022</v>
      </c>
      <c r="F341" t="s">
        <v>8</v>
      </c>
      <c r="G341" s="43"/>
    </row>
    <row r="342" spans="1:8" x14ac:dyDescent="0.3">
      <c r="B342" s="37"/>
      <c r="C342" s="33"/>
      <c r="D342" s="41">
        <f>E327</f>
        <v>3990.56005859375</v>
      </c>
      <c r="E342" s="9">
        <v>3817.65991210937</v>
      </c>
      <c r="F342" s="40">
        <f>E342/D342-1</f>
        <v>-4.3327288387011276E-2</v>
      </c>
      <c r="G342" s="42"/>
    </row>
    <row r="343" spans="1:8" ht="15" thickBot="1" x14ac:dyDescent="0.35">
      <c r="B343" s="30" t="s">
        <v>49</v>
      </c>
      <c r="C343" s="31"/>
      <c r="D343" s="31"/>
      <c r="E343" s="31"/>
      <c r="F343" s="31"/>
      <c r="G343" s="44">
        <f>F342</f>
        <v>-4.3327288387011276E-2</v>
      </c>
    </row>
    <row r="344" spans="1:8" ht="15" thickBot="1" x14ac:dyDescent="0.35">
      <c r="B344" s="15" t="s">
        <v>21</v>
      </c>
      <c r="C344" s="16"/>
      <c r="D344" s="16"/>
      <c r="E344" s="16"/>
      <c r="F344" s="16"/>
      <c r="G344" s="18">
        <f>D332*(1+G343)-1</f>
        <v>-9.5396953351414293E-3</v>
      </c>
      <c r="H344" s="58">
        <f>E342/$D$12-1</f>
        <v>-9.5396953351416514E-3</v>
      </c>
    </row>
    <row r="346" spans="1:8" x14ac:dyDescent="0.3">
      <c r="A346" s="60" t="s">
        <v>81</v>
      </c>
      <c r="B346" t="s">
        <v>0</v>
      </c>
      <c r="D346">
        <f>D331*(1+G339)</f>
        <v>1.1408183348827918</v>
      </c>
    </row>
    <row r="347" spans="1:8" x14ac:dyDescent="0.3">
      <c r="A347">
        <f>A332+1</f>
        <v>24</v>
      </c>
      <c r="B347" t="s">
        <v>10</v>
      </c>
      <c r="D347">
        <f>D332*(1+G343)</f>
        <v>0.99046030466485857</v>
      </c>
    </row>
    <row r="348" spans="1:8" ht="28.8" x14ac:dyDescent="0.3">
      <c r="B348" s="48" t="s">
        <v>7</v>
      </c>
      <c r="C348" s="49" t="s">
        <v>6</v>
      </c>
      <c r="D348" s="49" t="str">
        <f>A346</f>
        <v>Dec/19/2022</v>
      </c>
      <c r="E348" s="49" t="str">
        <f>A361</f>
        <v>Dec/26/2022</v>
      </c>
      <c r="F348" s="49" t="s">
        <v>8</v>
      </c>
      <c r="G348" s="50" t="s">
        <v>9</v>
      </c>
    </row>
    <row r="349" spans="1:8" x14ac:dyDescent="0.3">
      <c r="B349" s="30" t="s">
        <v>46</v>
      </c>
      <c r="C349" s="45">
        <v>0.2253</v>
      </c>
      <c r="D349" s="31">
        <v>306.16000000000003</v>
      </c>
      <c r="E349" s="52">
        <v>333.92001342773398</v>
      </c>
      <c r="F349" s="45">
        <f>E349/D349-1</f>
        <v>9.0671588149118021E-2</v>
      </c>
      <c r="G349" s="36">
        <f>C349*F349</f>
        <v>2.0428308809996291E-2</v>
      </c>
    </row>
    <row r="350" spans="1:8" x14ac:dyDescent="0.3">
      <c r="B350" s="28" t="s">
        <v>47</v>
      </c>
      <c r="C350" s="46">
        <v>0.19700000000000001</v>
      </c>
      <c r="D350">
        <v>11.69</v>
      </c>
      <c r="E350" s="9">
        <v>11.3599996566772</v>
      </c>
      <c r="F350" s="46">
        <f t="shared" ref="F350:F353" si="46">E350/D350-1</f>
        <v>-2.8229285143096638E-2</v>
      </c>
      <c r="G350" s="29">
        <f t="shared" ref="G350:G353" si="47">C350*F350</f>
        <v>-5.5611691731900382E-3</v>
      </c>
    </row>
    <row r="351" spans="1:8" x14ac:dyDescent="0.3">
      <c r="B351" s="28" t="s">
        <v>51</v>
      </c>
      <c r="C351" s="46">
        <v>0.19400000000000001</v>
      </c>
      <c r="D351">
        <v>13.67</v>
      </c>
      <c r="E351" s="9">
        <v>13</v>
      </c>
      <c r="F351" s="46">
        <f t="shared" si="46"/>
        <v>-4.9012435991221626E-2</v>
      </c>
      <c r="G351" s="29">
        <f t="shared" si="47"/>
        <v>-9.5084125822969962E-3</v>
      </c>
    </row>
    <row r="352" spans="1:8" x14ac:dyDescent="0.3">
      <c r="B352" s="28" t="s">
        <v>84</v>
      </c>
      <c r="C352" s="46">
        <v>0.19089999999999999</v>
      </c>
      <c r="D352">
        <v>30.8</v>
      </c>
      <c r="E352" s="9">
        <v>30.520000457763601</v>
      </c>
      <c r="F352" s="46">
        <f t="shared" si="46"/>
        <v>-9.0908942284545491E-3</v>
      </c>
      <c r="G352" s="29">
        <f t="shared" si="47"/>
        <v>-1.7354517082119733E-3</v>
      </c>
    </row>
    <row r="353" spans="1:15" x14ac:dyDescent="0.3">
      <c r="B353" s="37" t="s">
        <v>85</v>
      </c>
      <c r="C353" s="47">
        <v>0.1928</v>
      </c>
      <c r="D353" s="33">
        <v>31.56</v>
      </c>
      <c r="E353" s="39">
        <v>30.590000152587798</v>
      </c>
      <c r="F353" s="47">
        <f t="shared" si="46"/>
        <v>-3.0735102896457533E-2</v>
      </c>
      <c r="G353" s="34">
        <f t="shared" si="47"/>
        <v>-5.9257278384370121E-3</v>
      </c>
    </row>
    <row r="354" spans="1:15" ht="15" thickBot="1" x14ac:dyDescent="0.35">
      <c r="B354" s="28" t="s">
        <v>13</v>
      </c>
      <c r="C354" s="8">
        <f>SUM(C349:C353)</f>
        <v>1</v>
      </c>
      <c r="G354" s="29">
        <f>SUM(G349:G353)</f>
        <v>-2.3024524921397282E-3</v>
      </c>
      <c r="O354" s="1"/>
    </row>
    <row r="355" spans="1:15" ht="15" thickBot="1" x14ac:dyDescent="0.35">
      <c r="B355" s="15" t="s">
        <v>19</v>
      </c>
      <c r="C355" s="16"/>
      <c r="D355" s="16"/>
      <c r="E355" s="16"/>
      <c r="F355" s="16"/>
      <c r="G355" s="18">
        <f>D346*(1+G354)-1</f>
        <v>0.13819165486456209</v>
      </c>
      <c r="O355" s="1"/>
    </row>
    <row r="356" spans="1:15" x14ac:dyDescent="0.3">
      <c r="B356" s="28" t="s">
        <v>10</v>
      </c>
      <c r="D356" s="19" t="str">
        <f>D348</f>
        <v>Dec/19/2022</v>
      </c>
      <c r="E356" s="19" t="str">
        <f>E348</f>
        <v>Dec/26/2022</v>
      </c>
      <c r="F356" t="s">
        <v>8</v>
      </c>
      <c r="G356" s="43"/>
      <c r="O356" s="1"/>
    </row>
    <row r="357" spans="1:15" x14ac:dyDescent="0.3">
      <c r="B357" s="37"/>
      <c r="C357" s="33"/>
      <c r="D357" s="41">
        <f>E342</f>
        <v>3817.65991210937</v>
      </c>
      <c r="E357" s="9">
        <v>3844.82006835937</v>
      </c>
      <c r="F357" s="40">
        <f>E357/D357-1</f>
        <v>7.1143467137682048E-3</v>
      </c>
      <c r="G357" s="42"/>
      <c r="O357" s="1"/>
    </row>
    <row r="358" spans="1:15" ht="15" thickBot="1" x14ac:dyDescent="0.35">
      <c r="B358" s="30" t="s">
        <v>49</v>
      </c>
      <c r="C358" s="31"/>
      <c r="D358" s="31"/>
      <c r="E358" s="31"/>
      <c r="F358" s="31"/>
      <c r="G358" s="44">
        <f>F357</f>
        <v>7.1143467137682048E-3</v>
      </c>
      <c r="O358" s="1"/>
    </row>
    <row r="359" spans="1:15" ht="15" thickBot="1" x14ac:dyDescent="0.35">
      <c r="B359" s="15" t="s">
        <v>21</v>
      </c>
      <c r="C359" s="16"/>
      <c r="D359" s="16"/>
      <c r="E359" s="16"/>
      <c r="F359" s="16"/>
      <c r="G359" s="18">
        <f>D347*(1+G358)-1</f>
        <v>-2.4932173215311826E-3</v>
      </c>
      <c r="H359" s="58">
        <f>E357/$D$12-1</f>
        <v>-2.4932173215312936E-3</v>
      </c>
    </row>
    <row r="361" spans="1:15" x14ac:dyDescent="0.3">
      <c r="A361" s="60" t="s">
        <v>83</v>
      </c>
      <c r="B361" t="s">
        <v>0</v>
      </c>
      <c r="D361">
        <f>D346*(1+G354)</f>
        <v>1.1381916548645621</v>
      </c>
    </row>
    <row r="362" spans="1:15" x14ac:dyDescent="0.3">
      <c r="A362">
        <f>A347+1</f>
        <v>25</v>
      </c>
      <c r="B362" t="s">
        <v>10</v>
      </c>
      <c r="D362">
        <f>D347*(1+G358)</f>
        <v>0.99750678267846882</v>
      </c>
    </row>
    <row r="363" spans="1:15" ht="28.8" x14ac:dyDescent="0.3">
      <c r="B363" s="48" t="s">
        <v>7</v>
      </c>
      <c r="C363" s="49" t="s">
        <v>6</v>
      </c>
      <c r="D363" s="49" t="str">
        <f>A361</f>
        <v>Dec/26/2022</v>
      </c>
      <c r="E363" s="49" t="str">
        <f>A376</f>
        <v>Jan/09/2022</v>
      </c>
      <c r="F363" s="49" t="s">
        <v>8</v>
      </c>
      <c r="G363" s="50" t="s">
        <v>9</v>
      </c>
    </row>
    <row r="364" spans="1:15" x14ac:dyDescent="0.3">
      <c r="B364" s="30" t="s">
        <v>2</v>
      </c>
      <c r="C364" s="45">
        <v>0.1918</v>
      </c>
      <c r="D364" s="31">
        <v>7.81</v>
      </c>
      <c r="E364" s="61">
        <v>9.4700002670287997</v>
      </c>
      <c r="F364" s="45">
        <f>E364/D364-1</f>
        <v>0.21254804955554429</v>
      </c>
      <c r="G364" s="36">
        <f>C364*F364</f>
        <v>4.0766715904753392E-2</v>
      </c>
    </row>
    <row r="365" spans="1:15" x14ac:dyDescent="0.3">
      <c r="B365" s="28" t="s">
        <v>15</v>
      </c>
      <c r="C365" s="46">
        <v>0.18779999999999999</v>
      </c>
      <c r="D365">
        <v>12.06</v>
      </c>
      <c r="E365" s="54">
        <v>12.029999732971101</v>
      </c>
      <c r="F365" s="46">
        <f t="shared" ref="F365:F368" si="48">E365/D365-1</f>
        <v>-2.4875843307545775E-3</v>
      </c>
      <c r="G365" s="29">
        <f t="shared" ref="G365:G368" si="49">C365*F365</f>
        <v>-4.6716833731570966E-4</v>
      </c>
    </row>
    <row r="366" spans="1:15" x14ac:dyDescent="0.3">
      <c r="B366" s="28" t="s">
        <v>22</v>
      </c>
      <c r="C366" s="46">
        <v>0.18440000000000001</v>
      </c>
      <c r="D366">
        <v>49.79</v>
      </c>
      <c r="E366" s="54">
        <v>57.290000915527301</v>
      </c>
      <c r="F366" s="46">
        <f t="shared" si="48"/>
        <v>0.15063267554784709</v>
      </c>
      <c r="G366" s="29">
        <f t="shared" si="49"/>
        <v>2.7776665371023006E-2</v>
      </c>
    </row>
    <row r="367" spans="1:15" x14ac:dyDescent="0.3">
      <c r="B367" s="28" t="s">
        <v>52</v>
      </c>
      <c r="C367" s="46">
        <v>0.24540000000000001</v>
      </c>
      <c r="D367">
        <v>123.15</v>
      </c>
      <c r="E367" s="54">
        <v>119.76999664306599</v>
      </c>
      <c r="F367" s="46">
        <f t="shared" si="48"/>
        <v>-2.7446231075387795E-2</v>
      </c>
      <c r="G367" s="29">
        <f t="shared" si="49"/>
        <v>-6.735305105900165E-3</v>
      </c>
      <c r="O367" s="1"/>
    </row>
    <row r="368" spans="1:15" x14ac:dyDescent="0.3">
      <c r="B368" s="37" t="s">
        <v>38</v>
      </c>
      <c r="C368" s="47">
        <v>0.19059999999999999</v>
      </c>
      <c r="D368" s="33">
        <v>9.17</v>
      </c>
      <c r="E368" s="59">
        <v>11.6099996566772</v>
      </c>
      <c r="F368" s="47">
        <f t="shared" si="48"/>
        <v>0.26608502253840793</v>
      </c>
      <c r="G368" s="34">
        <f t="shared" si="49"/>
        <v>5.0715805295820551E-2</v>
      </c>
      <c r="O368" s="1"/>
    </row>
    <row r="369" spans="1:16" ht="15" thickBot="1" x14ac:dyDescent="0.35">
      <c r="B369" s="28" t="s">
        <v>13</v>
      </c>
      <c r="C369" s="8">
        <f>SUM(C364:C368)</f>
        <v>1</v>
      </c>
      <c r="G369" s="29">
        <f>SUM(G364:G368)</f>
        <v>0.11205671312838109</v>
      </c>
      <c r="O369" s="1"/>
    </row>
    <row r="370" spans="1:16" ht="15" thickBot="1" x14ac:dyDescent="0.35">
      <c r="B370" s="15" t="s">
        <v>19</v>
      </c>
      <c r="C370" s="16"/>
      <c r="D370" s="16"/>
      <c r="E370" s="16"/>
      <c r="F370" s="16"/>
      <c r="G370" s="18">
        <f>D361*(1+G369)-1</f>
        <v>0.26573367061883779</v>
      </c>
      <c r="O370" s="1"/>
    </row>
    <row r="371" spans="1:16" x14ac:dyDescent="0.3">
      <c r="B371" s="28" t="s">
        <v>10</v>
      </c>
      <c r="D371" s="19" t="str">
        <f>D363</f>
        <v>Dec/26/2022</v>
      </c>
      <c r="E371" s="19" t="str">
        <f>E363</f>
        <v>Jan/09/2022</v>
      </c>
      <c r="F371" t="s">
        <v>8</v>
      </c>
      <c r="G371" s="43"/>
      <c r="O371" s="1"/>
    </row>
    <row r="372" spans="1:16" x14ac:dyDescent="0.3">
      <c r="B372" s="37"/>
      <c r="C372" s="33"/>
      <c r="D372" s="41">
        <f>E357</f>
        <v>3844.82006835937</v>
      </c>
      <c r="E372" s="9">
        <v>3892.09008789062</v>
      </c>
      <c r="F372" s="40">
        <f>E372/D372-1</f>
        <v>1.2294468581314E-2</v>
      </c>
      <c r="G372" s="42"/>
    </row>
    <row r="373" spans="1:16" ht="15" thickBot="1" x14ac:dyDescent="0.35">
      <c r="B373" s="30" t="s">
        <v>49</v>
      </c>
      <c r="C373" s="31"/>
      <c r="D373" s="31"/>
      <c r="E373" s="31"/>
      <c r="F373" s="31"/>
      <c r="G373" s="44">
        <f>F372</f>
        <v>1.2294468581314E-2</v>
      </c>
    </row>
    <row r="374" spans="1:16" ht="15" thickBot="1" x14ac:dyDescent="0.35">
      <c r="B374" s="15" t="s">
        <v>21</v>
      </c>
      <c r="C374" s="16"/>
      <c r="D374" s="16"/>
      <c r="E374" s="16"/>
      <c r="F374" s="16"/>
      <c r="G374" s="18">
        <f>D362*(1+G373)-1</f>
        <v>9.7705984777569643E-3</v>
      </c>
      <c r="H374" s="58">
        <f>E372/$D$12-1</f>
        <v>9.7705984777567423E-3</v>
      </c>
    </row>
    <row r="376" spans="1:16" x14ac:dyDescent="0.3">
      <c r="A376" s="60" t="s">
        <v>86</v>
      </c>
      <c r="B376" t="s">
        <v>0</v>
      </c>
      <c r="D376">
        <f>D361*(1+G369)</f>
        <v>1.2657336706188378</v>
      </c>
    </row>
    <row r="377" spans="1:16" x14ac:dyDescent="0.3">
      <c r="A377">
        <f>A362+2</f>
        <v>27</v>
      </c>
      <c r="B377" t="s">
        <v>10</v>
      </c>
      <c r="D377">
        <f>D362*(1+G373)</f>
        <v>1.009770598477757</v>
      </c>
    </row>
    <row r="378" spans="1:16" ht="28.8" x14ac:dyDescent="0.3">
      <c r="B378" s="48" t="s">
        <v>7</v>
      </c>
      <c r="C378" s="49" t="s">
        <v>6</v>
      </c>
      <c r="D378" s="49" t="str">
        <f>A376</f>
        <v>Jan/09/2022</v>
      </c>
      <c r="E378" s="49" t="str">
        <f>A391</f>
        <v>Jan/16/2022</v>
      </c>
      <c r="F378" s="49" t="s">
        <v>8</v>
      </c>
      <c r="G378" s="50" t="s">
        <v>9</v>
      </c>
    </row>
    <row r="379" spans="1:16" x14ac:dyDescent="0.3">
      <c r="B379" s="30" t="s">
        <v>87</v>
      </c>
      <c r="C379" s="45">
        <v>0.18240000000000001</v>
      </c>
      <c r="D379" s="31">
        <v>224</v>
      </c>
      <c r="E379" s="31">
        <v>242.22999572753901</v>
      </c>
      <c r="F379" s="45">
        <f>E379/D379-1</f>
        <v>8.1383909497942053E-2</v>
      </c>
      <c r="G379" s="36">
        <f>C379*F379</f>
        <v>1.4844425092424632E-2</v>
      </c>
    </row>
    <row r="380" spans="1:16" x14ac:dyDescent="0.3">
      <c r="B380" s="28" t="s">
        <v>37</v>
      </c>
      <c r="C380" s="46">
        <v>0.26579999999999998</v>
      </c>
      <c r="D380" s="62">
        <v>227.94</v>
      </c>
      <c r="E380" s="62">
        <v>245.83000183105401</v>
      </c>
      <c r="F380" s="46">
        <f t="shared" ref="F380:F383" si="50">E380/D380-1</f>
        <v>7.8485574410169345E-2</v>
      </c>
      <c r="G380" s="29">
        <f t="shared" ref="G380:G383" si="51">C380*F380</f>
        <v>2.0861465678223012E-2</v>
      </c>
    </row>
    <row r="381" spans="1:16" x14ac:dyDescent="0.3">
      <c r="B381" s="28" t="s">
        <v>15</v>
      </c>
      <c r="C381" s="46">
        <v>0.1822</v>
      </c>
      <c r="D381" s="62">
        <v>12.03</v>
      </c>
      <c r="E381" s="62">
        <v>12.9099998474121</v>
      </c>
      <c r="F381" s="46">
        <f t="shared" si="50"/>
        <v>7.3150444506409062E-2</v>
      </c>
      <c r="G381" s="29">
        <f t="shared" si="51"/>
        <v>1.3328010989067732E-2</v>
      </c>
    </row>
    <row r="382" spans="1:16" x14ac:dyDescent="0.3">
      <c r="B382" s="28" t="s">
        <v>75</v>
      </c>
      <c r="C382" s="46">
        <v>0.18840000000000001</v>
      </c>
      <c r="D382" s="62">
        <v>30.65</v>
      </c>
      <c r="E382" s="62">
        <v>31.530000686645501</v>
      </c>
      <c r="F382" s="46">
        <f t="shared" si="50"/>
        <v>2.8711278520244798E-2</v>
      </c>
      <c r="G382" s="29">
        <f t="shared" si="51"/>
        <v>5.4092048732141207E-3</v>
      </c>
      <c r="P382" s="1"/>
    </row>
    <row r="383" spans="1:16" x14ac:dyDescent="0.3">
      <c r="B383" s="37" t="s">
        <v>88</v>
      </c>
      <c r="C383" s="47">
        <v>0.1812</v>
      </c>
      <c r="D383" s="33">
        <v>292.58999999999997</v>
      </c>
      <c r="E383" s="33">
        <v>304.45999145507801</v>
      </c>
      <c r="F383" s="47">
        <f t="shared" si="50"/>
        <v>4.0568684695574175E-2</v>
      </c>
      <c r="G383" s="34">
        <f t="shared" si="51"/>
        <v>7.3510456668380401E-3</v>
      </c>
      <c r="P383" s="1"/>
    </row>
    <row r="384" spans="1:16" ht="15" thickBot="1" x14ac:dyDescent="0.35">
      <c r="B384" s="28" t="s">
        <v>13</v>
      </c>
      <c r="C384" s="8">
        <f>SUM(C379:C383)</f>
        <v>1</v>
      </c>
      <c r="G384" s="29">
        <f>SUM(G379:G383)</f>
        <v>6.1794152299767535E-2</v>
      </c>
      <c r="P384" s="1"/>
    </row>
    <row r="385" spans="1:16" ht="15" thickBot="1" x14ac:dyDescent="0.35">
      <c r="B385" s="15" t="s">
        <v>19</v>
      </c>
      <c r="C385" s="16"/>
      <c r="D385" s="16"/>
      <c r="E385" s="16"/>
      <c r="F385" s="16"/>
      <c r="G385" s="18">
        <f>D376*(1+G384)-1</f>
        <v>0.34394860983200215</v>
      </c>
      <c r="P385" s="1"/>
    </row>
    <row r="386" spans="1:16" x14ac:dyDescent="0.3">
      <c r="B386" s="28" t="s">
        <v>10</v>
      </c>
      <c r="D386" s="19" t="str">
        <f>D378</f>
        <v>Jan/09/2022</v>
      </c>
      <c r="E386" s="19" t="str">
        <f>E378</f>
        <v>Jan/16/2022</v>
      </c>
      <c r="F386" t="s">
        <v>8</v>
      </c>
      <c r="G386" s="43"/>
      <c r="P386" s="1"/>
    </row>
    <row r="387" spans="1:16" x14ac:dyDescent="0.3">
      <c r="B387" s="37"/>
      <c r="C387" s="33"/>
      <c r="D387" s="41">
        <f>E372</f>
        <v>3892.09008789062</v>
      </c>
      <c r="E387" s="9">
        <v>3999.09008789062</v>
      </c>
      <c r="F387" s="40">
        <f>E387/D387-1</f>
        <v>2.7491655533079085E-2</v>
      </c>
      <c r="G387" s="42"/>
    </row>
    <row r="388" spans="1:16" ht="15" thickBot="1" x14ac:dyDescent="0.35">
      <c r="B388" s="30" t="s">
        <v>49</v>
      </c>
      <c r="C388" s="31"/>
      <c r="D388" s="31"/>
      <c r="E388" s="31"/>
      <c r="F388" s="31"/>
      <c r="G388" s="44">
        <f>F387</f>
        <v>2.7491655533079085E-2</v>
      </c>
    </row>
    <row r="389" spans="1:16" ht="15" thickBot="1" x14ac:dyDescent="0.35">
      <c r="B389" s="15" t="s">
        <v>21</v>
      </c>
      <c r="C389" s="16"/>
      <c r="D389" s="16"/>
      <c r="E389" s="16"/>
      <c r="F389" s="16"/>
      <c r="G389" s="18">
        <f>D377*(1+G388)-1</f>
        <v>3.753086393853855E-2</v>
      </c>
      <c r="H389" s="58">
        <f>E387/$D$12-1</f>
        <v>3.7530863938538328E-2</v>
      </c>
    </row>
    <row r="391" spans="1:16" x14ac:dyDescent="0.3">
      <c r="A391" s="60" t="s">
        <v>89</v>
      </c>
      <c r="B391" t="s">
        <v>0</v>
      </c>
      <c r="D391">
        <f>D376*(1+G384)</f>
        <v>1.3439486098320022</v>
      </c>
    </row>
    <row r="392" spans="1:16" x14ac:dyDescent="0.3">
      <c r="A392">
        <f>A377+1</f>
        <v>28</v>
      </c>
      <c r="B392" t="s">
        <v>10</v>
      </c>
      <c r="D392">
        <f>D377*(1+G388)</f>
        <v>1.0375308639385386</v>
      </c>
    </row>
    <row r="393" spans="1:16" ht="28.8" x14ac:dyDescent="0.3">
      <c r="B393" s="48" t="s">
        <v>7</v>
      </c>
      <c r="C393" s="49" t="s">
        <v>6</v>
      </c>
      <c r="D393" s="49" t="str">
        <f>A391</f>
        <v>Jan/16/2022</v>
      </c>
      <c r="E393" s="49" t="str">
        <f>A406</f>
        <v>Jan/23/2022</v>
      </c>
      <c r="F393" s="49" t="s">
        <v>8</v>
      </c>
      <c r="G393" s="50" t="s">
        <v>9</v>
      </c>
    </row>
    <row r="394" spans="1:16" x14ac:dyDescent="0.3">
      <c r="B394" t="s">
        <v>56</v>
      </c>
      <c r="C394" s="1">
        <v>0.19400000000000001</v>
      </c>
      <c r="D394">
        <v>65</v>
      </c>
      <c r="E394" s="31"/>
      <c r="F394" s="45">
        <f>E394/D394-1</f>
        <v>-1</v>
      </c>
      <c r="G394" s="36">
        <f>C394*F394</f>
        <v>-0.19400000000000001</v>
      </c>
    </row>
    <row r="395" spans="1:16" x14ac:dyDescent="0.3">
      <c r="B395" t="s">
        <v>26</v>
      </c>
      <c r="C395" s="1">
        <v>0.21870000000000001</v>
      </c>
      <c r="D395">
        <v>14.49</v>
      </c>
      <c r="E395" s="62"/>
      <c r="F395" s="46">
        <f t="shared" ref="F395:F398" si="52">E395/D395-1</f>
        <v>-1</v>
      </c>
      <c r="G395" s="29">
        <f t="shared" ref="G395:G398" si="53">C395*F395</f>
        <v>-0.21870000000000001</v>
      </c>
    </row>
    <row r="396" spans="1:16" x14ac:dyDescent="0.3">
      <c r="B396" t="s">
        <v>72</v>
      </c>
      <c r="C396" s="1">
        <v>0.1918</v>
      </c>
      <c r="D396">
        <v>69.75</v>
      </c>
      <c r="E396" s="62"/>
      <c r="F396" s="46">
        <f t="shared" si="52"/>
        <v>-1</v>
      </c>
      <c r="G396" s="29">
        <f t="shared" si="53"/>
        <v>-0.1918</v>
      </c>
    </row>
    <row r="397" spans="1:16" x14ac:dyDescent="0.3">
      <c r="B397" t="s">
        <v>30</v>
      </c>
      <c r="C397" s="1">
        <v>0.2014</v>
      </c>
      <c r="D397">
        <v>48.87</v>
      </c>
      <c r="E397" s="62"/>
      <c r="F397" s="46">
        <f t="shared" si="52"/>
        <v>-1</v>
      </c>
      <c r="G397" s="29">
        <f t="shared" si="53"/>
        <v>-0.2014</v>
      </c>
    </row>
    <row r="398" spans="1:16" x14ac:dyDescent="0.3">
      <c r="B398" t="s">
        <v>82</v>
      </c>
      <c r="C398" s="1">
        <v>0.19409999999999999</v>
      </c>
      <c r="D398">
        <v>201.11</v>
      </c>
      <c r="E398" s="33"/>
      <c r="F398" s="47">
        <f t="shared" si="52"/>
        <v>-1</v>
      </c>
      <c r="G398" s="34">
        <f t="shared" si="53"/>
        <v>-0.19409999999999999</v>
      </c>
      <c r="P398" s="1"/>
    </row>
    <row r="399" spans="1:16" ht="15" thickBot="1" x14ac:dyDescent="0.35">
      <c r="B399" s="28" t="s">
        <v>13</v>
      </c>
      <c r="C399" s="8">
        <f>SUM(C394:C398)</f>
        <v>1</v>
      </c>
      <c r="G399" s="29">
        <f>SUM(G394:G398)</f>
        <v>-1</v>
      </c>
      <c r="P399" s="1"/>
    </row>
    <row r="400" spans="1:16" ht="15" thickBot="1" x14ac:dyDescent="0.35">
      <c r="B400" s="15" t="s">
        <v>19</v>
      </c>
      <c r="C400" s="16"/>
      <c r="D400" s="16"/>
      <c r="E400" s="16"/>
      <c r="F400" s="16"/>
      <c r="G400" s="18">
        <f>D391*(1+G399)-1</f>
        <v>-1</v>
      </c>
      <c r="P400" s="1"/>
    </row>
    <row r="401" spans="1:16" x14ac:dyDescent="0.3">
      <c r="B401" s="28" t="s">
        <v>10</v>
      </c>
      <c r="D401" s="19" t="str">
        <f>D393</f>
        <v>Jan/16/2022</v>
      </c>
      <c r="E401" s="19" t="str">
        <f>E393</f>
        <v>Jan/23/2022</v>
      </c>
      <c r="F401" t="s">
        <v>8</v>
      </c>
      <c r="G401" s="43"/>
      <c r="P401" s="1"/>
    </row>
    <row r="402" spans="1:16" x14ac:dyDescent="0.3">
      <c r="B402" s="37"/>
      <c r="C402" s="33"/>
      <c r="D402" s="41">
        <f>E387</f>
        <v>3999.09008789062</v>
      </c>
      <c r="E402" s="9"/>
      <c r="F402" s="40">
        <f>E402/D402-1</f>
        <v>-1</v>
      </c>
      <c r="G402" s="42"/>
      <c r="P402" s="1"/>
    </row>
    <row r="403" spans="1:16" ht="15" thickBot="1" x14ac:dyDescent="0.35">
      <c r="B403" s="30" t="s">
        <v>49</v>
      </c>
      <c r="C403" s="31"/>
      <c r="D403" s="31"/>
      <c r="E403" s="31"/>
      <c r="F403" s="31"/>
      <c r="G403" s="44">
        <f>F402</f>
        <v>-1</v>
      </c>
    </row>
    <row r="404" spans="1:16" ht="15" thickBot="1" x14ac:dyDescent="0.35">
      <c r="B404" s="15" t="s">
        <v>21</v>
      </c>
      <c r="C404" s="16"/>
      <c r="D404" s="16"/>
      <c r="E404" s="16"/>
      <c r="F404" s="16"/>
      <c r="G404" s="18">
        <f>D392*(1+G403)-1</f>
        <v>-1</v>
      </c>
      <c r="H404" s="58">
        <f>E402/$D$12-1</f>
        <v>-1</v>
      </c>
    </row>
    <row r="406" spans="1:16" x14ac:dyDescent="0.3">
      <c r="A406" s="60" t="s">
        <v>90</v>
      </c>
      <c r="B406" t="s">
        <v>0</v>
      </c>
      <c r="D406">
        <f>D391*(1+G399)</f>
        <v>0</v>
      </c>
    </row>
    <row r="407" spans="1:16" x14ac:dyDescent="0.3">
      <c r="A407">
        <f>A392+1</f>
        <v>29</v>
      </c>
      <c r="B407" t="s">
        <v>10</v>
      </c>
      <c r="D407">
        <f>D392*(1+G403)</f>
        <v>0</v>
      </c>
    </row>
  </sheetData>
  <conditionalFormatting sqref="J49:J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Ko</dc:creator>
  <cp:lastModifiedBy>Albert Ko</cp:lastModifiedBy>
  <dcterms:created xsi:type="dcterms:W3CDTF">2022-07-18T22:58:29Z</dcterms:created>
  <dcterms:modified xsi:type="dcterms:W3CDTF">2023-01-16T21:57:01Z</dcterms:modified>
</cp:coreProperties>
</file>