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GitHub\Missing-fips-and-mapunits\ScriptsToMakeDB\3.2.97\"/>
    </mc:Choice>
  </mc:AlternateContent>
  <xr:revisionPtr revIDLastSave="0" documentId="8_{F599F23D-9577-4523-8018-01FFCD829238}" xr6:coauthVersionLast="32" xr6:coauthVersionMax="32" xr10:uidLastSave="{00000000-0000-0000-0000-000000000000}"/>
  <bookViews>
    <workbookView xWindow="0" yWindow="0" windowWidth="28800" windowHeight="13020" xr2:uid="{00000000-000D-0000-FFFF-FFFF00000000}"/>
  </bookViews>
  <sheets>
    <sheet name="CFARM Cash Crops" sheetId="2" r:id="rId1"/>
    <sheet name="CFARM Tree Crops" sheetId="3" r:id="rId2"/>
    <sheet name="harvest.csv" sheetId="4" r:id="rId3"/>
    <sheet name="Tier II" sheetId="1" r:id="rId4"/>
  </sheets>
  <calcPr calcId="179017"/>
</workbook>
</file>

<file path=xl/calcChain.xml><?xml version="1.0" encoding="utf-8"?>
<calcChain xmlns="http://schemas.openxmlformats.org/spreadsheetml/2006/main">
  <c r="E41" i="3" l="1"/>
  <c r="N13" i="3" s="1"/>
  <c r="E40" i="3"/>
  <c r="L15" i="3" s="1"/>
  <c r="E39" i="3"/>
  <c r="E38" i="3"/>
  <c r="M14" i="3" s="1"/>
  <c r="E37" i="3"/>
  <c r="E36" i="3"/>
  <c r="O15" i="3" s="1"/>
  <c r="N4" i="3" l="1"/>
  <c r="N12" i="3"/>
  <c r="M7" i="3"/>
  <c r="N10" i="3"/>
  <c r="M5" i="3"/>
  <c r="M8" i="3"/>
  <c r="L9" i="3"/>
  <c r="O9" i="3"/>
  <c r="N5" i="3"/>
  <c r="L8" i="3"/>
  <c r="N2" i="3"/>
  <c r="N14" i="3"/>
  <c r="N8" i="3"/>
  <c r="M9" i="3"/>
  <c r="L10" i="3"/>
  <c r="O10" i="3"/>
  <c r="O8" i="3"/>
  <c r="N7" i="3"/>
  <c r="L7" i="3"/>
  <c r="O7" i="3"/>
  <c r="N9" i="3"/>
  <c r="M10" i="3"/>
  <c r="L5" i="3"/>
  <c r="O5" i="3"/>
  <c r="M3" i="3"/>
  <c r="L4" i="3"/>
  <c r="O4" i="3"/>
  <c r="M11" i="3"/>
  <c r="L12" i="3"/>
  <c r="O12" i="3"/>
  <c r="M15" i="3"/>
  <c r="N3" i="3"/>
  <c r="M4" i="3"/>
  <c r="L6" i="3"/>
  <c r="O6" i="3"/>
  <c r="N11" i="3"/>
  <c r="M12" i="3"/>
  <c r="L13" i="3"/>
  <c r="O13" i="3"/>
  <c r="N15" i="3"/>
  <c r="L2" i="3"/>
  <c r="O2" i="3"/>
  <c r="M6" i="3"/>
  <c r="M13" i="3"/>
  <c r="L14" i="3"/>
  <c r="O14" i="3"/>
  <c r="M2" i="3"/>
  <c r="L3" i="3"/>
  <c r="O3" i="3"/>
  <c r="N6" i="3"/>
  <c r="L11" i="3"/>
  <c r="O11" i="3"/>
  <c r="F33" i="3"/>
  <c r="G33" i="3" s="1"/>
  <c r="F32" i="3"/>
  <c r="G32" i="3" s="1"/>
  <c r="F31" i="3"/>
  <c r="G31" i="3" s="1"/>
  <c r="F30" i="3"/>
  <c r="G30" i="3" s="1"/>
  <c r="F29" i="3"/>
  <c r="G29" i="3" s="1"/>
  <c r="F28" i="3"/>
  <c r="G28" i="3" s="1"/>
  <c r="F27" i="3"/>
  <c r="G27" i="3" s="1"/>
  <c r="F26" i="3"/>
  <c r="G26" i="3" s="1"/>
  <c r="F25" i="3"/>
  <c r="G25" i="3" s="1"/>
  <c r="J107" i="1" l="1"/>
  <c r="J106" i="1"/>
  <c r="J105" i="1"/>
  <c r="J104" i="1"/>
  <c r="J103" i="1"/>
  <c r="J102" i="1"/>
  <c r="J101" i="1"/>
  <c r="J99" i="1"/>
  <c r="J97" i="1"/>
  <c r="P88" i="1"/>
  <c r="O88" i="1"/>
  <c r="N88" i="1"/>
  <c r="M88" i="1"/>
  <c r="L88" i="1"/>
  <c r="K88" i="1"/>
  <c r="J88" i="1"/>
  <c r="P87" i="1"/>
  <c r="O87" i="1"/>
  <c r="N87" i="1"/>
  <c r="M87" i="1"/>
  <c r="L87" i="1"/>
  <c r="K87" i="1"/>
  <c r="J87" i="1"/>
  <c r="J86" i="1"/>
  <c r="P85" i="1"/>
  <c r="O85" i="1"/>
  <c r="N85" i="1"/>
  <c r="M85" i="1"/>
  <c r="L85" i="1"/>
  <c r="K85" i="1"/>
  <c r="F85" i="1"/>
  <c r="J85" i="1" s="1"/>
  <c r="J84"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alcChain>
</file>

<file path=xl/sharedStrings.xml><?xml version="1.0" encoding="utf-8"?>
<sst xmlns="http://schemas.openxmlformats.org/spreadsheetml/2006/main" count="836" uniqueCount="446">
  <si>
    <t>NASS Crop names (Col D, E) with their corresponding CDL crop name (Col B) val</t>
  </si>
  <si>
    <t>CDL crop name</t>
  </si>
  <si>
    <t>chist crop name</t>
  </si>
  <si>
    <t>NASS Crop name</t>
  </si>
  <si>
    <t>YIELD</t>
  </si>
  <si>
    <t>yield unit</t>
  </si>
  <si>
    <t>tierII HA</t>
  </si>
  <si>
    <t>lbs/yield_unit</t>
  </si>
  <si>
    <t>yield kg/ha</t>
  </si>
  <si>
    <t>dry_matter_fraction</t>
  </si>
  <si>
    <t>AGRslope</t>
  </si>
  <si>
    <t>AGRintercept</t>
  </si>
  <si>
    <t>root_residue_shoot_ratio</t>
  </si>
  <si>
    <t>Nfrac_of_ag_residues</t>
  </si>
  <si>
    <t>Nfrac_of_bg_residues</t>
  </si>
  <si>
    <t>Source</t>
  </si>
  <si>
    <t>Row/Other veg/truck crops</t>
  </si>
  <si>
    <t>ARTICHOKES</t>
  </si>
  <si>
    <t>CWT/acre</t>
  </si>
  <si>
    <t>IPCC Grains for Nfrac; simple average vegetable AGR slope (1.07) &amp; intercept (0.26) and R:S (0.13)</t>
  </si>
  <si>
    <t>Row/Other veg/Asparagus</t>
  </si>
  <si>
    <t>ASPARAGUS</t>
  </si>
  <si>
    <t>Row/Other veg/Dry Beans</t>
  </si>
  <si>
    <t>BEANS, DRY EDIBLE</t>
  </si>
  <si>
    <t>LB/acre</t>
  </si>
  <si>
    <t>IPCC 2006, Table 11.2</t>
  </si>
  <si>
    <t xml:space="preserve">BEANS, GREEN, LIMA, BABY, PROCESSING, FROZEN </t>
  </si>
  <si>
    <t>TONS/acre</t>
  </si>
  <si>
    <t>IPCC 2006, Table 11.2; Beans &amp; pulses</t>
  </si>
  <si>
    <t>BEANS, GREEN, LIMA, FORDHOOK, PROCESSING, FROZEN</t>
  </si>
  <si>
    <t>BEANS, GREEN, LIMA, FRESH MARKET</t>
  </si>
  <si>
    <t>BEANS, GREEN, LIMA, PROCESSING</t>
  </si>
  <si>
    <t>BEANS, SNAP, FRESH MARKET</t>
  </si>
  <si>
    <t>BEANS, SNAP, PROCESSING</t>
  </si>
  <si>
    <t>BEETS, PROCESSING</t>
  </si>
  <si>
    <t>IPCC 2006, Table 11.2;Tubers</t>
  </si>
  <si>
    <t>Row/Other veg/Broccoli</t>
  </si>
  <si>
    <t>BROCCOLI</t>
  </si>
  <si>
    <t>see lettuce, cabbage ;  IPCC Grains for Nfrac</t>
  </si>
  <si>
    <t>BRUSSELS SPROUTS</t>
  </si>
  <si>
    <t>Row/Other veg/Cabbage</t>
  </si>
  <si>
    <t>CABBAGE, FRESH MARKET</t>
  </si>
  <si>
    <t>lettuce, cabbage combines sources (Huett and Dettman 1991; De Pinheiro Henriques &amp; Marcelis 2000; Huett and Dettman 1989; Peach et al. 2000; Kage et al. 2003; Tan et al. 1999; Kumar et al. 1994; MacLeod et al. 1971; Jacobs et al. 2004; Jacobs et al. 2001;  Jacobs et al. 2002);  IPCC Grains for Nfrac</t>
  </si>
  <si>
    <t>Row/Other veg/Carrots</t>
  </si>
  <si>
    <t>CARROTS, FRESH MARKET</t>
  </si>
  <si>
    <t>McPharlin et al. 1992; Gibberd et al. 2003; Reid and English 2000; Peach et al. 2000; see IPCC Tubers for R:S and N frac</t>
  </si>
  <si>
    <t>CARROTS, PROCESSING</t>
  </si>
  <si>
    <t>Row/Other veg/Cauliflower</t>
  </si>
  <si>
    <t>CAULIFLOWER</t>
  </si>
  <si>
    <t>see lettuce, cabbage;  IPCC Grains for Nfrac</t>
  </si>
  <si>
    <t>Row/Other veg/Celery</t>
  </si>
  <si>
    <t>CELERY</t>
  </si>
  <si>
    <t>D'Antuono et al. 2002;  IPCC Grains for Nfrac; R:S from lettuce/cabbage</t>
  </si>
  <si>
    <t>Row/Other veg/Cucumbers</t>
  </si>
  <si>
    <t>CUCUMBERS, FRESH MARKET</t>
  </si>
  <si>
    <t>see cantaloupes; IPCC Grains for Nfrac</t>
  </si>
  <si>
    <t>CUCUMBERS, PROCESSING, PICKLES</t>
  </si>
  <si>
    <t>Row/Other veg/Eggplants</t>
  </si>
  <si>
    <t>EGGPLANT, FRESH MARKET</t>
  </si>
  <si>
    <t>see cantaloupes;  IPCC Grains for Nfrac</t>
  </si>
  <si>
    <t>ESCAROLE &amp; ENDIVE</t>
  </si>
  <si>
    <t>IPCC Grains for Nfrac; avg %DM; simple average vegetable AGR slope (1.07) &amp; intercept (0.26) and R:S (0.13) and DM fraction (0.1)</t>
  </si>
  <si>
    <t>Row/Other veg/Garlic</t>
  </si>
  <si>
    <t>GARLIC</t>
  </si>
  <si>
    <t>see onions; see IPCC Tubers for R:S and Nfrac</t>
  </si>
  <si>
    <t>Row/Other veg/Greens</t>
  </si>
  <si>
    <t>GREENS, COLLARD</t>
  </si>
  <si>
    <t>GREENS, KALE</t>
  </si>
  <si>
    <t>GREENS, MUSTARD</t>
  </si>
  <si>
    <t>IPCC Grains for Nfrac; simple average vegetable AGR slope (1.07) &amp; intercept (0.26) and DM fraction (0.1)</t>
  </si>
  <si>
    <t>GREENS, TURNIP</t>
  </si>
  <si>
    <t>IPCC Tubers for Nfrac and R:S ;simple average vegetable AGR slope (1.07) &amp; intercept (0.26) and R:S (0.13)</t>
  </si>
  <si>
    <t>Row/Other veg/Lentils</t>
  </si>
  <si>
    <t>LENTILS</t>
  </si>
  <si>
    <t>Row/Other veg/Lettuce</t>
  </si>
  <si>
    <t>LETTUCE, HEAD, FRESH MARKET</t>
  </si>
  <si>
    <t>LETTUCE, LEAF, FRESH MARKET</t>
  </si>
  <si>
    <t>LETTUCE, ROMAINE, FRESH MARKET</t>
  </si>
  <si>
    <t>Row/Other veg/Cantaloupes</t>
  </si>
  <si>
    <t>MELONS, CANTALOUP, FRESH MARKET</t>
  </si>
  <si>
    <t>Valantin et al. 1999; squash for R:S; IPCC Grains for Nfrac</t>
  </si>
  <si>
    <t>Row/Other veg/Honeydew Melons</t>
  </si>
  <si>
    <t>MELONS, HONEYDEW, FRESH MARKET</t>
  </si>
  <si>
    <t>Row/Other veg/Watermelons</t>
  </si>
  <si>
    <t>MELONS, WATERMELON, FRESH MARKET</t>
  </si>
  <si>
    <t>MINT, PEPPERMINT, OIL</t>
  </si>
  <si>
    <t>MINT, SPEARMINT, OIL</t>
  </si>
  <si>
    <t>OKRA</t>
  </si>
  <si>
    <t>see peppers;  IPCC Grains for Nfrac</t>
  </si>
  <si>
    <t>Row/Other veg/Onions</t>
  </si>
  <si>
    <t>ONIONS, DRY</t>
  </si>
  <si>
    <t>Peach et al. 2000, Halvorson et al. 2002; IPCC 2006 Tubers for N fractions</t>
  </si>
  <si>
    <t>Row/Other veg/Peas</t>
  </si>
  <si>
    <t>PEAS, AUSTRIAN WINTER</t>
  </si>
  <si>
    <t xml:space="preserve">PEAS, DRY EDIBLE </t>
  </si>
  <si>
    <t>Row/Other veg/Peppers</t>
  </si>
  <si>
    <t>PEPPERS, BELL</t>
  </si>
  <si>
    <t>combined sources (Costa and Gianquinto 2002; Marcussi et al. 2004; Tadesse et al. 1999; Diaz-Perez et al. 2008); IPCC Grains for Nfrac</t>
  </si>
  <si>
    <t>PEPPERS, CHILE</t>
  </si>
  <si>
    <t>Row/Other veg/Pumpkins</t>
  </si>
  <si>
    <t>PUMPKINS</t>
  </si>
  <si>
    <t>Row/Other veg/Radishes</t>
  </si>
  <si>
    <t>RADISHES</t>
  </si>
  <si>
    <t>see turnips; IPCC Tubers for R:S, Nfrac</t>
  </si>
  <si>
    <t>SPINACH, FRESH MARKET</t>
  </si>
  <si>
    <t>SPINACH, PROCESSING</t>
  </si>
  <si>
    <t>Row/Other veg/Squash</t>
  </si>
  <si>
    <t>SQUASH</t>
  </si>
  <si>
    <t>combined sources (Broderick and Loy 2005; Huett and Dettman 1991; El-Keblawy and Lovett-Doust 1996; Rouphael et al. 2006);   IPCC Grains for Nfrac</t>
  </si>
  <si>
    <t>SWEET CORN, FRESH MARKET</t>
  </si>
  <si>
    <t>IPCC 2006, Table 11.2, Corn</t>
  </si>
  <si>
    <t>SWEET CORN, PROCESSING</t>
  </si>
  <si>
    <t>Row/Other veg/Sweet Potatoes</t>
  </si>
  <si>
    <t>SWEET POTATOES</t>
  </si>
  <si>
    <t>Hill et al. (1990), Hartemink et al. 2000, Bruns and Bouwkamp 1989, Bourke 1985, Han et al. 2003, Gomes et al. 2005; see IPCC Tubers for R:S and Nfrac</t>
  </si>
  <si>
    <t>Row/Other veg/Tomatoes</t>
  </si>
  <si>
    <t>TOMATOES, IN THE OPEN, FRESH MARKET</t>
  </si>
  <si>
    <t>Scholberg et al. 2000; Akintoye et al. 2005; AGR-N and BGR-N are from Grains</t>
  </si>
  <si>
    <t>TOMATOES, IN THE OPEN, PROCESSING</t>
  </si>
  <si>
    <t>Close/Barley</t>
  </si>
  <si>
    <t>Barley</t>
  </si>
  <si>
    <t>BU/acre</t>
  </si>
  <si>
    <t>Close/Oats</t>
  </si>
  <si>
    <t>Oats</t>
  </si>
  <si>
    <t>Close/Rice</t>
  </si>
  <si>
    <t>Rice</t>
  </si>
  <si>
    <t>Close/Wheat</t>
  </si>
  <si>
    <t>Wheat</t>
  </si>
  <si>
    <t xml:space="preserve">IPCC 2006 Table 11.2  </t>
  </si>
  <si>
    <t>Hay/Grass harvest year</t>
  </si>
  <si>
    <t>Hay/Grass</t>
  </si>
  <si>
    <t>Hay</t>
  </si>
  <si>
    <t>IPCC 2006 Table 11.2 ; non-legume hay</t>
  </si>
  <si>
    <t>Hay/Grass plant year</t>
  </si>
  <si>
    <t>Hay/Legume harvest year</t>
  </si>
  <si>
    <t>Hay/Legume</t>
  </si>
  <si>
    <t>IPCC 2006 Table 11.2 ; alfalfa</t>
  </si>
  <si>
    <t>Hay/Legume plant year</t>
  </si>
  <si>
    <t>Hay/Legume-grass harvest year</t>
  </si>
  <si>
    <t>Hay/Grass-Legume</t>
  </si>
  <si>
    <t>Alfalfa</t>
  </si>
  <si>
    <t>IPCC 2006 Table 11.2; values are averages of Alfalf and non-legume hay</t>
  </si>
  <si>
    <t>Hay/Legume-grass plant year</t>
  </si>
  <si>
    <t>Row/Corn for grain</t>
  </si>
  <si>
    <t>Row/Corn</t>
  </si>
  <si>
    <t>Corn</t>
  </si>
  <si>
    <t xml:space="preserve">IPCC 2006; Table 11.2  </t>
  </si>
  <si>
    <t>Row/Corn for silage</t>
  </si>
  <si>
    <t>Corn for silage</t>
  </si>
  <si>
    <t>IPCC 2006; Table 11.2; AGR slope, intercept and dry matter fraction are from Non-N-fixing forages; rest is from Corn</t>
  </si>
  <si>
    <t>Row/Cotton</t>
  </si>
  <si>
    <t>Cotton</t>
  </si>
  <si>
    <t>Combined sources (Heitholt et a.l 1992, Halevy 1976, Wells and Meredith 1984, Sadras and Wilson 1997, Pettigre and Meredith 1997, Torbert and Reeves 1994, Gerik et al. 1996, Brouder and Cassmen 1990,  Fritschi et al. 2003, Pettigrew et al. 2005, Bouquet and Breitenbeck 2000, Mahroni and Aharonov 1964, Bange and Milroy 2004, Hollifield et al. 2000, Mondino et al. 2004, Wallach et al. 1978); BGR-N fraction from Grains</t>
  </si>
  <si>
    <t>Row/Peanuts</t>
  </si>
  <si>
    <t>Peanuts</t>
  </si>
  <si>
    <t>IPCC 2006; Table 11.2; Root ratio and belowground N content are from Root crops, other</t>
  </si>
  <si>
    <t>Row/Potatoes</t>
  </si>
  <si>
    <t>Potatoes</t>
  </si>
  <si>
    <t>Row/Sorghum for grain</t>
  </si>
  <si>
    <t>Row/Sorghum</t>
  </si>
  <si>
    <t>Sorghum</t>
  </si>
  <si>
    <t>IPCC 2006 Table 11.2; root frac is from Grains</t>
  </si>
  <si>
    <t>Row/Sorghum for silage</t>
  </si>
  <si>
    <t>Sorghum for silage</t>
  </si>
  <si>
    <t>IPCC 2006 Table 11.2; AGR slope,intercept and dry matter fraction from Non-N-fixing forages, rest from Sorghum</t>
  </si>
  <si>
    <t>Row/Soybeans</t>
  </si>
  <si>
    <t>Soybeans</t>
  </si>
  <si>
    <t>IPCC 2006 Table 11.2</t>
  </si>
  <si>
    <t>Row/Sugar beets</t>
  </si>
  <si>
    <t>Sugar beets</t>
  </si>
  <si>
    <t>IPCC 2006; Table 11.2; values are for Tubers</t>
  </si>
  <si>
    <t>Row/Sunflower</t>
  </si>
  <si>
    <t>Sunflower</t>
  </si>
  <si>
    <t>IPCC 2006, Table 11.2; values are from Grains</t>
  </si>
  <si>
    <t>Row/Tobacco</t>
  </si>
  <si>
    <t>Tobacco</t>
  </si>
  <si>
    <t>combined sources (Beyaert 1996, Moustakas and Ntzanis 2005, Crafts-Brandner et al. 1994, Hopkinson 1967, Crafts-Brandner et al. 1987)</t>
  </si>
  <si>
    <t>Close/All other close grown</t>
  </si>
  <si>
    <t>FLAXSEED</t>
  </si>
  <si>
    <t>IPCC 2006, Table 11.2; Grains</t>
  </si>
  <si>
    <t>MILLET, PROSO</t>
  </si>
  <si>
    <t>RAPESEED</t>
  </si>
  <si>
    <t>RYE</t>
  </si>
  <si>
    <t>Row/All other row crops</t>
  </si>
  <si>
    <t>SAFFLOWER</t>
  </si>
  <si>
    <t>SUGARCANE</t>
  </si>
  <si>
    <t>TONs/acre</t>
  </si>
  <si>
    <t>combined sources (Wiedenfels 2000, Dua and Sharma 1976, Singels &amp; Bezuidenhout 2002, Stirling et al. 1999, Sitompul et al. 2000)</t>
  </si>
  <si>
    <t>Exist in CDL but are not found in NASS values from Del Gro</t>
  </si>
  <si>
    <t>Row/Other veg/Chick Peas</t>
  </si>
  <si>
    <t>PEAS, DRY EDIBLE (substitute)</t>
  </si>
  <si>
    <t>Row/Other veg/Dbl Crop Lettuce/Cantaloupe</t>
  </si>
  <si>
    <t>Using average lettuce and cantaloupe values</t>
  </si>
  <si>
    <t xml:space="preserve">Yields are average lettuce + cantaloupe;fractions are average of cantaloupe and average lettuce </t>
  </si>
  <si>
    <t>Row/Other veg/Gourds</t>
  </si>
  <si>
    <t>SQUASH (substitute)</t>
  </si>
  <si>
    <t>Using values for squash-combined sources (Broderick and Loy 2005; Huett and Dettman 1991; El-Keblawy and Lovett-Doust 1996; Rouphael et al. 2006);   IPCC Grains for Nfrac</t>
  </si>
  <si>
    <t>Row/Other veg/Misc Vegs &amp; Fruits</t>
  </si>
  <si>
    <t>All red categories</t>
  </si>
  <si>
    <t>Row/Other veg/Turnips</t>
  </si>
  <si>
    <t>RADISHES (substitute)</t>
  </si>
  <si>
    <t>Hort/Berries</t>
  </si>
  <si>
    <t>Hort/Bush fruit</t>
  </si>
  <si>
    <t>Hort/Fruit</t>
  </si>
  <si>
    <t>Hort/Nut</t>
  </si>
  <si>
    <t>Hort/Other</t>
  </si>
  <si>
    <t>Hort/Vineyard</t>
  </si>
  <si>
    <t>Other crop/Aquaculture</t>
  </si>
  <si>
    <t>Other crop/Other-setaside etc.</t>
  </si>
  <si>
    <t>IPCC 2006 Table 11.2  non-legume hay for fractions except AGRslope which is assumed to be 1.0 denoting no offtake or harvest</t>
  </si>
  <si>
    <t>Other crop/Summer fallow</t>
  </si>
  <si>
    <t>Other farmland/CRP land</t>
  </si>
  <si>
    <t>Other farmland/Other land</t>
  </si>
  <si>
    <t>Pasture</t>
  </si>
  <si>
    <t>IPCC 2006 Table 11.2; fractions are averages of Alfalfa and non-legume hay except AGRslope which is assumed to be 0.50 denoting a 50% offtake rate</t>
  </si>
  <si>
    <t>Pasture/Grass graze year</t>
  </si>
  <si>
    <t>IPCC 2006 Table 11.2  non-legume hay for fractions except AGRslope which is assumed to be 0.50 denoting a 50% offtake rate</t>
  </si>
  <si>
    <t>Pasture/Grass plant year</t>
  </si>
  <si>
    <t>Pasture/Grass-forbs-legumes graze year</t>
  </si>
  <si>
    <t>IPCC 2006 Table 11.2 fractions are averages of Alfalfa and non-legume hay except AGRslope which is assumed to be 0.50 denoting a 50% offtake rate</t>
  </si>
  <si>
    <t>Pasture/Grass-forbs-legumes plant year</t>
  </si>
  <si>
    <t>Pasture/Legume graze year</t>
  </si>
  <si>
    <t>IPCC 2006 Table 11.2 ; fractions are for alfalfa hay except AGRslope which is assumed to be 0.50 denoting a 50% offtake rate</t>
  </si>
  <si>
    <t>Pasture/Legume plant year</t>
  </si>
  <si>
    <t xml:space="preserve">A chist value exists in NASS but does not exist in CDL. </t>
  </si>
  <si>
    <t>A corresponding NASS value for the CDL chist is missing. Need to fill in the info here, or assign the CDL chist values to already existing NASS chist values</t>
  </si>
  <si>
    <t>There are not specific plant/harvest years in the NASS but there is for CDL so the same value is used for both categories above</t>
  </si>
  <si>
    <t>Slight differences in names, but should line up…</t>
  </si>
  <si>
    <t>We need to determine a way to assign values to NASS for the ones that do not have a corresponding CDL value!</t>
  </si>
  <si>
    <t>Broccoli</t>
  </si>
  <si>
    <t>Cauliflower</t>
  </si>
  <si>
    <t>Clover</t>
  </si>
  <si>
    <t>Corn Silage</t>
  </si>
  <si>
    <t>Dry Field Beans</t>
  </si>
  <si>
    <t>Grass</t>
  </si>
  <si>
    <t>Grass-Legume</t>
  </si>
  <si>
    <t>Millet</t>
  </si>
  <si>
    <t>Peanut</t>
  </si>
  <si>
    <t>Potato</t>
  </si>
  <si>
    <t>Rice - flooded</t>
  </si>
  <si>
    <t>Sorghum Silage</t>
  </si>
  <si>
    <t>Spring Wheat</t>
  </si>
  <si>
    <t>Strawberry</t>
  </si>
  <si>
    <t>Sugar Beets</t>
  </si>
  <si>
    <t>Switchgrass</t>
  </si>
  <si>
    <t>Tomatoes - processing</t>
  </si>
  <si>
    <t>Winter Wheat</t>
  </si>
  <si>
    <t>Main crop menu</t>
  </si>
  <si>
    <t>Cover crop menu</t>
  </si>
  <si>
    <t>Annual rye - Legume - Radish</t>
  </si>
  <si>
    <t xml:space="preserve">Annual rye - Legume  </t>
  </si>
  <si>
    <t>Annual rye</t>
  </si>
  <si>
    <t>Cereal rye</t>
  </si>
  <si>
    <t>Forage radish</t>
  </si>
  <si>
    <t>Oilseed radish</t>
  </si>
  <si>
    <t>Winter grain - other</t>
  </si>
  <si>
    <t>Vetch</t>
  </si>
  <si>
    <t>Winter wheat</t>
  </si>
  <si>
    <t>Lettuce - head</t>
  </si>
  <si>
    <t>Lettuce - romaine</t>
  </si>
  <si>
    <t>Lettuce - leaf</t>
  </si>
  <si>
    <t>IPCC 2006, Table 11.2; belowgrounf N content is from Grains</t>
  </si>
  <si>
    <r>
      <rPr>
        <sz val="11"/>
        <color rgb="FFFF0000"/>
        <rFont val="Calibri"/>
        <family val="2"/>
        <scheme val="minor"/>
      </rPr>
      <t>assumed silage</t>
    </r>
    <r>
      <rPr>
        <sz val="11"/>
        <rFont val="Calibri"/>
        <family val="2"/>
        <scheme val="minor"/>
      </rPr>
      <t>; IPCC 2006 Table 11.2; AGR slope,intercept and dry matter fraction from Non-N-fixing forages, rest from Sorghum</t>
    </r>
  </si>
  <si>
    <t>IPCC 2006 Table 11.2 ; wheat for belowground</t>
  </si>
  <si>
    <t>IPCC 2006, Table 11.2; Grains for belowground</t>
  </si>
  <si>
    <t>IPCC 2006 Table 11.2; spring wheat</t>
  </si>
  <si>
    <t>IPCC 2006 Table 11.2 ; winter wheat</t>
  </si>
  <si>
    <t>Tomatoes - fresh</t>
  </si>
  <si>
    <t>Kirnak et al. 2001; IPCC grains for b.g.Nfrac</t>
  </si>
  <si>
    <r>
      <rPr>
        <sz val="11"/>
        <color rgb="FFFF0000"/>
        <rFont val="Calibri"/>
        <family val="2"/>
        <scheme val="minor"/>
      </rPr>
      <t>CAL-CORE data for a.g.resN frac;</t>
    </r>
    <r>
      <rPr>
        <sz val="11"/>
        <rFont val="Calibri"/>
        <family val="2"/>
        <scheme val="minor"/>
      </rPr>
      <t xml:space="preserve"> lettuce, cabbage combines sources (Huett and Dettman 1991; De Pinheiro Henriques &amp; Marcelis 2000; Huett and Dettman 1989; Peach et al. 2000; Kage et al. 2003; Tan et al. 1999; Kumar et al. 1994; MacLeod et al. 1971; Jacobs et al. 2004; Jacobs et al. 2001;  Jacobs et al. 2002);  IPCC Grains for b.g.Nfrac</t>
    </r>
  </si>
  <si>
    <r>
      <rPr>
        <sz val="11"/>
        <color rgb="FFFF0000"/>
        <rFont val="Calibri"/>
        <family val="2"/>
        <scheme val="minor"/>
      </rPr>
      <t>CAL-CORE data for %a.g. N</t>
    </r>
    <r>
      <rPr>
        <sz val="11"/>
        <rFont val="Calibri"/>
        <family val="2"/>
        <scheme val="minor"/>
      </rPr>
      <t>; see lettuce, cabbage ;  IPCC Grains for b.g. Nfrac</t>
    </r>
  </si>
  <si>
    <r>
      <rPr>
        <sz val="11"/>
        <color rgb="FFFF0000"/>
        <rFont val="Calibri"/>
        <family val="2"/>
        <scheme val="minor"/>
      </rPr>
      <t>CAL-CORE data for broccoli for %a.g. N;</t>
    </r>
    <r>
      <rPr>
        <sz val="11"/>
        <rFont val="Calibri"/>
        <family val="2"/>
        <scheme val="minor"/>
      </rPr>
      <t xml:space="preserve"> see lettuce, cabbage ;  IPCC Grains for b.g. Nfrac</t>
    </r>
  </si>
  <si>
    <t>code</t>
  </si>
  <si>
    <t>Name</t>
  </si>
  <si>
    <t>Type</t>
  </si>
  <si>
    <t>harvest_units</t>
  </si>
  <si>
    <t>unit_weight (lb)</t>
  </si>
  <si>
    <t>harvest_index</t>
  </si>
  <si>
    <t>moisture_content (fraction)</t>
  </si>
  <si>
    <t>root_shoot_ratio</t>
  </si>
  <si>
    <t>combustion_efficiency</t>
  </si>
  <si>
    <t>straw_to_grain_ratio</t>
  </si>
  <si>
    <t>tons/ac</t>
  </si>
  <si>
    <t>ALMOND</t>
  </si>
  <si>
    <t>tree</t>
  </si>
  <si>
    <t>lb/ac</t>
  </si>
  <si>
    <t>not applicable</t>
  </si>
  <si>
    <t>IPCC 2006 Table 4.4, broadleaf &lt;75 t/ha</t>
  </si>
  <si>
    <t>Almond (in shell)</t>
  </si>
  <si>
    <t>https://topculinario.com/en/dc-789,almond-in-shell.html</t>
  </si>
  <si>
    <t>WALNUT</t>
  </si>
  <si>
    <t>Walnut (in shell)</t>
  </si>
  <si>
    <t>PISTAC</t>
  </si>
  <si>
    <t>Pistachio (in shell)</t>
  </si>
  <si>
    <t>Table Grape</t>
  </si>
  <si>
    <t>Zamski and Schaffer 1996</t>
  </si>
  <si>
    <t>GRAPER1</t>
  </si>
  <si>
    <t>Wine Grape (&lt;1390 GDD)</t>
  </si>
  <si>
    <t>GRAPER2</t>
  </si>
  <si>
    <t>Wine Grape (1391-1670 GDD)</t>
  </si>
  <si>
    <t>GRAPER3</t>
  </si>
  <si>
    <t>Wine Grape (1671-1950 GDD)</t>
  </si>
  <si>
    <t>GRAPER4</t>
  </si>
  <si>
    <t>Wine Grape (&gt; 1951 GDD)</t>
  </si>
  <si>
    <t>from Weinbaum et al</t>
  </si>
  <si>
    <t>estimated</t>
  </si>
  <si>
    <t>assumed</t>
  </si>
  <si>
    <t>N removed kg/MT</t>
  </si>
  <si>
    <t>DM frac</t>
  </si>
  <si>
    <t>C frac</t>
  </si>
  <si>
    <t>C kg/MT</t>
  </si>
  <si>
    <t>C:N</t>
  </si>
  <si>
    <t>pome</t>
  </si>
  <si>
    <t>apple</t>
  </si>
  <si>
    <t>pear</t>
  </si>
  <si>
    <t>stone</t>
  </si>
  <si>
    <t>apricot</t>
  </si>
  <si>
    <t>cherry</t>
  </si>
  <si>
    <t>nectarine</t>
  </si>
  <si>
    <t>Peach, clingstone</t>
  </si>
  <si>
    <t>Peach, treestone</t>
  </si>
  <si>
    <t>Plum</t>
  </si>
  <si>
    <t>Prune</t>
  </si>
  <si>
    <t>nuts</t>
  </si>
  <si>
    <t>almond</t>
  </si>
  <si>
    <t>kernel</t>
  </si>
  <si>
    <t>pistachio</t>
  </si>
  <si>
    <t>in-shell</t>
  </si>
  <si>
    <t>walnut</t>
  </si>
  <si>
    <t>Dean and Weil 2009</t>
  </si>
  <si>
    <t>simple average of annual rye, clover, and radish</t>
  </si>
  <si>
    <t>cover crops are assumed to be harvested as forage at an air-dried moisture content of 10%; 80% of aboveground biomass is assumed to be harvested</t>
  </si>
  <si>
    <t>n_fraction_wood</t>
  </si>
  <si>
    <t>n_fraction_leaves</t>
  </si>
  <si>
    <t>n_fraction_fruit</t>
  </si>
  <si>
    <t>n_fraction_fine_roots</t>
  </si>
  <si>
    <t>wood_juvenile_root_death_rate</t>
  </si>
  <si>
    <t>wood_mature_root_death_rate</t>
  </si>
  <si>
    <t>leaf_death_rate</t>
  </si>
  <si>
    <t>time</t>
  </si>
  <si>
    <t>dayofyr</t>
  </si>
  <si>
    <t>crpval</t>
  </si>
  <si>
    <t>agcacc</t>
  </si>
  <si>
    <t>bgcjacc</t>
  </si>
  <si>
    <t>bgcmacc</t>
  </si>
  <si>
    <t>cgrain</t>
  </si>
  <si>
    <t>egrain(N)</t>
  </si>
  <si>
    <t>egrain(P)</t>
  </si>
  <si>
    <t>egrain(S)</t>
  </si>
  <si>
    <t>crmvst</t>
  </si>
  <si>
    <t>ermvst(N)</t>
  </si>
  <si>
    <t>ermvst(P)</t>
  </si>
  <si>
    <t>ermvst(S)</t>
  </si>
  <si>
    <t>cstraw</t>
  </si>
  <si>
    <t>estraw(N)</t>
  </si>
  <si>
    <t>estraw(P)</t>
  </si>
  <si>
    <t>estraw(S)</t>
  </si>
  <si>
    <t>stdstraw</t>
  </si>
  <si>
    <t>estdstraw(N)</t>
  </si>
  <si>
    <t>estdstraw(P)</t>
  </si>
  <si>
    <t>estdstraw(S)</t>
  </si>
  <si>
    <t>addsdc</t>
  </si>
  <si>
    <t>addsde(N)</t>
  </si>
  <si>
    <t>addsde(P)</t>
  </si>
  <si>
    <t>addsde(S)</t>
  </si>
  <si>
    <t>resid</t>
  </si>
  <si>
    <t>reside(N)</t>
  </si>
  <si>
    <t>reside(P)</t>
  </si>
  <si>
    <t>reside(S)</t>
  </si>
  <si>
    <t>irrapp</t>
  </si>
  <si>
    <t>fertapp(N)</t>
  </si>
  <si>
    <t>fertapp(P)</t>
  </si>
  <si>
    <t>fertapp(S)</t>
  </si>
  <si>
    <t>afertapp(N)</t>
  </si>
  <si>
    <t>afertapp(P)</t>
  </si>
  <si>
    <t>afertapp(S)</t>
  </si>
  <si>
    <t>omadapp</t>
  </si>
  <si>
    <t>omaeapp(N)</t>
  </si>
  <si>
    <t>omaeapp(P)</t>
  </si>
  <si>
    <t>omaeapp(S)</t>
  </si>
  <si>
    <t>strmac(1)</t>
  </si>
  <si>
    <t>strmac(2)</t>
  </si>
  <si>
    <t>strmac(3)</t>
  </si>
  <si>
    <t>strmac(4)</t>
  </si>
  <si>
    <t>strmac(5)</t>
  </si>
  <si>
    <t>strmac(6)</t>
  </si>
  <si>
    <t>strmac(7)</t>
  </si>
  <si>
    <t>strmac(8)</t>
  </si>
  <si>
    <t>cgracc</t>
  </si>
  <si>
    <t>egracc(N)</t>
  </si>
  <si>
    <t>egracc(P)</t>
  </si>
  <si>
    <t>egracc(S)</t>
  </si>
  <si>
    <t>accrst</t>
  </si>
  <si>
    <t>accrste(N)</t>
  </si>
  <si>
    <t>accrste(P)</t>
  </si>
  <si>
    <t>accrste(S)</t>
  </si>
  <si>
    <t>ctubesj</t>
  </si>
  <si>
    <t>etubesj(N)</t>
  </si>
  <si>
    <t>etubesj(P)</t>
  </si>
  <si>
    <t>etubesj(S)</t>
  </si>
  <si>
    <t>ctubesm</t>
  </si>
  <si>
    <t>etubesm(N)</t>
  </si>
  <si>
    <t>etubesm(P)</t>
  </si>
  <si>
    <t>etubesm(S)</t>
  </si>
  <si>
    <t>srfclittrj</t>
  </si>
  <si>
    <t>esrfclittrj(N)</t>
  </si>
  <si>
    <t>esrfclittrj(P)</t>
  </si>
  <si>
    <t>esrfclittrj(S)</t>
  </si>
  <si>
    <t>soillittrj</t>
  </si>
  <si>
    <t>esoillittrj(N)</t>
  </si>
  <si>
    <t>esoillittrj(P)</t>
  </si>
  <si>
    <t>esoillittrj(S)</t>
  </si>
  <si>
    <t>srfclittrm</t>
  </si>
  <si>
    <t>esrfclittrm(N)</t>
  </si>
  <si>
    <t>esrfclittrm(P)</t>
  </si>
  <si>
    <t>esrfclittrm(S)</t>
  </si>
  <si>
    <t>soillittrm</t>
  </si>
  <si>
    <t>esoillittrm(N)</t>
  </si>
  <si>
    <t>esoillittrm(P)</t>
  </si>
  <si>
    <t>esoillittrm(S)</t>
  </si>
  <si>
    <t>'RYEL117'</t>
  </si>
  <si>
    <t>C:N ratios</t>
  </si>
  <si>
    <t>max</t>
  </si>
  <si>
    <t>min</t>
  </si>
  <si>
    <t>N%</t>
  </si>
  <si>
    <t>fine roots</t>
  </si>
  <si>
    <t>coarse roots</t>
  </si>
  <si>
    <t>leaves</t>
  </si>
  <si>
    <t>fine branches</t>
  </si>
  <si>
    <t>large wood</t>
  </si>
  <si>
    <t>fruit</t>
  </si>
  <si>
    <t>Orange</t>
  </si>
  <si>
    <t>ORANGE</t>
  </si>
  <si>
    <t>TANG</t>
  </si>
  <si>
    <t>Tangerine</t>
  </si>
  <si>
    <t>GFRUIT</t>
  </si>
  <si>
    <t>Grapefruit</t>
  </si>
  <si>
    <t>MAND</t>
  </si>
  <si>
    <t>Mandarin</t>
  </si>
  <si>
    <t>THOMP</t>
  </si>
  <si>
    <t>Thompson seedless grape</t>
  </si>
  <si>
    <t>GRAPET</t>
  </si>
  <si>
    <t>LEMON</t>
  </si>
  <si>
    <t>Notes</t>
  </si>
  <si>
    <t>Pulled from the tree.100 file</t>
  </si>
  <si>
    <t>ash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</si>
</sst>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1"/>
      <color rgb="FFFF0000"/>
      <name val="Calibri"/>
      <family val="2"/>
      <scheme val="minor"/>
    </font>
    <font>
      <b/>
      <u/>
      <sz val="11"/>
      <color theme="1"/>
      <name val="Calibri"/>
      <family val="2"/>
      <scheme val="minor"/>
    </font>
    <font>
      <b/>
      <u/>
      <sz val="11"/>
      <name val="Calibri"/>
      <family val="2"/>
      <scheme val="minor"/>
    </font>
    <font>
      <sz val="11"/>
      <color theme="9"/>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tint="-0.14996795556505021"/>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3">
    <xf numFmtId="0" fontId="0" fillId="0" borderId="0" xfId="0"/>
    <xf numFmtId="0" fontId="3" fillId="2" borderId="0" xfId="0" applyFont="1" applyFill="1"/>
    <xf numFmtId="0" fontId="0" fillId="2" borderId="0" xfId="0" applyFill="1"/>
    <xf numFmtId="3" fontId="0" fillId="0" borderId="0" xfId="0" applyNumberFormat="1"/>
    <xf numFmtId="0" fontId="4" fillId="0" borderId="0" xfId="0" applyFont="1"/>
    <xf numFmtId="0" fontId="0" fillId="3" borderId="0" xfId="0" applyFill="1"/>
    <xf numFmtId="0" fontId="1" fillId="0" borderId="0" xfId="0" applyFont="1"/>
    <xf numFmtId="0" fontId="0" fillId="0" borderId="0" xfId="0" applyFont="1"/>
    <xf numFmtId="3" fontId="0" fillId="0" borderId="0" xfId="0" applyNumberFormat="1" applyFont="1"/>
    <xf numFmtId="0" fontId="0" fillId="4" borderId="0" xfId="0" applyFill="1"/>
    <xf numFmtId="0" fontId="0" fillId="4" borderId="0" xfId="0" applyFont="1" applyFill="1"/>
    <xf numFmtId="3" fontId="0" fillId="4" borderId="0" xfId="0" applyNumberFormat="1" applyFont="1" applyFill="1"/>
    <xf numFmtId="0" fontId="4" fillId="4" borderId="0" xfId="0" applyFont="1" applyFill="1"/>
    <xf numFmtId="0" fontId="0" fillId="5" borderId="0" xfId="0" applyFont="1" applyFill="1"/>
    <xf numFmtId="0" fontId="2" fillId="0" borderId="0" xfId="0" applyFont="1"/>
    <xf numFmtId="0" fontId="3" fillId="0" borderId="1" xfId="0" applyFont="1" applyFill="1" applyBorder="1"/>
    <xf numFmtId="2" fontId="0" fillId="4" borderId="0" xfId="0" applyNumberFormat="1" applyFill="1"/>
    <xf numFmtId="164" fontId="0" fillId="4" borderId="0" xfId="0" applyNumberFormat="1" applyFill="1"/>
    <xf numFmtId="0" fontId="1" fillId="4" borderId="0" xfId="0" applyFont="1" applyFill="1"/>
    <xf numFmtId="2" fontId="1" fillId="4" borderId="0" xfId="0" applyNumberFormat="1" applyFont="1" applyFill="1"/>
    <xf numFmtId="0" fontId="0" fillId="5" borderId="0" xfId="0" applyFill="1"/>
    <xf numFmtId="2" fontId="0" fillId="0" borderId="0" xfId="0" applyNumberFormat="1"/>
    <xf numFmtId="0" fontId="0" fillId="6" borderId="0" xfId="0" applyFill="1"/>
    <xf numFmtId="0" fontId="0" fillId="0" borderId="0" xfId="0" applyFill="1"/>
    <xf numFmtId="0" fontId="0" fillId="0" borderId="0" xfId="0" applyFont="1" applyFill="1"/>
    <xf numFmtId="0" fontId="4" fillId="0" borderId="0" xfId="0" applyFont="1" applyFill="1"/>
    <xf numFmtId="0" fontId="5" fillId="0" borderId="0" xfId="0" applyFont="1"/>
    <xf numFmtId="2" fontId="1" fillId="0" borderId="0" xfId="0" applyNumberFormat="1" applyFont="1"/>
    <xf numFmtId="164" fontId="0" fillId="0" borderId="0" xfId="0" applyNumberFormat="1" applyFont="1" applyFill="1"/>
    <xf numFmtId="164" fontId="1" fillId="0" borderId="0" xfId="0" applyNumberFormat="1" applyFont="1" applyFill="1"/>
    <xf numFmtId="164" fontId="0" fillId="0" borderId="0" xfId="0" applyNumberFormat="1" applyFont="1"/>
    <xf numFmtId="164" fontId="1" fillId="0" borderId="0" xfId="0" applyNumberFormat="1" applyFont="1"/>
    <xf numFmtId="164" fontId="5" fillId="0" borderId="0" xfId="0" applyNumberFormat="1" applyFont="1"/>
    <xf numFmtId="164" fontId="0" fillId="0" borderId="0" xfId="0" applyNumberFormat="1"/>
    <xf numFmtId="0" fontId="0" fillId="0" borderId="0" xfId="0" applyAlignment="1">
      <alignment horizontal="right"/>
    </xf>
    <xf numFmtId="0" fontId="0" fillId="7" borderId="0" xfId="0" applyFill="1"/>
    <xf numFmtId="2" fontId="2" fillId="0" borderId="2" xfId="0" applyNumberFormat="1" applyFont="1" applyBorder="1"/>
    <xf numFmtId="0" fontId="2" fillId="0" borderId="3" xfId="0" applyFont="1" applyBorder="1"/>
    <xf numFmtId="2" fontId="2" fillId="0" borderId="4" xfId="0" applyNumberFormat="1" applyFont="1" applyBorder="1"/>
    <xf numFmtId="2" fontId="2" fillId="0" borderId="5" xfId="0" applyNumberFormat="1" applyFont="1" applyBorder="1"/>
    <xf numFmtId="0" fontId="2" fillId="0" borderId="0" xfId="0" applyFont="1" applyBorder="1"/>
    <xf numFmtId="2" fontId="2" fillId="0" borderId="6" xfId="0" applyNumberFormat="1" applyFont="1" applyBorder="1"/>
    <xf numFmtId="2" fontId="2" fillId="0" borderId="7" xfId="0" applyNumberFormat="1" applyFont="1" applyBorder="1"/>
    <xf numFmtId="0" fontId="2" fillId="0" borderId="8" xfId="0" applyFont="1" applyBorder="1"/>
    <xf numFmtId="2" fontId="2" fillId="0" borderId="9" xfId="0" applyNumberFormat="1" applyFont="1" applyBorder="1"/>
    <xf numFmtId="0" fontId="6" fillId="0" borderId="0" xfId="0" applyFont="1"/>
    <xf numFmtId="0" fontId="7" fillId="0" borderId="0" xfId="0" applyFont="1"/>
    <xf numFmtId="2" fontId="6" fillId="0" borderId="0" xfId="0" applyNumberFormat="1" applyFont="1" applyFill="1" applyBorder="1"/>
    <xf numFmtId="0" fontId="6" fillId="0" borderId="0" xfId="0" applyFont="1" applyFill="1" applyBorder="1"/>
    <xf numFmtId="9" fontId="0" fillId="0" borderId="0" xfId="0" applyNumberFormat="1"/>
    <xf numFmtId="165" fontId="0" fillId="0" borderId="0" xfId="0" applyNumberFormat="1"/>
    <xf numFmtId="0" fontId="6" fillId="0" borderId="0" xfId="0" applyFont="1" applyFill="1"/>
    <xf numFmtId="0" fontId="8"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workbookViewId="0">
      <selection activeCell="H1" sqref="H1"/>
    </sheetView>
  </sheetViews>
  <sheetFormatPr defaultRowHeight="15" x14ac:dyDescent="0.25"/>
  <cols>
    <col min="1" max="1" width="32.7109375" customWidth="1"/>
    <col min="2" max="2" width="10.42578125" bestFit="1" customWidth="1"/>
    <col min="3" max="3" width="13.5703125" bestFit="1" customWidth="1"/>
    <col min="4" max="4" width="19" bestFit="1" customWidth="1"/>
    <col min="5" max="5" width="9.7109375" bestFit="1" customWidth="1"/>
    <col min="6" max="6" width="13.140625" bestFit="1" customWidth="1"/>
    <col min="7" max="7" width="24" bestFit="1" customWidth="1"/>
    <col min="8" max="8" width="20.42578125" bestFit="1" customWidth="1"/>
    <col min="9" max="9" width="20.5703125" bestFit="1" customWidth="1"/>
    <col min="10" max="10" width="255.7109375" bestFit="1" customWidth="1"/>
  </cols>
  <sheetData>
    <row r="1" spans="1:11" s="45" customFormat="1" x14ac:dyDescent="0.25">
      <c r="A1" s="45" t="s">
        <v>247</v>
      </c>
      <c r="B1" s="45" t="s">
        <v>5</v>
      </c>
      <c r="C1" s="45" t="s">
        <v>7</v>
      </c>
      <c r="D1" s="45" t="s">
        <v>9</v>
      </c>
      <c r="E1" s="45" t="s">
        <v>10</v>
      </c>
      <c r="F1" s="45" t="s">
        <v>11</v>
      </c>
      <c r="G1" s="45" t="s">
        <v>12</v>
      </c>
      <c r="H1" s="45" t="s">
        <v>13</v>
      </c>
      <c r="I1" s="45" t="s">
        <v>14</v>
      </c>
      <c r="J1" s="46" t="s">
        <v>15</v>
      </c>
    </row>
    <row r="2" spans="1:11" x14ac:dyDescent="0.25">
      <c r="A2" t="s">
        <v>140</v>
      </c>
      <c r="B2" s="23" t="s">
        <v>27</v>
      </c>
      <c r="C2" s="24">
        <v>2000</v>
      </c>
      <c r="D2" s="24">
        <v>0.9</v>
      </c>
      <c r="E2" s="24">
        <v>0.23499999999999999</v>
      </c>
      <c r="F2" s="24">
        <v>0</v>
      </c>
      <c r="G2" s="24">
        <v>0.47</v>
      </c>
      <c r="H2" s="28">
        <v>2.1000000000000001E-2</v>
      </c>
      <c r="I2" s="24">
        <v>1.55E-2</v>
      </c>
      <c r="J2" s="25" t="s">
        <v>141</v>
      </c>
      <c r="K2" s="23"/>
    </row>
    <row r="3" spans="1:11" x14ac:dyDescent="0.25">
      <c r="A3" t="s">
        <v>120</v>
      </c>
      <c r="B3" s="23" t="s">
        <v>121</v>
      </c>
      <c r="C3" s="24">
        <v>48</v>
      </c>
      <c r="D3" s="24">
        <v>0.89</v>
      </c>
      <c r="E3" s="24">
        <v>0.98</v>
      </c>
      <c r="F3" s="24">
        <v>0.59</v>
      </c>
      <c r="G3" s="24">
        <v>0.22</v>
      </c>
      <c r="H3" s="28">
        <v>7.0000000000000001E-3</v>
      </c>
      <c r="I3" s="24">
        <v>1.4E-2</v>
      </c>
      <c r="J3" s="25" t="s">
        <v>25</v>
      </c>
      <c r="K3" s="23"/>
    </row>
    <row r="4" spans="1:11" x14ac:dyDescent="0.25">
      <c r="A4" t="s">
        <v>229</v>
      </c>
      <c r="B4" s="24" t="s">
        <v>18</v>
      </c>
      <c r="C4" s="24">
        <v>100</v>
      </c>
      <c r="D4" s="24">
        <v>0.09</v>
      </c>
      <c r="E4" s="24">
        <v>0.1</v>
      </c>
      <c r="F4" s="24">
        <v>0</v>
      </c>
      <c r="G4" s="24">
        <v>0.11</v>
      </c>
      <c r="H4" s="29">
        <v>1.8599999999999998E-2</v>
      </c>
      <c r="I4" s="24">
        <v>8.9999999999999993E-3</v>
      </c>
      <c r="J4" s="25" t="s">
        <v>270</v>
      </c>
      <c r="K4" s="23"/>
    </row>
    <row r="5" spans="1:11" x14ac:dyDescent="0.25">
      <c r="A5" t="s">
        <v>230</v>
      </c>
      <c r="B5" s="24" t="s">
        <v>18</v>
      </c>
      <c r="C5" s="24">
        <v>100</v>
      </c>
      <c r="D5" s="24">
        <v>0.08</v>
      </c>
      <c r="E5" s="24">
        <v>0.1</v>
      </c>
      <c r="F5" s="24">
        <v>0</v>
      </c>
      <c r="G5" s="24">
        <v>0.11</v>
      </c>
      <c r="H5" s="29">
        <v>1.8599999999999998E-2</v>
      </c>
      <c r="I5" s="24">
        <v>8.9999999999999993E-3</v>
      </c>
      <c r="J5" s="25" t="s">
        <v>271</v>
      </c>
      <c r="K5" s="23"/>
    </row>
    <row r="6" spans="1:11" x14ac:dyDescent="0.25">
      <c r="A6" t="s">
        <v>231</v>
      </c>
      <c r="B6" s="24" t="s">
        <v>27</v>
      </c>
      <c r="C6" s="24">
        <v>2000</v>
      </c>
      <c r="D6" s="24">
        <v>0.9</v>
      </c>
      <c r="E6" s="24">
        <v>0.28999999999999998</v>
      </c>
      <c r="F6" s="24">
        <v>0</v>
      </c>
      <c r="G6" s="24">
        <v>0.4</v>
      </c>
      <c r="H6" s="28">
        <v>2.7E-2</v>
      </c>
      <c r="I6" s="24">
        <v>1.9E-2</v>
      </c>
      <c r="J6" s="25" t="s">
        <v>136</v>
      </c>
      <c r="K6" s="23"/>
    </row>
    <row r="7" spans="1:11" x14ac:dyDescent="0.25">
      <c r="A7" t="s">
        <v>145</v>
      </c>
      <c r="B7" s="24" t="s">
        <v>121</v>
      </c>
      <c r="C7" s="24">
        <v>56</v>
      </c>
      <c r="D7" s="24">
        <v>0.87</v>
      </c>
      <c r="E7" s="24">
        <v>1.03</v>
      </c>
      <c r="F7" s="24">
        <v>0.61</v>
      </c>
      <c r="G7" s="24">
        <v>0.22</v>
      </c>
      <c r="H7" s="28">
        <v>6.0000000000000001E-3</v>
      </c>
      <c r="I7" s="24">
        <v>7.0000000000000001E-3</v>
      </c>
      <c r="J7" s="25" t="s">
        <v>146</v>
      </c>
      <c r="K7" s="23"/>
    </row>
    <row r="8" spans="1:11" x14ac:dyDescent="0.25">
      <c r="A8" t="s">
        <v>232</v>
      </c>
      <c r="B8" s="24" t="s">
        <v>27</v>
      </c>
      <c r="C8" s="24">
        <v>2000</v>
      </c>
      <c r="D8" s="24">
        <v>0.3</v>
      </c>
      <c r="E8" s="24">
        <v>0.3</v>
      </c>
      <c r="F8" s="24">
        <v>0</v>
      </c>
      <c r="G8" s="24">
        <v>0.22</v>
      </c>
      <c r="H8" s="28">
        <v>6.0000000000000001E-3</v>
      </c>
      <c r="I8" s="24">
        <v>7.0000000000000001E-3</v>
      </c>
      <c r="J8" s="25" t="s">
        <v>149</v>
      </c>
      <c r="K8" s="23"/>
    </row>
    <row r="9" spans="1:11" x14ac:dyDescent="0.25">
      <c r="A9" t="s">
        <v>151</v>
      </c>
      <c r="B9" s="24" t="s">
        <v>24</v>
      </c>
      <c r="C9" s="24">
        <v>1</v>
      </c>
      <c r="D9" s="24">
        <v>0.93</v>
      </c>
      <c r="E9" s="24">
        <v>1.49</v>
      </c>
      <c r="F9" s="24">
        <v>4.41</v>
      </c>
      <c r="G9" s="24">
        <v>0.13</v>
      </c>
      <c r="H9" s="28">
        <v>1.2E-2</v>
      </c>
      <c r="I9" s="24">
        <v>7.0000000000000001E-3</v>
      </c>
      <c r="J9" s="25" t="s">
        <v>152</v>
      </c>
      <c r="K9" s="23"/>
    </row>
    <row r="10" spans="1:11" x14ac:dyDescent="0.25">
      <c r="A10" t="s">
        <v>233</v>
      </c>
      <c r="B10" s="24" t="s">
        <v>24</v>
      </c>
      <c r="C10" s="24">
        <v>1</v>
      </c>
      <c r="D10" s="24">
        <v>0.9</v>
      </c>
      <c r="E10" s="24">
        <v>0.36</v>
      </c>
      <c r="F10" s="24">
        <v>0.68</v>
      </c>
      <c r="G10" s="24">
        <v>0.19</v>
      </c>
      <c r="H10" s="28">
        <v>0.01</v>
      </c>
      <c r="I10" s="24">
        <v>0.01</v>
      </c>
      <c r="J10" s="25" t="s">
        <v>25</v>
      </c>
      <c r="K10" s="23"/>
    </row>
    <row r="11" spans="1:11" x14ac:dyDescent="0.25">
      <c r="A11" t="s">
        <v>234</v>
      </c>
      <c r="B11" s="24" t="s">
        <v>27</v>
      </c>
      <c r="C11" s="24">
        <v>2000</v>
      </c>
      <c r="D11" s="24">
        <v>0.9</v>
      </c>
      <c r="E11" s="24">
        <v>0.18</v>
      </c>
      <c r="F11" s="24">
        <v>0</v>
      </c>
      <c r="G11" s="24">
        <v>0.54</v>
      </c>
      <c r="H11" s="28">
        <v>1.4999999999999999E-2</v>
      </c>
      <c r="I11" s="24">
        <v>1.2E-2</v>
      </c>
      <c r="J11" s="25" t="s">
        <v>132</v>
      </c>
      <c r="K11" s="23"/>
    </row>
    <row r="12" spans="1:11" x14ac:dyDescent="0.25">
      <c r="A12" t="s">
        <v>235</v>
      </c>
      <c r="B12" s="7" t="s">
        <v>27</v>
      </c>
      <c r="C12" s="7">
        <v>2000</v>
      </c>
      <c r="D12" s="7">
        <v>0.9</v>
      </c>
      <c r="E12" s="7">
        <v>0.23499999999999999</v>
      </c>
      <c r="F12" s="7">
        <v>0</v>
      </c>
      <c r="G12" s="7">
        <v>0.47</v>
      </c>
      <c r="H12" s="30">
        <v>2.1000000000000001E-2</v>
      </c>
      <c r="I12" s="7">
        <v>1.55E-2</v>
      </c>
      <c r="J12" s="4" t="s">
        <v>141</v>
      </c>
    </row>
    <row r="13" spans="1:11" x14ac:dyDescent="0.25">
      <c r="A13" t="s">
        <v>258</v>
      </c>
      <c r="B13" s="7" t="s">
        <v>18</v>
      </c>
      <c r="C13" s="7">
        <v>100</v>
      </c>
      <c r="D13" s="7">
        <v>0.04</v>
      </c>
      <c r="E13" s="7">
        <v>0.1</v>
      </c>
      <c r="F13" s="7">
        <v>0</v>
      </c>
      <c r="G13" s="7">
        <v>0.11</v>
      </c>
      <c r="H13" s="31">
        <v>2.8199999999999999E-2</v>
      </c>
      <c r="I13" s="7">
        <v>8.9999999999999993E-3</v>
      </c>
      <c r="J13" s="4" t="s">
        <v>269</v>
      </c>
    </row>
    <row r="14" spans="1:11" x14ac:dyDescent="0.25">
      <c r="A14" t="s">
        <v>259</v>
      </c>
      <c r="B14" s="7" t="s">
        <v>18</v>
      </c>
      <c r="C14" s="7">
        <v>100</v>
      </c>
      <c r="D14" s="7">
        <v>0.04</v>
      </c>
      <c r="E14" s="7">
        <v>0.1</v>
      </c>
      <c r="F14" s="7">
        <v>0</v>
      </c>
      <c r="G14" s="7">
        <v>0.11</v>
      </c>
      <c r="H14" s="31">
        <v>2.8199999999999999E-2</v>
      </c>
      <c r="I14" s="7">
        <v>8.9999999999999993E-3</v>
      </c>
      <c r="J14" s="4" t="s">
        <v>269</v>
      </c>
    </row>
    <row r="15" spans="1:11" x14ac:dyDescent="0.25">
      <c r="A15" t="s">
        <v>260</v>
      </c>
      <c r="B15" s="7" t="s">
        <v>18</v>
      </c>
      <c r="C15" s="7">
        <v>100</v>
      </c>
      <c r="D15" s="7">
        <v>0.04</v>
      </c>
      <c r="E15" s="7">
        <v>0.1</v>
      </c>
      <c r="F15" s="7">
        <v>0</v>
      </c>
      <c r="G15" s="7">
        <v>0.11</v>
      </c>
      <c r="H15" s="31">
        <v>2.8199999999999999E-2</v>
      </c>
      <c r="I15" s="7">
        <v>8.9999999999999993E-3</v>
      </c>
      <c r="J15" s="4" t="s">
        <v>269</v>
      </c>
    </row>
    <row r="16" spans="1:11" x14ac:dyDescent="0.25">
      <c r="A16" t="s">
        <v>236</v>
      </c>
      <c r="B16" s="7" t="s">
        <v>121</v>
      </c>
      <c r="C16" s="7">
        <v>50</v>
      </c>
      <c r="D16" s="7">
        <v>0.88</v>
      </c>
      <c r="E16" s="7">
        <v>1.0900000000000001</v>
      </c>
      <c r="F16" s="7">
        <v>0.88</v>
      </c>
      <c r="G16" s="7">
        <v>0.22</v>
      </c>
      <c r="H16" s="30">
        <v>6.0000000000000001E-3</v>
      </c>
      <c r="I16" s="7">
        <v>8.9999999999999993E-3</v>
      </c>
      <c r="J16" s="4" t="s">
        <v>179</v>
      </c>
    </row>
    <row r="17" spans="1:10" x14ac:dyDescent="0.25">
      <c r="A17" t="s">
        <v>123</v>
      </c>
      <c r="B17" s="7" t="s">
        <v>121</v>
      </c>
      <c r="C17" s="7">
        <v>32</v>
      </c>
      <c r="D17" s="7">
        <v>0.89</v>
      </c>
      <c r="E17" s="7">
        <v>0.91</v>
      </c>
      <c r="F17" s="7">
        <v>0.89</v>
      </c>
      <c r="G17" s="7">
        <v>0.25</v>
      </c>
      <c r="H17" s="30">
        <v>7.0000000000000001E-3</v>
      </c>
      <c r="I17" s="7">
        <v>8.0000000000000002E-3</v>
      </c>
      <c r="J17" s="4" t="s">
        <v>25</v>
      </c>
    </row>
    <row r="18" spans="1:10" x14ac:dyDescent="0.25">
      <c r="A18" t="s">
        <v>237</v>
      </c>
      <c r="B18" s="7" t="s">
        <v>24</v>
      </c>
      <c r="C18" s="7">
        <v>1</v>
      </c>
      <c r="D18" s="7">
        <v>0.94</v>
      </c>
      <c r="E18" s="7">
        <v>1.07</v>
      </c>
      <c r="F18" s="7">
        <v>1.54</v>
      </c>
      <c r="G18" s="7">
        <v>0.2</v>
      </c>
      <c r="H18" s="30">
        <v>1.6E-2</v>
      </c>
      <c r="I18" s="7">
        <v>1.4E-2</v>
      </c>
      <c r="J18" s="4" t="s">
        <v>155</v>
      </c>
    </row>
    <row r="19" spans="1:10" x14ac:dyDescent="0.25">
      <c r="A19" t="s">
        <v>238</v>
      </c>
      <c r="B19" s="7" t="s">
        <v>18</v>
      </c>
      <c r="C19" s="7">
        <v>100</v>
      </c>
      <c r="D19" s="7">
        <v>0.22</v>
      </c>
      <c r="E19" s="7">
        <v>0.1</v>
      </c>
      <c r="F19" s="7">
        <v>1.06</v>
      </c>
      <c r="G19" s="7">
        <v>0.2</v>
      </c>
      <c r="H19" s="30">
        <v>1.9E-2</v>
      </c>
      <c r="I19" s="7">
        <v>1.4E-2</v>
      </c>
      <c r="J19" s="4" t="s">
        <v>25</v>
      </c>
    </row>
    <row r="20" spans="1:10" x14ac:dyDescent="0.25">
      <c r="A20" t="s">
        <v>239</v>
      </c>
      <c r="B20" s="7" t="s">
        <v>24</v>
      </c>
      <c r="C20" s="7">
        <v>1</v>
      </c>
      <c r="D20" s="7">
        <v>0.89</v>
      </c>
      <c r="E20" s="7">
        <v>0.95</v>
      </c>
      <c r="F20" s="7">
        <v>2.46</v>
      </c>
      <c r="G20" s="7">
        <v>0.16</v>
      </c>
      <c r="H20" s="30">
        <v>7.0000000000000001E-3</v>
      </c>
      <c r="I20" s="7">
        <v>8.9999999999999993E-3</v>
      </c>
      <c r="J20" s="4" t="s">
        <v>261</v>
      </c>
    </row>
    <row r="21" spans="1:10" x14ac:dyDescent="0.25">
      <c r="A21" t="s">
        <v>160</v>
      </c>
      <c r="B21" s="7" t="s">
        <v>121</v>
      </c>
      <c r="C21" s="7">
        <v>56</v>
      </c>
      <c r="D21" s="7">
        <v>0.89</v>
      </c>
      <c r="E21" s="7">
        <v>0.88</v>
      </c>
      <c r="F21" s="7">
        <v>1.33</v>
      </c>
      <c r="G21" s="7">
        <v>0.22</v>
      </c>
      <c r="H21" s="30">
        <v>7.0000000000000001E-3</v>
      </c>
      <c r="I21" s="7">
        <v>6.0000000000000001E-3</v>
      </c>
      <c r="J21" s="4" t="s">
        <v>161</v>
      </c>
    </row>
    <row r="22" spans="1:10" x14ac:dyDescent="0.25">
      <c r="A22" t="s">
        <v>240</v>
      </c>
      <c r="B22" s="7" t="s">
        <v>27</v>
      </c>
      <c r="C22" s="7">
        <v>2000</v>
      </c>
      <c r="D22" s="7">
        <v>0.3</v>
      </c>
      <c r="E22" s="7">
        <v>0.3</v>
      </c>
      <c r="F22" s="7">
        <v>0</v>
      </c>
      <c r="G22" s="7">
        <v>0.22</v>
      </c>
      <c r="H22" s="30">
        <v>7.0000000000000001E-3</v>
      </c>
      <c r="I22" s="7">
        <v>6.0000000000000001E-3</v>
      </c>
      <c r="J22" s="4" t="s">
        <v>164</v>
      </c>
    </row>
    <row r="23" spans="1:10" x14ac:dyDescent="0.25">
      <c r="A23" t="s">
        <v>166</v>
      </c>
      <c r="B23" t="s">
        <v>121</v>
      </c>
      <c r="C23" s="7">
        <v>60</v>
      </c>
      <c r="D23" s="7">
        <v>0.91</v>
      </c>
      <c r="E23" s="7">
        <v>0.93</v>
      </c>
      <c r="F23" s="7">
        <v>1.35</v>
      </c>
      <c r="G23" s="7">
        <v>0.19</v>
      </c>
      <c r="H23" s="30">
        <v>8.0000000000000002E-3</v>
      </c>
      <c r="I23" s="7">
        <v>8.0000000000000002E-3</v>
      </c>
      <c r="J23" s="4" t="s">
        <v>167</v>
      </c>
    </row>
    <row r="24" spans="1:10" x14ac:dyDescent="0.25">
      <c r="A24" t="s">
        <v>241</v>
      </c>
      <c r="B24" s="7" t="s">
        <v>121</v>
      </c>
      <c r="C24" s="7">
        <v>60</v>
      </c>
      <c r="D24" s="7">
        <v>0.89</v>
      </c>
      <c r="E24" s="7">
        <v>1.29</v>
      </c>
      <c r="F24" s="7">
        <v>0.75</v>
      </c>
      <c r="G24" s="7">
        <v>0.24</v>
      </c>
      <c r="H24" s="30">
        <v>6.0000000000000001E-3</v>
      </c>
      <c r="I24" s="7">
        <v>8.9999999999999993E-3</v>
      </c>
      <c r="J24" s="4" t="s">
        <v>265</v>
      </c>
    </row>
    <row r="25" spans="1:10" x14ac:dyDescent="0.25">
      <c r="A25" s="26" t="s">
        <v>242</v>
      </c>
      <c r="B25" s="26" t="s">
        <v>18</v>
      </c>
      <c r="C25" s="26">
        <v>100</v>
      </c>
      <c r="D25" s="26">
        <v>0.1</v>
      </c>
      <c r="E25" s="26">
        <v>0.98</v>
      </c>
      <c r="F25" s="26">
        <v>0</v>
      </c>
      <c r="G25" s="26">
        <v>0.05</v>
      </c>
      <c r="H25" s="32">
        <v>1.9E-2</v>
      </c>
      <c r="I25" s="24">
        <v>8.9999999999999993E-3</v>
      </c>
      <c r="J25" s="26" t="s">
        <v>268</v>
      </c>
    </row>
    <row r="26" spans="1:10" x14ac:dyDescent="0.25">
      <c r="A26" t="s">
        <v>243</v>
      </c>
      <c r="B26" s="7" t="s">
        <v>27</v>
      </c>
      <c r="C26" s="7">
        <v>2000</v>
      </c>
      <c r="D26" s="7">
        <v>0.22</v>
      </c>
      <c r="E26" s="7">
        <v>0.1</v>
      </c>
      <c r="F26" s="7">
        <v>1.06</v>
      </c>
      <c r="G26" s="7">
        <v>0.2</v>
      </c>
      <c r="H26" s="30">
        <v>1.9E-2</v>
      </c>
      <c r="I26" s="7">
        <v>1.4E-2</v>
      </c>
      <c r="J26" s="4" t="s">
        <v>170</v>
      </c>
    </row>
    <row r="27" spans="1:10" x14ac:dyDescent="0.25">
      <c r="A27" t="s">
        <v>172</v>
      </c>
      <c r="B27" s="7" t="s">
        <v>24</v>
      </c>
      <c r="C27" s="7">
        <v>1</v>
      </c>
      <c r="D27" s="7">
        <v>0.88</v>
      </c>
      <c r="E27" s="7">
        <v>1.0900000000000001</v>
      </c>
      <c r="F27" s="7">
        <v>0.88</v>
      </c>
      <c r="G27" s="7">
        <v>0.22</v>
      </c>
      <c r="H27" s="30">
        <v>6.0000000000000001E-3</v>
      </c>
      <c r="I27" s="7">
        <v>8.9999999999999993E-3</v>
      </c>
      <c r="J27" s="4" t="s">
        <v>173</v>
      </c>
    </row>
    <row r="28" spans="1:10" x14ac:dyDescent="0.25">
      <c r="A28" t="s">
        <v>244</v>
      </c>
      <c r="B28" t="s">
        <v>27</v>
      </c>
      <c r="C28" s="7">
        <v>2000</v>
      </c>
      <c r="D28" s="7">
        <v>0.9</v>
      </c>
      <c r="E28" s="7">
        <v>0.18</v>
      </c>
      <c r="F28" s="7">
        <v>0</v>
      </c>
      <c r="G28" s="7">
        <v>0.54</v>
      </c>
      <c r="H28" s="30">
        <v>1.4999999999999999E-2</v>
      </c>
      <c r="I28" s="7">
        <v>1.2E-2</v>
      </c>
      <c r="J28" s="4" t="s">
        <v>132</v>
      </c>
    </row>
    <row r="29" spans="1:10" x14ac:dyDescent="0.25">
      <c r="A29" t="s">
        <v>267</v>
      </c>
      <c r="B29" s="7" t="s">
        <v>18</v>
      </c>
      <c r="C29" s="7">
        <v>100</v>
      </c>
      <c r="D29" s="7">
        <v>0.05</v>
      </c>
      <c r="E29" s="7">
        <v>0.59</v>
      </c>
      <c r="F29" s="7">
        <v>0.56999999999999995</v>
      </c>
      <c r="G29" s="7">
        <v>0.19</v>
      </c>
      <c r="H29" s="30">
        <v>6.0000000000000001E-3</v>
      </c>
      <c r="I29" s="7">
        <v>8.9999999999999993E-3</v>
      </c>
      <c r="J29" s="4" t="s">
        <v>117</v>
      </c>
    </row>
    <row r="30" spans="1:10" x14ac:dyDescent="0.25">
      <c r="A30" t="s">
        <v>245</v>
      </c>
      <c r="B30" s="7" t="s">
        <v>27</v>
      </c>
      <c r="C30" s="7">
        <v>2000</v>
      </c>
      <c r="D30" s="7">
        <v>0.05</v>
      </c>
      <c r="E30" s="7">
        <v>0.59</v>
      </c>
      <c r="F30" s="7">
        <v>0.56999999999999995</v>
      </c>
      <c r="G30" s="7">
        <v>0.19</v>
      </c>
      <c r="H30" s="30">
        <v>6.0000000000000001E-3</v>
      </c>
      <c r="I30" s="7">
        <v>8.9999999999999993E-3</v>
      </c>
      <c r="J30" s="4" t="s">
        <v>117</v>
      </c>
    </row>
    <row r="31" spans="1:10" x14ac:dyDescent="0.25">
      <c r="A31" t="s">
        <v>246</v>
      </c>
      <c r="B31" s="7" t="s">
        <v>121</v>
      </c>
      <c r="C31" s="7">
        <v>60</v>
      </c>
      <c r="D31" s="7">
        <v>0.89</v>
      </c>
      <c r="E31" s="7">
        <v>1.61</v>
      </c>
      <c r="F31" s="7">
        <v>0.4</v>
      </c>
      <c r="G31" s="7">
        <v>0.24</v>
      </c>
      <c r="H31" s="30">
        <v>6.0000000000000001E-3</v>
      </c>
      <c r="I31" s="7">
        <v>8.9999999999999993E-3</v>
      </c>
      <c r="J31" s="4" t="s">
        <v>266</v>
      </c>
    </row>
    <row r="32" spans="1:10" x14ac:dyDescent="0.25">
      <c r="H32" s="33"/>
    </row>
    <row r="33" spans="1:11" x14ac:dyDescent="0.25">
      <c r="A33" s="14" t="s">
        <v>248</v>
      </c>
      <c r="H33" s="33"/>
    </row>
    <row r="34" spans="1:11" x14ac:dyDescent="0.25">
      <c r="A34" t="s">
        <v>249</v>
      </c>
      <c r="B34" s="24" t="s">
        <v>27</v>
      </c>
      <c r="C34" s="7">
        <v>2000</v>
      </c>
      <c r="D34" s="6">
        <v>0.9</v>
      </c>
      <c r="E34" s="6">
        <v>0.2</v>
      </c>
      <c r="F34">
        <v>0</v>
      </c>
      <c r="G34">
        <v>0.27</v>
      </c>
      <c r="H34" s="33">
        <v>2.3E-2</v>
      </c>
      <c r="I34">
        <v>1.7000000000000001E-2</v>
      </c>
      <c r="J34" s="4" t="s">
        <v>330</v>
      </c>
    </row>
    <row r="35" spans="1:11" x14ac:dyDescent="0.25">
      <c r="A35" t="s">
        <v>250</v>
      </c>
      <c r="B35" s="24" t="s">
        <v>27</v>
      </c>
      <c r="C35" s="7">
        <v>2000</v>
      </c>
      <c r="D35" s="6">
        <v>0.9</v>
      </c>
      <c r="E35" s="6">
        <v>0.2</v>
      </c>
      <c r="F35" s="7">
        <v>0</v>
      </c>
      <c r="G35" s="7">
        <v>0.47</v>
      </c>
      <c r="H35" s="30">
        <v>2.1000000000000001E-2</v>
      </c>
      <c r="I35" s="7">
        <v>1.55E-2</v>
      </c>
      <c r="J35" s="4" t="s">
        <v>141</v>
      </c>
    </row>
    <row r="36" spans="1:11" x14ac:dyDescent="0.25">
      <c r="A36" t="s">
        <v>251</v>
      </c>
      <c r="B36" s="24" t="s">
        <v>27</v>
      </c>
      <c r="C36" s="7">
        <v>2000</v>
      </c>
      <c r="D36" s="6">
        <v>0.9</v>
      </c>
      <c r="E36" s="6">
        <v>0.2</v>
      </c>
      <c r="F36" s="24">
        <v>0</v>
      </c>
      <c r="G36" s="24">
        <v>0.54</v>
      </c>
      <c r="H36" s="28">
        <v>1.4999999999999999E-2</v>
      </c>
      <c r="I36" s="24">
        <v>1.2E-2</v>
      </c>
      <c r="J36" s="25" t="s">
        <v>132</v>
      </c>
      <c r="K36" s="23"/>
    </row>
    <row r="37" spans="1:11" x14ac:dyDescent="0.25">
      <c r="A37" t="s">
        <v>252</v>
      </c>
      <c r="B37" s="24" t="s">
        <v>27</v>
      </c>
      <c r="C37" s="7">
        <v>2000</v>
      </c>
      <c r="D37" s="6">
        <v>0.9</v>
      </c>
      <c r="E37" s="6">
        <v>0.2</v>
      </c>
      <c r="F37">
        <v>0</v>
      </c>
      <c r="G37" s="7">
        <v>0.22</v>
      </c>
      <c r="H37" s="30">
        <v>6.0000000000000001E-3</v>
      </c>
      <c r="I37" s="7">
        <v>8.9999999999999993E-3</v>
      </c>
      <c r="J37" s="4" t="s">
        <v>264</v>
      </c>
    </row>
    <row r="38" spans="1:11" x14ac:dyDescent="0.25">
      <c r="A38" t="s">
        <v>231</v>
      </c>
      <c r="B38" s="24" t="s">
        <v>27</v>
      </c>
      <c r="C38" s="7">
        <v>2000</v>
      </c>
      <c r="D38" s="6">
        <v>0.9</v>
      </c>
      <c r="E38" s="6">
        <v>0.2</v>
      </c>
      <c r="F38" s="24">
        <v>0</v>
      </c>
      <c r="G38" s="24">
        <v>0.4</v>
      </c>
      <c r="H38" s="28">
        <v>2.7E-2</v>
      </c>
      <c r="I38" s="24">
        <v>1.9E-2</v>
      </c>
      <c r="J38" s="25" t="s">
        <v>136</v>
      </c>
      <c r="K38" s="23"/>
    </row>
    <row r="39" spans="1:11" x14ac:dyDescent="0.25">
      <c r="A39" t="s">
        <v>253</v>
      </c>
      <c r="B39" s="24" t="s">
        <v>27</v>
      </c>
      <c r="C39" s="7">
        <v>2000</v>
      </c>
      <c r="D39" s="6">
        <v>0.9</v>
      </c>
      <c r="E39" s="6">
        <v>0.2</v>
      </c>
      <c r="F39" s="24">
        <v>0</v>
      </c>
      <c r="G39" s="24">
        <v>0.36</v>
      </c>
      <c r="H39" s="33">
        <v>2.7E-2</v>
      </c>
      <c r="I39" s="24">
        <v>1.9E-2</v>
      </c>
      <c r="J39" s="25" t="s">
        <v>329</v>
      </c>
    </row>
    <row r="40" spans="1:11" x14ac:dyDescent="0.25">
      <c r="A40" t="s">
        <v>236</v>
      </c>
      <c r="B40" s="24" t="s">
        <v>27</v>
      </c>
      <c r="C40" s="7">
        <v>2000</v>
      </c>
      <c r="D40" s="6">
        <v>0.9</v>
      </c>
      <c r="E40" s="6">
        <v>0.2</v>
      </c>
      <c r="F40" s="24">
        <v>0</v>
      </c>
      <c r="G40" s="7">
        <v>0.22</v>
      </c>
      <c r="H40" s="30">
        <v>6.0000000000000001E-3</v>
      </c>
      <c r="I40" s="7">
        <v>8.9999999999999993E-3</v>
      </c>
      <c r="J40" s="4" t="s">
        <v>264</v>
      </c>
    </row>
    <row r="41" spans="1:11" x14ac:dyDescent="0.25">
      <c r="A41" t="s">
        <v>254</v>
      </c>
      <c r="B41" s="24" t="s">
        <v>27</v>
      </c>
      <c r="C41" s="7">
        <v>2000</v>
      </c>
      <c r="D41" s="6">
        <v>0.9</v>
      </c>
      <c r="E41" s="6">
        <v>0.2</v>
      </c>
      <c r="F41" s="24">
        <v>0</v>
      </c>
      <c r="G41" s="7">
        <v>0.36</v>
      </c>
      <c r="H41" s="33">
        <v>2.7E-2</v>
      </c>
      <c r="I41" s="24">
        <v>1.9E-2</v>
      </c>
      <c r="J41" s="25" t="s">
        <v>329</v>
      </c>
    </row>
    <row r="42" spans="1:11" x14ac:dyDescent="0.25">
      <c r="A42" t="s">
        <v>255</v>
      </c>
      <c r="B42" s="24" t="s">
        <v>27</v>
      </c>
      <c r="C42" s="7">
        <v>2000</v>
      </c>
      <c r="D42" s="6">
        <v>0.9</v>
      </c>
      <c r="E42" s="6">
        <v>0.2</v>
      </c>
      <c r="F42" s="24">
        <v>0</v>
      </c>
      <c r="G42" s="7">
        <v>0.22</v>
      </c>
      <c r="H42" s="30">
        <v>6.0000000000000001E-3</v>
      </c>
      <c r="I42" s="7">
        <v>8.9999999999999993E-3</v>
      </c>
      <c r="J42" s="4" t="s">
        <v>264</v>
      </c>
    </row>
    <row r="43" spans="1:11" x14ac:dyDescent="0.25">
      <c r="A43" t="s">
        <v>160</v>
      </c>
      <c r="B43" s="24" t="s">
        <v>27</v>
      </c>
      <c r="C43" s="7">
        <v>2000</v>
      </c>
      <c r="D43" s="6">
        <v>0.9</v>
      </c>
      <c r="E43" s="6">
        <v>0.2</v>
      </c>
      <c r="F43" s="7">
        <v>0</v>
      </c>
      <c r="G43" s="7">
        <v>0.22</v>
      </c>
      <c r="H43" s="30">
        <v>7.0000000000000001E-3</v>
      </c>
      <c r="I43" s="7">
        <v>6.0000000000000001E-3</v>
      </c>
      <c r="J43" s="4" t="s">
        <v>262</v>
      </c>
    </row>
    <row r="44" spans="1:11" x14ac:dyDescent="0.25">
      <c r="A44" t="s">
        <v>256</v>
      </c>
      <c r="B44" s="24" t="s">
        <v>27</v>
      </c>
      <c r="C44" s="7">
        <v>2000</v>
      </c>
      <c r="D44" s="6">
        <v>0.9</v>
      </c>
      <c r="E44" s="6">
        <v>0.2</v>
      </c>
      <c r="F44" s="24">
        <v>0</v>
      </c>
      <c r="G44" s="24">
        <v>0.4</v>
      </c>
      <c r="H44" s="28">
        <v>2.7E-2</v>
      </c>
      <c r="I44" s="24">
        <v>1.9E-2</v>
      </c>
      <c r="J44" s="25" t="s">
        <v>136</v>
      </c>
      <c r="K44" s="23"/>
    </row>
    <row r="45" spans="1:11" x14ac:dyDescent="0.25">
      <c r="A45" t="s">
        <v>257</v>
      </c>
      <c r="B45" s="24" t="s">
        <v>27</v>
      </c>
      <c r="C45" s="7">
        <v>2000</v>
      </c>
      <c r="D45" s="6">
        <v>0.9</v>
      </c>
      <c r="E45" s="6">
        <v>0.2</v>
      </c>
      <c r="F45" s="24">
        <v>0</v>
      </c>
      <c r="G45" s="7">
        <v>0.24</v>
      </c>
      <c r="H45" s="30">
        <v>6.0000000000000001E-3</v>
      </c>
      <c r="I45" s="7">
        <v>8.9999999999999993E-3</v>
      </c>
      <c r="J45" s="4" t="s">
        <v>263</v>
      </c>
    </row>
    <row r="47" spans="1:11" x14ac:dyDescent="0.25">
      <c r="A47" s="26"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1"/>
  <sheetViews>
    <sheetView workbookViewId="0">
      <pane xSplit="2" ySplit="1" topLeftCell="C2" activePane="bottomRight" state="frozen"/>
      <selection pane="topRight" activeCell="C1" sqref="C1"/>
      <selection pane="bottomLeft" activeCell="A2" sqref="A2"/>
      <selection pane="bottomRight" activeCell="K9" sqref="K9"/>
    </sheetView>
  </sheetViews>
  <sheetFormatPr defaultRowHeight="15" x14ac:dyDescent="0.25"/>
  <cols>
    <col min="1" max="1" width="13.7109375" customWidth="1"/>
    <col min="2" max="2" width="26.85546875" bestFit="1" customWidth="1"/>
    <col min="3" max="3" width="11.140625" customWidth="1"/>
    <col min="4" max="4" width="13.140625" bestFit="1" customWidth="1"/>
    <col min="5" max="5" width="15.42578125" bestFit="1" customWidth="1"/>
    <col min="6" max="6" width="26.5703125" bestFit="1" customWidth="1"/>
    <col min="7" max="7" width="26.140625" bestFit="1" customWidth="1"/>
    <col min="8" max="8" width="16" bestFit="1" customWidth="1"/>
    <col min="9" max="9" width="16" customWidth="1"/>
    <col min="10" max="10" width="30.42578125" bestFit="1" customWidth="1"/>
    <col min="11" max="11" width="29.42578125" bestFit="1" customWidth="1"/>
    <col min="12" max="12" width="16.140625" bestFit="1" customWidth="1"/>
    <col min="13" max="13" width="16.85546875" bestFit="1" customWidth="1"/>
    <col min="14" max="14" width="15" bestFit="1" customWidth="1"/>
    <col min="15" max="15" width="20.42578125" bestFit="1" customWidth="1"/>
    <col min="16" max="16" width="21.5703125" bestFit="1" customWidth="1"/>
    <col min="17" max="17" width="19.5703125" bestFit="1" customWidth="1"/>
  </cols>
  <sheetData>
    <row r="1" spans="1:19" s="45" customFormat="1" x14ac:dyDescent="0.25">
      <c r="A1" s="45" t="s">
        <v>272</v>
      </c>
      <c r="B1" s="45" t="s">
        <v>273</v>
      </c>
      <c r="C1" s="45" t="s">
        <v>274</v>
      </c>
      <c r="D1" s="45" t="s">
        <v>275</v>
      </c>
      <c r="E1" s="45" t="s">
        <v>276</v>
      </c>
      <c r="F1" s="45" t="s">
        <v>277</v>
      </c>
      <c r="G1" s="45" t="s">
        <v>278</v>
      </c>
      <c r="H1" s="45" t="s">
        <v>279</v>
      </c>
      <c r="I1" s="51" t="s">
        <v>338</v>
      </c>
      <c r="J1" s="51" t="s">
        <v>336</v>
      </c>
      <c r="K1" s="51" t="s">
        <v>337</v>
      </c>
      <c r="L1" s="45" t="s">
        <v>332</v>
      </c>
      <c r="M1" s="45" t="s">
        <v>333</v>
      </c>
      <c r="N1" s="45" t="s">
        <v>334</v>
      </c>
      <c r="O1" s="45" t="s">
        <v>335</v>
      </c>
      <c r="P1" s="45" t="s">
        <v>280</v>
      </c>
      <c r="Q1" s="45" t="s">
        <v>281</v>
      </c>
    </row>
    <row r="2" spans="1:19" x14ac:dyDescent="0.25">
      <c r="A2" t="s">
        <v>283</v>
      </c>
      <c r="B2" t="s">
        <v>288</v>
      </c>
      <c r="C2" t="s">
        <v>284</v>
      </c>
      <c r="D2" t="s">
        <v>282</v>
      </c>
      <c r="E2">
        <v>2000</v>
      </c>
      <c r="F2" s="34" t="s">
        <v>286</v>
      </c>
      <c r="G2">
        <v>0.94</v>
      </c>
      <c r="H2">
        <v>0.23</v>
      </c>
      <c r="I2" s="52">
        <v>1</v>
      </c>
      <c r="J2" s="52">
        <v>0.04</v>
      </c>
      <c r="K2" s="52">
        <v>0.39500000000000002</v>
      </c>
      <c r="L2" s="50">
        <f t="shared" ref="L2:L15" si="0">$E$40</f>
        <v>1.076581576026637E-3</v>
      </c>
      <c r="M2" s="50">
        <f t="shared" ref="M2:M15" si="1">$E$38</f>
        <v>8.0165289256198344E-3</v>
      </c>
      <c r="N2" s="50">
        <f t="shared" ref="N2:N15" si="2">$E$41</f>
        <v>1.4264705882352941E-2</v>
      </c>
      <c r="O2" s="50">
        <f t="shared" ref="O2:O15" si="3">$E$36</f>
        <v>1.5901639344262294E-2</v>
      </c>
      <c r="Q2" s="34" t="s">
        <v>286</v>
      </c>
      <c r="R2" t="s">
        <v>289</v>
      </c>
      <c r="S2" t="s">
        <v>287</v>
      </c>
    </row>
    <row r="3" spans="1:19" x14ac:dyDescent="0.25">
      <c r="A3" t="s">
        <v>290</v>
      </c>
      <c r="B3" t="s">
        <v>291</v>
      </c>
      <c r="C3" t="s">
        <v>284</v>
      </c>
      <c r="D3" t="s">
        <v>282</v>
      </c>
      <c r="E3">
        <v>2000</v>
      </c>
      <c r="F3" s="34" t="s">
        <v>286</v>
      </c>
      <c r="G3">
        <v>0.92</v>
      </c>
      <c r="H3">
        <v>0.23</v>
      </c>
      <c r="I3" s="52">
        <v>1</v>
      </c>
      <c r="J3" s="52">
        <v>0.04</v>
      </c>
      <c r="K3" s="52">
        <v>0.39500000000000002</v>
      </c>
      <c r="L3" s="50">
        <f t="shared" si="0"/>
        <v>1.076581576026637E-3</v>
      </c>
      <c r="M3" s="50">
        <f t="shared" si="1"/>
        <v>8.0165289256198344E-3</v>
      </c>
      <c r="N3" s="50">
        <f t="shared" si="2"/>
        <v>1.4264705882352941E-2</v>
      </c>
      <c r="O3" s="50">
        <f t="shared" si="3"/>
        <v>1.5901639344262294E-2</v>
      </c>
      <c r="Q3" s="34" t="s">
        <v>286</v>
      </c>
      <c r="R3" t="s">
        <v>287</v>
      </c>
    </row>
    <row r="4" spans="1:19" x14ac:dyDescent="0.25">
      <c r="A4" t="s">
        <v>292</v>
      </c>
      <c r="B4" t="s">
        <v>293</v>
      </c>
      <c r="C4" t="s">
        <v>284</v>
      </c>
      <c r="D4" t="s">
        <v>285</v>
      </c>
      <c r="E4">
        <v>1</v>
      </c>
      <c r="F4" s="34" t="s">
        <v>286</v>
      </c>
      <c r="G4">
        <v>0.92</v>
      </c>
      <c r="H4">
        <v>0.23</v>
      </c>
      <c r="I4" s="52">
        <v>1</v>
      </c>
      <c r="J4" s="52">
        <v>0.04</v>
      </c>
      <c r="K4" s="52">
        <v>0.39500000000000002</v>
      </c>
      <c r="L4" s="50">
        <f t="shared" si="0"/>
        <v>1.076581576026637E-3</v>
      </c>
      <c r="M4" s="50">
        <f t="shared" si="1"/>
        <v>8.0165289256198344E-3</v>
      </c>
      <c r="N4" s="50">
        <f t="shared" si="2"/>
        <v>1.4264705882352941E-2</v>
      </c>
      <c r="O4" s="50">
        <f t="shared" si="3"/>
        <v>1.5901639344262294E-2</v>
      </c>
      <c r="Q4" s="34" t="s">
        <v>286</v>
      </c>
      <c r="R4" t="s">
        <v>287</v>
      </c>
    </row>
    <row r="5" spans="1:19" x14ac:dyDescent="0.25">
      <c r="A5" t="s">
        <v>442</v>
      </c>
      <c r="B5" s="23" t="s">
        <v>431</v>
      </c>
      <c r="C5" t="s">
        <v>284</v>
      </c>
      <c r="D5" t="s">
        <v>285</v>
      </c>
      <c r="E5">
        <v>1</v>
      </c>
      <c r="F5" s="34" t="s">
        <v>286</v>
      </c>
      <c r="G5">
        <v>0.14000000000000001</v>
      </c>
      <c r="H5">
        <v>0.23</v>
      </c>
      <c r="I5" s="52">
        <v>2.5000000000000001E-2</v>
      </c>
      <c r="J5" s="52">
        <v>0.04</v>
      </c>
      <c r="K5" s="52">
        <v>0.495</v>
      </c>
      <c r="L5" s="50">
        <f t="shared" si="0"/>
        <v>1.076581576026637E-3</v>
      </c>
      <c r="M5" s="50">
        <f t="shared" si="1"/>
        <v>8.0165289256198344E-3</v>
      </c>
      <c r="N5" s="50">
        <f t="shared" si="2"/>
        <v>1.4264705882352941E-2</v>
      </c>
      <c r="O5" s="50">
        <f t="shared" si="3"/>
        <v>1.5901639344262294E-2</v>
      </c>
      <c r="Q5" s="34" t="s">
        <v>286</v>
      </c>
      <c r="R5" t="s">
        <v>287</v>
      </c>
    </row>
    <row r="6" spans="1:19" x14ac:dyDescent="0.25">
      <c r="A6" t="s">
        <v>432</v>
      </c>
      <c r="B6" s="23" t="s">
        <v>431</v>
      </c>
      <c r="C6" t="s">
        <v>284</v>
      </c>
      <c r="D6" t="s">
        <v>285</v>
      </c>
      <c r="E6">
        <v>1</v>
      </c>
      <c r="F6" s="34" t="s">
        <v>286</v>
      </c>
      <c r="G6">
        <v>0.14000000000000001</v>
      </c>
      <c r="H6">
        <v>0.23</v>
      </c>
      <c r="I6" s="52">
        <v>2.5000000000000001E-2</v>
      </c>
      <c r="J6" s="52">
        <v>0.04</v>
      </c>
      <c r="K6" s="52">
        <v>0.495</v>
      </c>
      <c r="L6" s="50">
        <f t="shared" si="0"/>
        <v>1.076581576026637E-3</v>
      </c>
      <c r="M6" s="50">
        <f t="shared" si="1"/>
        <v>8.0165289256198344E-3</v>
      </c>
      <c r="N6" s="50">
        <f t="shared" si="2"/>
        <v>1.4264705882352941E-2</v>
      </c>
      <c r="O6" s="50">
        <f t="shared" si="3"/>
        <v>1.5901639344262294E-2</v>
      </c>
      <c r="Q6" s="34" t="s">
        <v>286</v>
      </c>
      <c r="R6" t="s">
        <v>287</v>
      </c>
    </row>
    <row r="7" spans="1:19" x14ac:dyDescent="0.25">
      <c r="A7" t="s">
        <v>433</v>
      </c>
      <c r="B7" s="23" t="s">
        <v>434</v>
      </c>
      <c r="C7" t="s">
        <v>284</v>
      </c>
      <c r="D7" t="s">
        <v>285</v>
      </c>
      <c r="E7">
        <v>1</v>
      </c>
      <c r="F7" s="34" t="s">
        <v>286</v>
      </c>
      <c r="G7">
        <v>0.14000000000000001</v>
      </c>
      <c r="H7">
        <v>0.23</v>
      </c>
      <c r="I7" s="52">
        <v>2.5000000000000001E-2</v>
      </c>
      <c r="J7" s="52">
        <v>0.04</v>
      </c>
      <c r="K7" s="52">
        <v>0.495</v>
      </c>
      <c r="L7" s="50">
        <f t="shared" si="0"/>
        <v>1.076581576026637E-3</v>
      </c>
      <c r="M7" s="50">
        <f t="shared" si="1"/>
        <v>8.0165289256198344E-3</v>
      </c>
      <c r="N7" s="50">
        <f t="shared" si="2"/>
        <v>1.4264705882352941E-2</v>
      </c>
      <c r="O7" s="50">
        <f t="shared" si="3"/>
        <v>1.5901639344262294E-2</v>
      </c>
      <c r="Q7" s="34" t="s">
        <v>286</v>
      </c>
      <c r="R7" t="s">
        <v>287</v>
      </c>
    </row>
    <row r="8" spans="1:19" x14ac:dyDescent="0.25">
      <c r="A8" t="s">
        <v>435</v>
      </c>
      <c r="B8" s="23" t="s">
        <v>436</v>
      </c>
      <c r="C8" t="s">
        <v>284</v>
      </c>
      <c r="D8" t="s">
        <v>285</v>
      </c>
      <c r="E8">
        <v>1</v>
      </c>
      <c r="F8" s="34" t="s">
        <v>286</v>
      </c>
      <c r="G8">
        <v>0.14000000000000001</v>
      </c>
      <c r="H8">
        <v>0.23</v>
      </c>
      <c r="I8" s="52">
        <v>2.5000000000000001E-2</v>
      </c>
      <c r="J8" s="52">
        <v>0.04</v>
      </c>
      <c r="K8" s="52">
        <v>0.495</v>
      </c>
      <c r="L8" s="50">
        <f t="shared" si="0"/>
        <v>1.076581576026637E-3</v>
      </c>
      <c r="M8" s="50">
        <f t="shared" si="1"/>
        <v>8.0165289256198344E-3</v>
      </c>
      <c r="N8" s="50">
        <f t="shared" si="2"/>
        <v>1.4264705882352941E-2</v>
      </c>
      <c r="O8" s="50">
        <f t="shared" si="3"/>
        <v>1.5901639344262294E-2</v>
      </c>
      <c r="Q8" s="34" t="s">
        <v>286</v>
      </c>
      <c r="R8" t="s">
        <v>287</v>
      </c>
    </row>
    <row r="9" spans="1:19" x14ac:dyDescent="0.25">
      <c r="A9" t="s">
        <v>437</v>
      </c>
      <c r="B9" s="23" t="s">
        <v>438</v>
      </c>
      <c r="C9" t="s">
        <v>284</v>
      </c>
      <c r="D9" t="s">
        <v>285</v>
      </c>
      <c r="E9">
        <v>1</v>
      </c>
      <c r="F9" s="34" t="s">
        <v>286</v>
      </c>
      <c r="G9">
        <v>0.14000000000000001</v>
      </c>
      <c r="H9">
        <v>0.23</v>
      </c>
      <c r="I9" s="52">
        <v>2.5000000000000001E-2</v>
      </c>
      <c r="J9" s="52">
        <v>0.04</v>
      </c>
      <c r="K9" s="52">
        <v>0.495</v>
      </c>
      <c r="L9" s="50">
        <f t="shared" si="0"/>
        <v>1.076581576026637E-3</v>
      </c>
      <c r="M9" s="50">
        <f t="shared" si="1"/>
        <v>8.0165289256198344E-3</v>
      </c>
      <c r="N9" s="50">
        <f t="shared" si="2"/>
        <v>1.4264705882352941E-2</v>
      </c>
      <c r="O9" s="50">
        <f t="shared" si="3"/>
        <v>1.5901639344262294E-2</v>
      </c>
      <c r="Q9" s="34" t="s">
        <v>286</v>
      </c>
      <c r="R9" t="s">
        <v>287</v>
      </c>
    </row>
    <row r="10" spans="1:19" x14ac:dyDescent="0.25">
      <c r="A10" t="s">
        <v>439</v>
      </c>
      <c r="B10" s="23" t="s">
        <v>440</v>
      </c>
      <c r="D10" t="s">
        <v>282</v>
      </c>
      <c r="E10">
        <v>2000</v>
      </c>
      <c r="F10" s="34" t="s">
        <v>286</v>
      </c>
      <c r="G10">
        <v>0.19</v>
      </c>
      <c r="H10">
        <v>0.16</v>
      </c>
      <c r="I10" s="52">
        <v>1</v>
      </c>
      <c r="J10" s="52">
        <v>0.04</v>
      </c>
      <c r="K10" s="52">
        <v>0.39500000000000002</v>
      </c>
      <c r="L10" s="50">
        <f t="shared" si="0"/>
        <v>1.076581576026637E-3</v>
      </c>
      <c r="M10" s="50">
        <f t="shared" si="1"/>
        <v>8.0165289256198344E-3</v>
      </c>
      <c r="N10" s="50">
        <f t="shared" si="2"/>
        <v>1.4264705882352941E-2</v>
      </c>
      <c r="O10" s="50">
        <f t="shared" si="3"/>
        <v>1.5901639344262294E-2</v>
      </c>
      <c r="Q10" s="34" t="s">
        <v>286</v>
      </c>
      <c r="R10" t="s">
        <v>295</v>
      </c>
    </row>
    <row r="11" spans="1:19" x14ac:dyDescent="0.25">
      <c r="A11" t="s">
        <v>441</v>
      </c>
      <c r="B11" s="23" t="s">
        <v>294</v>
      </c>
      <c r="D11" t="s">
        <v>282</v>
      </c>
      <c r="E11">
        <v>2000</v>
      </c>
      <c r="F11" s="34" t="s">
        <v>286</v>
      </c>
      <c r="G11">
        <v>0.19</v>
      </c>
      <c r="H11">
        <v>0.16</v>
      </c>
      <c r="I11" s="52">
        <v>1</v>
      </c>
      <c r="J11" s="52">
        <v>0.04</v>
      </c>
      <c r="K11" s="52">
        <v>0.39500000000000002</v>
      </c>
      <c r="L11" s="50">
        <f t="shared" si="0"/>
        <v>1.076581576026637E-3</v>
      </c>
      <c r="M11" s="50">
        <f t="shared" si="1"/>
        <v>8.0165289256198344E-3</v>
      </c>
      <c r="N11" s="50">
        <f t="shared" si="2"/>
        <v>1.4264705882352941E-2</v>
      </c>
      <c r="O11" s="50">
        <f t="shared" si="3"/>
        <v>1.5901639344262294E-2</v>
      </c>
      <c r="Q11" s="34" t="s">
        <v>286</v>
      </c>
      <c r="R11" t="s">
        <v>295</v>
      </c>
    </row>
    <row r="12" spans="1:19" x14ac:dyDescent="0.25">
      <c r="A12" t="s">
        <v>296</v>
      </c>
      <c r="B12" s="23" t="s">
        <v>297</v>
      </c>
      <c r="D12" t="s">
        <v>282</v>
      </c>
      <c r="E12">
        <v>2000</v>
      </c>
      <c r="F12" s="34" t="s">
        <v>286</v>
      </c>
      <c r="G12">
        <v>0.19</v>
      </c>
      <c r="H12">
        <v>0.16</v>
      </c>
      <c r="I12" s="52">
        <v>1</v>
      </c>
      <c r="J12" s="52">
        <v>0.04</v>
      </c>
      <c r="K12" s="52">
        <v>0.39500000000000002</v>
      </c>
      <c r="L12" s="50">
        <f t="shared" si="0"/>
        <v>1.076581576026637E-3</v>
      </c>
      <c r="M12" s="50">
        <f t="shared" si="1"/>
        <v>8.0165289256198344E-3</v>
      </c>
      <c r="N12" s="50">
        <f t="shared" si="2"/>
        <v>1.4264705882352941E-2</v>
      </c>
      <c r="O12" s="50">
        <f t="shared" si="3"/>
        <v>1.5901639344262294E-2</v>
      </c>
      <c r="Q12" s="34" t="s">
        <v>286</v>
      </c>
      <c r="R12" t="s">
        <v>295</v>
      </c>
    </row>
    <row r="13" spans="1:19" x14ac:dyDescent="0.25">
      <c r="A13" t="s">
        <v>298</v>
      </c>
      <c r="B13" s="23" t="s">
        <v>299</v>
      </c>
      <c r="D13" t="s">
        <v>282</v>
      </c>
      <c r="E13">
        <v>2000</v>
      </c>
      <c r="F13" s="34" t="s">
        <v>286</v>
      </c>
      <c r="G13">
        <v>0.19</v>
      </c>
      <c r="H13">
        <v>0.16</v>
      </c>
      <c r="I13" s="52">
        <v>1</v>
      </c>
      <c r="J13" s="52">
        <v>0.04</v>
      </c>
      <c r="K13" s="52">
        <v>0.39500000000000002</v>
      </c>
      <c r="L13" s="50">
        <f t="shared" si="0"/>
        <v>1.076581576026637E-3</v>
      </c>
      <c r="M13" s="50">
        <f t="shared" si="1"/>
        <v>8.0165289256198344E-3</v>
      </c>
      <c r="N13" s="50">
        <f t="shared" si="2"/>
        <v>1.4264705882352941E-2</v>
      </c>
      <c r="O13" s="50">
        <f t="shared" si="3"/>
        <v>1.5901639344262294E-2</v>
      </c>
      <c r="Q13" s="34" t="s">
        <v>286</v>
      </c>
      <c r="R13" t="s">
        <v>295</v>
      </c>
    </row>
    <row r="14" spans="1:19" x14ac:dyDescent="0.25">
      <c r="A14" t="s">
        <v>300</v>
      </c>
      <c r="B14" s="23" t="s">
        <v>301</v>
      </c>
      <c r="D14" t="s">
        <v>282</v>
      </c>
      <c r="E14">
        <v>2000</v>
      </c>
      <c r="F14" s="34" t="s">
        <v>286</v>
      </c>
      <c r="G14">
        <v>0.19</v>
      </c>
      <c r="H14">
        <v>0.16</v>
      </c>
      <c r="I14" s="52">
        <v>1</v>
      </c>
      <c r="J14" s="52">
        <v>0.04</v>
      </c>
      <c r="K14" s="52">
        <v>0.39500000000000002</v>
      </c>
      <c r="L14" s="50">
        <f t="shared" si="0"/>
        <v>1.076581576026637E-3</v>
      </c>
      <c r="M14" s="50">
        <f t="shared" si="1"/>
        <v>8.0165289256198344E-3</v>
      </c>
      <c r="N14" s="50">
        <f t="shared" si="2"/>
        <v>1.4264705882352941E-2</v>
      </c>
      <c r="O14" s="50">
        <f t="shared" si="3"/>
        <v>1.5901639344262294E-2</v>
      </c>
      <c r="Q14" s="34" t="s">
        <v>286</v>
      </c>
      <c r="R14" t="s">
        <v>295</v>
      </c>
    </row>
    <row r="15" spans="1:19" x14ac:dyDescent="0.25">
      <c r="A15" t="s">
        <v>302</v>
      </c>
      <c r="B15" s="23" t="s">
        <v>303</v>
      </c>
      <c r="D15" t="s">
        <v>282</v>
      </c>
      <c r="E15">
        <v>2000</v>
      </c>
      <c r="F15" s="34" t="s">
        <v>286</v>
      </c>
      <c r="G15">
        <v>0.19</v>
      </c>
      <c r="H15">
        <v>0.16</v>
      </c>
      <c r="I15" s="52">
        <v>1</v>
      </c>
      <c r="J15" s="52">
        <v>0.04</v>
      </c>
      <c r="K15" s="52">
        <v>0.39500000000000002</v>
      </c>
      <c r="L15" s="50">
        <f t="shared" si="0"/>
        <v>1.076581576026637E-3</v>
      </c>
      <c r="M15" s="50">
        <f t="shared" si="1"/>
        <v>8.0165289256198344E-3</v>
      </c>
      <c r="N15" s="50">
        <f t="shared" si="2"/>
        <v>1.4264705882352941E-2</v>
      </c>
      <c r="O15" s="50">
        <f t="shared" si="3"/>
        <v>1.5901639344262294E-2</v>
      </c>
      <c r="Q15" s="34" t="s">
        <v>286</v>
      </c>
      <c r="R15" t="s">
        <v>295</v>
      </c>
    </row>
    <row r="17" spans="1:22" x14ac:dyDescent="0.25">
      <c r="A17" s="35"/>
      <c r="B17" s="35"/>
      <c r="C17" s="35"/>
      <c r="D17" s="35"/>
      <c r="E17" s="35"/>
      <c r="F17" s="35"/>
      <c r="G17" s="35"/>
      <c r="H17" s="35"/>
      <c r="I17" s="35"/>
      <c r="J17" s="35"/>
      <c r="K17" s="35"/>
      <c r="L17" s="35"/>
      <c r="M17" s="35"/>
      <c r="N17" s="35"/>
      <c r="O17" s="35"/>
      <c r="P17" s="35"/>
      <c r="Q17" s="35"/>
      <c r="R17" s="35"/>
      <c r="S17" s="35"/>
      <c r="T17" s="35"/>
      <c r="U17" s="35"/>
      <c r="V17" s="35"/>
    </row>
    <row r="19" spans="1:22" x14ac:dyDescent="0.25">
      <c r="A19" s="36" t="s">
        <v>304</v>
      </c>
      <c r="B19" s="37"/>
      <c r="C19" s="38"/>
      <c r="G19" t="s">
        <v>305</v>
      </c>
    </row>
    <row r="20" spans="1:22" x14ac:dyDescent="0.25">
      <c r="A20" s="39"/>
      <c r="B20" s="40"/>
      <c r="C20" s="41"/>
      <c r="E20" t="s">
        <v>306</v>
      </c>
      <c r="G20" t="s">
        <v>305</v>
      </c>
    </row>
    <row r="21" spans="1:22" x14ac:dyDescent="0.25">
      <c r="A21" s="39"/>
      <c r="B21" s="40"/>
      <c r="C21" s="41" t="s">
        <v>307</v>
      </c>
      <c r="D21" t="s">
        <v>308</v>
      </c>
      <c r="E21" t="s">
        <v>309</v>
      </c>
      <c r="F21" t="s">
        <v>310</v>
      </c>
      <c r="G21" s="27" t="s">
        <v>311</v>
      </c>
    </row>
    <row r="22" spans="1:22" x14ac:dyDescent="0.25">
      <c r="A22" s="39" t="s">
        <v>312</v>
      </c>
      <c r="B22" s="40" t="s">
        <v>313</v>
      </c>
      <c r="C22" s="41">
        <v>0.5</v>
      </c>
      <c r="E22">
        <v>0.4</v>
      </c>
      <c r="G22" s="27"/>
    </row>
    <row r="23" spans="1:22" x14ac:dyDescent="0.25">
      <c r="A23" s="39" t="s">
        <v>312</v>
      </c>
      <c r="B23" s="40" t="s">
        <v>314</v>
      </c>
      <c r="C23" s="41">
        <v>0.65</v>
      </c>
      <c r="E23">
        <v>0.4</v>
      </c>
      <c r="G23" s="27"/>
    </row>
    <row r="24" spans="1:22" x14ac:dyDescent="0.25">
      <c r="A24" s="39" t="s">
        <v>315</v>
      </c>
      <c r="B24" s="40" t="s">
        <v>316</v>
      </c>
      <c r="C24" s="41">
        <v>2.5</v>
      </c>
      <c r="E24">
        <v>0.4</v>
      </c>
      <c r="G24" s="27"/>
    </row>
    <row r="25" spans="1:22" x14ac:dyDescent="0.25">
      <c r="A25" s="39" t="s">
        <v>315</v>
      </c>
      <c r="B25" s="40" t="s">
        <v>317</v>
      </c>
      <c r="C25" s="41">
        <v>1.35</v>
      </c>
      <c r="D25">
        <v>0.19</v>
      </c>
      <c r="E25">
        <v>0.4</v>
      </c>
      <c r="F25">
        <f>1*D25*E25*1000</f>
        <v>76.000000000000014</v>
      </c>
      <c r="G25" s="27">
        <f>F25/C25</f>
        <v>56.296296296296305</v>
      </c>
    </row>
    <row r="26" spans="1:22" x14ac:dyDescent="0.25">
      <c r="A26" s="39" t="s">
        <v>315</v>
      </c>
      <c r="B26" s="40" t="s">
        <v>318</v>
      </c>
      <c r="C26" s="41">
        <v>0.97</v>
      </c>
      <c r="D26">
        <v>0.11</v>
      </c>
      <c r="E26">
        <v>0.4</v>
      </c>
      <c r="F26">
        <f>1*D26*E26*1000</f>
        <v>44.000000000000007</v>
      </c>
      <c r="G26" s="27">
        <f>F26/C26</f>
        <v>45.360824742268051</v>
      </c>
    </row>
    <row r="27" spans="1:22" x14ac:dyDescent="0.25">
      <c r="A27" s="39" t="s">
        <v>315</v>
      </c>
      <c r="B27" s="40" t="s">
        <v>319</v>
      </c>
      <c r="C27" s="41">
        <v>1.07</v>
      </c>
      <c r="D27">
        <v>0.12</v>
      </c>
      <c r="E27">
        <v>0.4</v>
      </c>
      <c r="F27">
        <f t="shared" ref="F27:F33" si="4">1*D27*E27*1000</f>
        <v>48</v>
      </c>
      <c r="G27" s="27">
        <f t="shared" ref="G27:G33" si="5">F27/C27</f>
        <v>44.859813084112147</v>
      </c>
    </row>
    <row r="28" spans="1:22" x14ac:dyDescent="0.25">
      <c r="A28" s="39" t="s">
        <v>315</v>
      </c>
      <c r="B28" s="40" t="s">
        <v>320</v>
      </c>
      <c r="C28" s="41">
        <v>1.28</v>
      </c>
      <c r="D28">
        <v>0.12</v>
      </c>
      <c r="E28">
        <v>0.4</v>
      </c>
      <c r="F28">
        <f t="shared" si="4"/>
        <v>48</v>
      </c>
      <c r="G28" s="27">
        <f t="shared" si="5"/>
        <v>37.5</v>
      </c>
    </row>
    <row r="29" spans="1:22" x14ac:dyDescent="0.25">
      <c r="A29" s="39" t="s">
        <v>315</v>
      </c>
      <c r="B29" s="40" t="s">
        <v>321</v>
      </c>
      <c r="C29" s="41">
        <v>1.42</v>
      </c>
      <c r="D29">
        <v>0.15</v>
      </c>
      <c r="E29">
        <v>0.4</v>
      </c>
      <c r="F29">
        <f t="shared" si="4"/>
        <v>60</v>
      </c>
      <c r="G29" s="27">
        <f t="shared" si="5"/>
        <v>42.253521126760567</v>
      </c>
    </row>
    <row r="30" spans="1:22" x14ac:dyDescent="0.25">
      <c r="A30" s="39" t="s">
        <v>315</v>
      </c>
      <c r="B30" s="40" t="s">
        <v>322</v>
      </c>
      <c r="C30" s="41">
        <v>1.85</v>
      </c>
      <c r="D30">
        <v>0.15</v>
      </c>
      <c r="E30">
        <v>0.4</v>
      </c>
      <c r="F30">
        <f t="shared" si="4"/>
        <v>60</v>
      </c>
      <c r="G30" s="27">
        <f t="shared" si="5"/>
        <v>32.432432432432428</v>
      </c>
    </row>
    <row r="31" spans="1:22" x14ac:dyDescent="0.25">
      <c r="A31" s="39" t="s">
        <v>323</v>
      </c>
      <c r="B31" s="40" t="s">
        <v>324</v>
      </c>
      <c r="C31" s="41">
        <v>35.299999999999997</v>
      </c>
      <c r="D31">
        <v>0.95</v>
      </c>
      <c r="E31">
        <v>0.4</v>
      </c>
      <c r="F31">
        <f t="shared" si="4"/>
        <v>380</v>
      </c>
      <c r="G31" s="27">
        <f t="shared" si="5"/>
        <v>10.76487252124646</v>
      </c>
      <c r="H31" s="6" t="s">
        <v>325</v>
      </c>
      <c r="I31" s="6"/>
      <c r="J31" s="6"/>
      <c r="K31" s="6"/>
    </row>
    <row r="32" spans="1:22" x14ac:dyDescent="0.25">
      <c r="A32" s="39" t="s">
        <v>323</v>
      </c>
      <c r="B32" s="40" t="s">
        <v>326</v>
      </c>
      <c r="C32" s="41">
        <v>26.2</v>
      </c>
      <c r="D32">
        <v>0.92</v>
      </c>
      <c r="E32">
        <v>0.4</v>
      </c>
      <c r="F32">
        <f t="shared" si="4"/>
        <v>368.00000000000006</v>
      </c>
      <c r="G32" s="27">
        <f t="shared" si="5"/>
        <v>14.045801526717559</v>
      </c>
      <c r="H32" t="s">
        <v>327</v>
      </c>
    </row>
    <row r="33" spans="1:8" x14ac:dyDescent="0.25">
      <c r="A33" s="42" t="s">
        <v>323</v>
      </c>
      <c r="B33" s="43" t="s">
        <v>328</v>
      </c>
      <c r="C33" s="44">
        <v>17.899999999999999</v>
      </c>
      <c r="D33">
        <v>0.92</v>
      </c>
      <c r="E33">
        <v>0.4</v>
      </c>
      <c r="F33">
        <f t="shared" si="4"/>
        <v>368.00000000000006</v>
      </c>
      <c r="G33" s="27">
        <f t="shared" si="5"/>
        <v>20.5586592178771</v>
      </c>
      <c r="H33" t="s">
        <v>327</v>
      </c>
    </row>
    <row r="34" spans="1:8" ht="14.25" customHeight="1" x14ac:dyDescent="0.25"/>
    <row r="35" spans="1:8" x14ac:dyDescent="0.25">
      <c r="A35" s="47" t="s">
        <v>421</v>
      </c>
      <c r="B35" s="48" t="s">
        <v>423</v>
      </c>
      <c r="C35" s="45" t="s">
        <v>422</v>
      </c>
      <c r="D35" s="45" t="s">
        <v>445</v>
      </c>
      <c r="E35" s="45" t="s">
        <v>424</v>
      </c>
      <c r="F35" s="45" t="s">
        <v>443</v>
      </c>
    </row>
    <row r="36" spans="1:8" x14ac:dyDescent="0.25">
      <c r="A36" t="s">
        <v>425</v>
      </c>
      <c r="B36">
        <v>20</v>
      </c>
      <c r="C36">
        <v>40</v>
      </c>
      <c r="D36" s="49">
        <v>0.03</v>
      </c>
      <c r="E36" s="50">
        <f>(1-D36)*1/(B36+C36+1)</f>
        <v>1.5901639344262294E-2</v>
      </c>
      <c r="F36" t="s">
        <v>444</v>
      </c>
    </row>
    <row r="37" spans="1:8" x14ac:dyDescent="0.25">
      <c r="A37" t="s">
        <v>426</v>
      </c>
      <c r="B37">
        <v>36</v>
      </c>
      <c r="C37">
        <v>116</v>
      </c>
      <c r="D37" s="49">
        <v>0.03</v>
      </c>
      <c r="E37" s="50">
        <f t="shared" ref="E37:E41" si="6">(1-D37)*1/(B37+C37+1)</f>
        <v>6.3398692810457515E-3</v>
      </c>
      <c r="F37" t="s">
        <v>444</v>
      </c>
    </row>
    <row r="38" spans="1:8" x14ac:dyDescent="0.25">
      <c r="A38" t="s">
        <v>427</v>
      </c>
      <c r="B38">
        <v>40</v>
      </c>
      <c r="C38">
        <v>80</v>
      </c>
      <c r="D38" s="49">
        <v>0.03</v>
      </c>
      <c r="E38" s="50">
        <f t="shared" si="6"/>
        <v>8.0165289256198344E-3</v>
      </c>
      <c r="F38" t="s">
        <v>444</v>
      </c>
    </row>
    <row r="39" spans="1:8" x14ac:dyDescent="0.25">
      <c r="A39" t="s">
        <v>428</v>
      </c>
      <c r="B39">
        <v>25</v>
      </c>
      <c r="C39">
        <v>400</v>
      </c>
      <c r="D39" s="49">
        <v>0.03</v>
      </c>
      <c r="E39" s="50">
        <f t="shared" si="6"/>
        <v>2.2769953051643191E-3</v>
      </c>
      <c r="F39" t="s">
        <v>444</v>
      </c>
    </row>
    <row r="40" spans="1:8" x14ac:dyDescent="0.25">
      <c r="A40" t="s">
        <v>429</v>
      </c>
      <c r="B40">
        <v>100</v>
      </c>
      <c r="C40">
        <v>800</v>
      </c>
      <c r="D40" s="49">
        <v>0.03</v>
      </c>
      <c r="E40" s="50">
        <f t="shared" si="6"/>
        <v>1.076581576026637E-3</v>
      </c>
      <c r="F40" t="s">
        <v>444</v>
      </c>
    </row>
    <row r="41" spans="1:8" x14ac:dyDescent="0.25">
      <c r="A41" t="s">
        <v>430</v>
      </c>
      <c r="B41">
        <v>17</v>
      </c>
      <c r="C41">
        <v>50</v>
      </c>
      <c r="D41" s="49">
        <v>0.03</v>
      </c>
      <c r="E41" s="50">
        <f t="shared" si="6"/>
        <v>1.4264705882352941E-2</v>
      </c>
      <c r="F41" t="s">
        <v>444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C10"/>
  <sheetViews>
    <sheetView topLeftCell="AF1" workbookViewId="0">
      <selection activeCell="A12" sqref="A12"/>
    </sheetView>
  </sheetViews>
  <sheetFormatPr defaultRowHeight="15" x14ac:dyDescent="0.25"/>
  <cols>
    <col min="1" max="1" width="8" bestFit="1" customWidth="1"/>
    <col min="2" max="2" width="7.7109375" bestFit="1" customWidth="1"/>
    <col min="3" max="3" width="8.85546875" bestFit="1" customWidth="1"/>
    <col min="4" max="5" width="9" bestFit="1" customWidth="1"/>
    <col min="6" max="6" width="8.42578125" bestFit="1" customWidth="1"/>
    <col min="7" max="7" width="6.28515625" bestFit="1" customWidth="1"/>
    <col min="8" max="8" width="9.42578125" bestFit="1" customWidth="1"/>
    <col min="10" max="11" width="9" bestFit="1" customWidth="1"/>
    <col min="12" max="12" width="10" bestFit="1" customWidth="1"/>
    <col min="13" max="13" width="9.7109375" bestFit="1" customWidth="1"/>
    <col min="14" max="14" width="9.5703125" bestFit="1" customWidth="1"/>
    <col min="15" max="15" width="9" bestFit="1" customWidth="1"/>
    <col min="16" max="16" width="9.85546875" bestFit="1" customWidth="1"/>
    <col min="17" max="17" width="9.5703125" bestFit="1" customWidth="1"/>
    <col min="18" max="18" width="9.42578125" bestFit="1" customWidth="1"/>
    <col min="19" max="19" width="8.5703125" bestFit="1" customWidth="1"/>
    <col min="20" max="20" width="12.5703125" bestFit="1" customWidth="1"/>
    <col min="21" max="21" width="12.28515625" bestFit="1" customWidth="1"/>
    <col min="22" max="22" width="12.140625" bestFit="1" customWidth="1"/>
    <col min="23" max="23" width="7.140625" bestFit="1" customWidth="1"/>
    <col min="24" max="24" width="10.28515625" bestFit="1" customWidth="1"/>
    <col min="25" max="25" width="10" bestFit="1" customWidth="1"/>
    <col min="26" max="26" width="9.85546875" bestFit="1" customWidth="1"/>
    <col min="27" max="27" width="5.42578125" bestFit="1" customWidth="1"/>
    <col min="28" max="28" width="9.42578125" bestFit="1" customWidth="1"/>
    <col min="30" max="30" width="9" bestFit="1" customWidth="1"/>
    <col min="31" max="31" width="8" bestFit="1" customWidth="1"/>
    <col min="32" max="32" width="10.42578125" bestFit="1" customWidth="1"/>
    <col min="33" max="33" width="10.140625" bestFit="1" customWidth="1"/>
    <col min="34" max="34" width="10" bestFit="1" customWidth="1"/>
    <col min="35" max="35" width="11.42578125" bestFit="1" customWidth="1"/>
    <col min="36" max="36" width="11.140625" bestFit="1" customWidth="1"/>
    <col min="37" max="37" width="11" bestFit="1" customWidth="1"/>
    <col min="38" max="38" width="9.28515625" bestFit="1" customWidth="1"/>
    <col min="39" max="39" width="12.140625" bestFit="1" customWidth="1"/>
    <col min="40" max="40" width="11.85546875" bestFit="1" customWidth="1"/>
    <col min="41" max="41" width="11.7109375" bestFit="1" customWidth="1"/>
    <col min="42" max="49" width="9.28515625" bestFit="1" customWidth="1"/>
    <col min="50" max="50" width="6.28515625" bestFit="1" customWidth="1"/>
    <col min="51" max="51" width="9.42578125" bestFit="1" customWidth="1"/>
    <col min="53" max="54" width="9" bestFit="1" customWidth="1"/>
    <col min="55" max="55" width="10" bestFit="1" customWidth="1"/>
    <col min="56" max="56" width="9.7109375" bestFit="1" customWidth="1"/>
    <col min="57" max="57" width="9.5703125" bestFit="1" customWidth="1"/>
    <col min="58" max="58" width="7.42578125" bestFit="1" customWidth="1"/>
    <col min="59" max="59" width="10.5703125" bestFit="1" customWidth="1"/>
    <col min="60" max="60" width="10.28515625" bestFit="1" customWidth="1"/>
    <col min="61" max="61" width="10.140625" bestFit="1" customWidth="1"/>
    <col min="62" max="62" width="8.5703125" bestFit="1" customWidth="1"/>
    <col min="63" max="63" width="11.7109375" bestFit="1" customWidth="1"/>
    <col min="64" max="64" width="11.42578125" bestFit="1" customWidth="1"/>
    <col min="65" max="65" width="11.28515625" bestFit="1" customWidth="1"/>
    <col min="66" max="66" width="8" bestFit="1" customWidth="1"/>
    <col min="67" max="67" width="12" bestFit="1" customWidth="1"/>
    <col min="68" max="68" width="11.7109375" bestFit="1" customWidth="1"/>
    <col min="69" max="69" width="11.5703125" bestFit="1" customWidth="1"/>
    <col min="70" max="70" width="8" bestFit="1" customWidth="1"/>
    <col min="71" max="71" width="12" bestFit="1" customWidth="1"/>
    <col min="72" max="72" width="11.7109375" bestFit="1" customWidth="1"/>
    <col min="73" max="73" width="11.5703125" bestFit="1" customWidth="1"/>
    <col min="75" max="75" width="13.28515625" bestFit="1" customWidth="1"/>
    <col min="76" max="76" width="12.85546875" bestFit="1" customWidth="1"/>
    <col min="77" max="77" width="12.7109375" bestFit="1" customWidth="1"/>
    <col min="79" max="79" width="13.28515625" bestFit="1" customWidth="1"/>
    <col min="80" max="80" width="12.85546875" bestFit="1" customWidth="1"/>
    <col min="81" max="81" width="12.7109375" bestFit="1" customWidth="1"/>
  </cols>
  <sheetData>
    <row r="1" spans="1:81" s="45" customFormat="1" x14ac:dyDescent="0.25">
      <c r="A1" s="45" t="s">
        <v>339</v>
      </c>
      <c r="B1" s="45" t="s">
        <v>340</v>
      </c>
      <c r="C1" s="45" t="s">
        <v>341</v>
      </c>
      <c r="D1" s="45" t="s">
        <v>342</v>
      </c>
      <c r="E1" s="45" t="s">
        <v>343</v>
      </c>
      <c r="F1" s="45" t="s">
        <v>344</v>
      </c>
      <c r="G1" s="45" t="s">
        <v>345</v>
      </c>
      <c r="H1" s="45" t="s">
        <v>346</v>
      </c>
      <c r="I1" s="45" t="s">
        <v>347</v>
      </c>
      <c r="J1" s="45" t="s">
        <v>348</v>
      </c>
      <c r="K1" s="45" t="s">
        <v>349</v>
      </c>
      <c r="L1" s="45" t="s">
        <v>350</v>
      </c>
      <c r="M1" s="45" t="s">
        <v>351</v>
      </c>
      <c r="N1" s="45" t="s">
        <v>352</v>
      </c>
      <c r="O1" s="45" t="s">
        <v>353</v>
      </c>
      <c r="P1" s="45" t="s">
        <v>354</v>
      </c>
      <c r="Q1" s="45" t="s">
        <v>355</v>
      </c>
      <c r="R1" s="45" t="s">
        <v>356</v>
      </c>
      <c r="S1" s="45" t="s">
        <v>357</v>
      </c>
      <c r="T1" s="45" t="s">
        <v>358</v>
      </c>
      <c r="U1" s="45" t="s">
        <v>359</v>
      </c>
      <c r="V1" s="45" t="s">
        <v>360</v>
      </c>
      <c r="W1" s="45" t="s">
        <v>361</v>
      </c>
      <c r="X1" s="45" t="s">
        <v>362</v>
      </c>
      <c r="Y1" s="45" t="s">
        <v>363</v>
      </c>
      <c r="Z1" s="45" t="s">
        <v>364</v>
      </c>
      <c r="AA1" s="45" t="s">
        <v>365</v>
      </c>
      <c r="AB1" s="45" t="s">
        <v>366</v>
      </c>
      <c r="AC1" s="45" t="s">
        <v>367</v>
      </c>
      <c r="AD1" s="45" t="s">
        <v>368</v>
      </c>
      <c r="AE1" s="45" t="s">
        <v>369</v>
      </c>
      <c r="AF1" s="45" t="s">
        <v>370</v>
      </c>
      <c r="AG1" s="45" t="s">
        <v>371</v>
      </c>
      <c r="AH1" s="45" t="s">
        <v>372</v>
      </c>
      <c r="AI1" s="45" t="s">
        <v>373</v>
      </c>
      <c r="AJ1" s="45" t="s">
        <v>374</v>
      </c>
      <c r="AK1" s="45" t="s">
        <v>375</v>
      </c>
      <c r="AL1" s="45" t="s">
        <v>376</v>
      </c>
      <c r="AM1" s="45" t="s">
        <v>377</v>
      </c>
      <c r="AN1" s="45" t="s">
        <v>378</v>
      </c>
      <c r="AO1" s="45" t="s">
        <v>379</v>
      </c>
      <c r="AP1" s="45" t="s">
        <v>380</v>
      </c>
      <c r="AQ1" s="45" t="s">
        <v>381</v>
      </c>
      <c r="AR1" s="45" t="s">
        <v>382</v>
      </c>
      <c r="AS1" s="45" t="s">
        <v>383</v>
      </c>
      <c r="AT1" s="45" t="s">
        <v>384</v>
      </c>
      <c r="AU1" s="45" t="s">
        <v>385</v>
      </c>
      <c r="AV1" s="45" t="s">
        <v>386</v>
      </c>
      <c r="AW1" s="45" t="s">
        <v>387</v>
      </c>
      <c r="AX1" s="45" t="s">
        <v>388</v>
      </c>
      <c r="AY1" s="45" t="s">
        <v>389</v>
      </c>
      <c r="AZ1" s="45" t="s">
        <v>390</v>
      </c>
      <c r="BA1" s="45" t="s">
        <v>391</v>
      </c>
      <c r="BB1" s="45" t="s">
        <v>392</v>
      </c>
      <c r="BC1" s="45" t="s">
        <v>393</v>
      </c>
      <c r="BD1" s="45" t="s">
        <v>394</v>
      </c>
      <c r="BE1" s="45" t="s">
        <v>395</v>
      </c>
      <c r="BF1" s="45" t="s">
        <v>396</v>
      </c>
      <c r="BG1" s="45" t="s">
        <v>397</v>
      </c>
      <c r="BH1" s="45" t="s">
        <v>398</v>
      </c>
      <c r="BI1" s="45" t="s">
        <v>399</v>
      </c>
      <c r="BJ1" s="45" t="s">
        <v>400</v>
      </c>
      <c r="BK1" s="45" t="s">
        <v>401</v>
      </c>
      <c r="BL1" s="45" t="s">
        <v>402</v>
      </c>
      <c r="BM1" s="45" t="s">
        <v>403</v>
      </c>
      <c r="BN1" s="45" t="s">
        <v>404</v>
      </c>
      <c r="BO1" s="45" t="s">
        <v>405</v>
      </c>
      <c r="BP1" s="45" t="s">
        <v>406</v>
      </c>
      <c r="BQ1" s="45" t="s">
        <v>407</v>
      </c>
      <c r="BR1" s="45" t="s">
        <v>408</v>
      </c>
      <c r="BS1" s="45" t="s">
        <v>409</v>
      </c>
      <c r="BT1" s="45" t="s">
        <v>410</v>
      </c>
      <c r="BU1" s="45" t="s">
        <v>411</v>
      </c>
      <c r="BV1" s="45" t="s">
        <v>412</v>
      </c>
      <c r="BW1" s="45" t="s">
        <v>413</v>
      </c>
      <c r="BX1" s="45" t="s">
        <v>414</v>
      </c>
      <c r="BY1" s="45" t="s">
        <v>415</v>
      </c>
      <c r="BZ1" s="45" t="s">
        <v>416</v>
      </c>
      <c r="CA1" s="45" t="s">
        <v>417</v>
      </c>
      <c r="CB1" s="45" t="s">
        <v>418</v>
      </c>
      <c r="CC1" s="45" t="s">
        <v>419</v>
      </c>
    </row>
    <row r="2" spans="1:81" x14ac:dyDescent="0.25">
      <c r="A2">
        <v>1985.25</v>
      </c>
      <c r="B2">
        <v>121</v>
      </c>
      <c r="C2" t="s">
        <v>420</v>
      </c>
      <c r="D2">
        <v>241.14189999999999</v>
      </c>
      <c r="E2">
        <v>125.2268</v>
      </c>
      <c r="F2">
        <v>6.5909000000000004</v>
      </c>
      <c r="G2">
        <v>0</v>
      </c>
      <c r="H2">
        <v>0</v>
      </c>
      <c r="I2">
        <v>0</v>
      </c>
      <c r="J2">
        <v>0</v>
      </c>
      <c r="K2">
        <v>204.09399999999999</v>
      </c>
      <c r="L2">
        <v>5.1760999999999999</v>
      </c>
      <c r="M2">
        <v>0</v>
      </c>
      <c r="N2">
        <v>0</v>
      </c>
      <c r="O2">
        <v>199.30240000000001</v>
      </c>
      <c r="P2">
        <v>5.0523999999999996</v>
      </c>
      <c r="Q2">
        <v>0</v>
      </c>
      <c r="R2">
        <v>0</v>
      </c>
      <c r="S2">
        <v>4.7915999999999999</v>
      </c>
      <c r="T2">
        <v>0.1237</v>
      </c>
      <c r="U2">
        <v>0</v>
      </c>
      <c r="V2">
        <v>0</v>
      </c>
      <c r="W2">
        <v>0</v>
      </c>
      <c r="X2">
        <v>0</v>
      </c>
      <c r="Y2">
        <v>0</v>
      </c>
      <c r="Z2">
        <v>0</v>
      </c>
      <c r="AA2">
        <v>0</v>
      </c>
      <c r="AB2">
        <v>0</v>
      </c>
      <c r="AC2">
        <v>0</v>
      </c>
      <c r="AD2">
        <v>0</v>
      </c>
      <c r="AE2">
        <v>9.5196000000000005</v>
      </c>
      <c r="AF2">
        <v>0</v>
      </c>
      <c r="AG2">
        <v>0</v>
      </c>
      <c r="AH2">
        <v>0</v>
      </c>
      <c r="AI2">
        <v>0</v>
      </c>
      <c r="AJ2">
        <v>0</v>
      </c>
      <c r="AK2">
        <v>0</v>
      </c>
      <c r="AL2">
        <v>290.8</v>
      </c>
      <c r="AM2">
        <v>16.692900000000002</v>
      </c>
      <c r="AN2">
        <v>0</v>
      </c>
      <c r="AO2">
        <v>0</v>
      </c>
      <c r="AP2">
        <v>0.61060000000000003</v>
      </c>
      <c r="AQ2">
        <v>1.67E-2</v>
      </c>
      <c r="AR2">
        <v>0</v>
      </c>
      <c r="AS2">
        <v>0</v>
      </c>
      <c r="AT2">
        <v>1E-3</v>
      </c>
      <c r="AU2">
        <v>1E-4</v>
      </c>
      <c r="AV2">
        <v>0</v>
      </c>
      <c r="AW2">
        <v>0</v>
      </c>
      <c r="AX2">
        <v>0</v>
      </c>
      <c r="AY2">
        <v>0</v>
      </c>
      <c r="AZ2">
        <v>0</v>
      </c>
      <c r="BA2">
        <v>0</v>
      </c>
      <c r="BB2">
        <v>204.09399999999999</v>
      </c>
      <c r="BC2">
        <v>5.1760999999999999</v>
      </c>
      <c r="BD2">
        <v>0</v>
      </c>
      <c r="BE2">
        <v>0</v>
      </c>
      <c r="BF2">
        <v>0</v>
      </c>
      <c r="BG2">
        <v>0</v>
      </c>
      <c r="BH2">
        <v>0</v>
      </c>
      <c r="BI2">
        <v>0</v>
      </c>
      <c r="BJ2">
        <v>0</v>
      </c>
      <c r="BK2">
        <v>0</v>
      </c>
      <c r="BL2">
        <v>0</v>
      </c>
      <c r="BM2">
        <v>0</v>
      </c>
      <c r="BN2">
        <v>7.9097999999999997</v>
      </c>
      <c r="BO2">
        <v>0.21379999999999999</v>
      </c>
      <c r="BP2">
        <v>0</v>
      </c>
      <c r="BQ2">
        <v>0</v>
      </c>
      <c r="BR2">
        <v>48.588999999999999</v>
      </c>
      <c r="BS2">
        <v>1.3131999999999999</v>
      </c>
      <c r="BT2">
        <v>0</v>
      </c>
      <c r="BU2">
        <v>0</v>
      </c>
      <c r="BV2">
        <v>0.86719999999999997</v>
      </c>
      <c r="BW2">
        <v>2.3400000000000001E-2</v>
      </c>
      <c r="BX2">
        <v>0</v>
      </c>
      <c r="BY2">
        <v>0</v>
      </c>
      <c r="BZ2">
        <v>5.327</v>
      </c>
      <c r="CA2">
        <v>0.14399999999999999</v>
      </c>
      <c r="CB2">
        <v>0</v>
      </c>
      <c r="CC2">
        <v>0</v>
      </c>
    </row>
    <row r="3" spans="1:81" x14ac:dyDescent="0.25">
      <c r="A3">
        <v>1985.33</v>
      </c>
      <c r="B3">
        <v>152</v>
      </c>
      <c r="C3" t="s">
        <v>420</v>
      </c>
      <c r="D3">
        <v>0</v>
      </c>
      <c r="E3">
        <v>0</v>
      </c>
      <c r="F3">
        <v>0</v>
      </c>
      <c r="G3">
        <v>0</v>
      </c>
      <c r="H3">
        <v>0</v>
      </c>
      <c r="I3">
        <v>0</v>
      </c>
      <c r="J3">
        <v>0</v>
      </c>
      <c r="K3">
        <v>30.516300000000001</v>
      </c>
      <c r="L3">
        <v>0.77229999999999999</v>
      </c>
      <c r="M3">
        <v>0</v>
      </c>
      <c r="N3">
        <v>0</v>
      </c>
      <c r="O3">
        <v>29.586400000000001</v>
      </c>
      <c r="P3">
        <v>0.75</v>
      </c>
      <c r="Q3">
        <v>0</v>
      </c>
      <c r="R3">
        <v>0</v>
      </c>
      <c r="S3">
        <v>0.92989999999999995</v>
      </c>
      <c r="T3">
        <v>2.2200000000000001E-2</v>
      </c>
      <c r="U3">
        <v>0</v>
      </c>
      <c r="V3">
        <v>0</v>
      </c>
      <c r="W3">
        <v>0</v>
      </c>
      <c r="X3">
        <v>0</v>
      </c>
      <c r="Y3">
        <v>0</v>
      </c>
      <c r="Z3">
        <v>0</v>
      </c>
      <c r="AA3">
        <v>0</v>
      </c>
      <c r="AB3">
        <v>0</v>
      </c>
      <c r="AC3">
        <v>0</v>
      </c>
      <c r="AD3">
        <v>0</v>
      </c>
      <c r="AE3">
        <v>10.5245</v>
      </c>
      <c r="AF3">
        <v>0</v>
      </c>
      <c r="AG3">
        <v>0</v>
      </c>
      <c r="AH3">
        <v>0</v>
      </c>
      <c r="AI3">
        <v>0</v>
      </c>
      <c r="AJ3">
        <v>0</v>
      </c>
      <c r="AK3">
        <v>0</v>
      </c>
      <c r="AL3">
        <v>0</v>
      </c>
      <c r="AM3">
        <v>0</v>
      </c>
      <c r="AN3">
        <v>0</v>
      </c>
      <c r="AO3">
        <v>0</v>
      </c>
      <c r="AP3">
        <v>0.61099999999999999</v>
      </c>
      <c r="AQ3">
        <v>1.67E-2</v>
      </c>
      <c r="AR3">
        <v>0</v>
      </c>
      <c r="AS3">
        <v>0</v>
      </c>
      <c r="AT3">
        <v>1.1000000000000001E-3</v>
      </c>
      <c r="AU3">
        <v>1E-4</v>
      </c>
      <c r="AV3">
        <v>0</v>
      </c>
      <c r="AW3">
        <v>0</v>
      </c>
      <c r="AX3">
        <v>0</v>
      </c>
      <c r="AY3">
        <v>0</v>
      </c>
      <c r="AZ3">
        <v>0</v>
      </c>
      <c r="BA3">
        <v>0</v>
      </c>
      <c r="BB3">
        <v>234.6103</v>
      </c>
      <c r="BC3">
        <v>5.9484000000000004</v>
      </c>
      <c r="BD3">
        <v>0</v>
      </c>
      <c r="BE3">
        <v>0</v>
      </c>
      <c r="BF3">
        <v>0</v>
      </c>
      <c r="BG3">
        <v>0</v>
      </c>
      <c r="BH3">
        <v>0</v>
      </c>
      <c r="BI3">
        <v>0</v>
      </c>
      <c r="BJ3">
        <v>0</v>
      </c>
      <c r="BK3">
        <v>0</v>
      </c>
      <c r="BL3">
        <v>0</v>
      </c>
      <c r="BM3">
        <v>0</v>
      </c>
      <c r="BN3">
        <v>3.6116000000000001</v>
      </c>
      <c r="BO3">
        <v>9.7600000000000006E-2</v>
      </c>
      <c r="BP3">
        <v>0</v>
      </c>
      <c r="BQ3">
        <v>0</v>
      </c>
      <c r="BR3">
        <v>22.185600000000001</v>
      </c>
      <c r="BS3">
        <v>0.59960000000000002</v>
      </c>
      <c r="BT3">
        <v>0</v>
      </c>
      <c r="BU3">
        <v>0</v>
      </c>
      <c r="BV3">
        <v>0.66080000000000005</v>
      </c>
      <c r="BW3">
        <v>1.7899999999999999E-2</v>
      </c>
      <c r="BX3">
        <v>0</v>
      </c>
      <c r="BY3">
        <v>0</v>
      </c>
      <c r="BZ3">
        <v>4.0590999999999999</v>
      </c>
      <c r="CA3">
        <v>0.10970000000000001</v>
      </c>
      <c r="CB3">
        <v>0</v>
      </c>
      <c r="CC3">
        <v>0</v>
      </c>
    </row>
    <row r="4" spans="1:81" x14ac:dyDescent="0.25">
      <c r="A4">
        <v>1986.33</v>
      </c>
      <c r="B4">
        <v>121</v>
      </c>
      <c r="C4" t="s">
        <v>420</v>
      </c>
      <c r="D4">
        <v>170.2775</v>
      </c>
      <c r="E4">
        <v>91.800299999999993</v>
      </c>
      <c r="F4">
        <v>4.8315999999999999</v>
      </c>
      <c r="G4">
        <v>0</v>
      </c>
      <c r="H4">
        <v>0</v>
      </c>
      <c r="I4">
        <v>0</v>
      </c>
      <c r="J4">
        <v>0</v>
      </c>
      <c r="K4">
        <v>148.1139</v>
      </c>
      <c r="L4">
        <v>3.8776000000000002</v>
      </c>
      <c r="M4">
        <v>0</v>
      </c>
      <c r="N4">
        <v>0</v>
      </c>
      <c r="O4">
        <v>146.58590000000001</v>
      </c>
      <c r="P4">
        <v>3.8380000000000001</v>
      </c>
      <c r="Q4">
        <v>0</v>
      </c>
      <c r="R4">
        <v>0</v>
      </c>
      <c r="S4">
        <v>1.528</v>
      </c>
      <c r="T4">
        <v>3.9600000000000003E-2</v>
      </c>
      <c r="U4">
        <v>0</v>
      </c>
      <c r="V4">
        <v>0</v>
      </c>
      <c r="W4">
        <v>0</v>
      </c>
      <c r="X4">
        <v>0</v>
      </c>
      <c r="Y4">
        <v>0</v>
      </c>
      <c r="Z4">
        <v>0</v>
      </c>
      <c r="AA4">
        <v>0</v>
      </c>
      <c r="AB4">
        <v>0</v>
      </c>
      <c r="AC4">
        <v>0</v>
      </c>
      <c r="AD4">
        <v>0</v>
      </c>
      <c r="AE4">
        <v>45.497100000000003</v>
      </c>
      <c r="AF4">
        <v>0</v>
      </c>
      <c r="AG4">
        <v>0</v>
      </c>
      <c r="AH4">
        <v>0</v>
      </c>
      <c r="AI4">
        <v>0</v>
      </c>
      <c r="AJ4">
        <v>0</v>
      </c>
      <c r="AK4">
        <v>0</v>
      </c>
      <c r="AL4">
        <v>290.8</v>
      </c>
      <c r="AM4">
        <v>16.692900000000002</v>
      </c>
      <c r="AN4">
        <v>0</v>
      </c>
      <c r="AO4">
        <v>0</v>
      </c>
      <c r="AP4">
        <v>1.9738</v>
      </c>
      <c r="AQ4">
        <v>0</v>
      </c>
      <c r="AR4">
        <v>0</v>
      </c>
      <c r="AS4">
        <v>0</v>
      </c>
      <c r="AT4">
        <v>2.3400000000000001E-2</v>
      </c>
      <c r="AU4">
        <v>1.1000000000000001E-3</v>
      </c>
      <c r="AV4">
        <v>0</v>
      </c>
      <c r="AW4">
        <v>0</v>
      </c>
      <c r="AX4">
        <v>0</v>
      </c>
      <c r="AY4">
        <v>0</v>
      </c>
      <c r="AZ4">
        <v>0</v>
      </c>
      <c r="BA4">
        <v>0</v>
      </c>
      <c r="BB4">
        <v>148.1139</v>
      </c>
      <c r="BC4">
        <v>3.8776000000000002</v>
      </c>
      <c r="BD4">
        <v>0</v>
      </c>
      <c r="BE4">
        <v>0</v>
      </c>
      <c r="BF4">
        <v>0</v>
      </c>
      <c r="BG4">
        <v>0</v>
      </c>
      <c r="BH4">
        <v>0</v>
      </c>
      <c r="BI4">
        <v>0</v>
      </c>
      <c r="BJ4">
        <v>0</v>
      </c>
      <c r="BK4">
        <v>0</v>
      </c>
      <c r="BL4">
        <v>0</v>
      </c>
      <c r="BM4">
        <v>0</v>
      </c>
      <c r="BN4">
        <v>6.8174999999999999</v>
      </c>
      <c r="BO4">
        <v>0.18429999999999999</v>
      </c>
      <c r="BP4">
        <v>0</v>
      </c>
      <c r="BQ4">
        <v>0</v>
      </c>
      <c r="BR4">
        <v>41.879100000000001</v>
      </c>
      <c r="BS4">
        <v>1.1318999999999999</v>
      </c>
      <c r="BT4">
        <v>0</v>
      </c>
      <c r="BU4">
        <v>0</v>
      </c>
      <c r="BV4">
        <v>1.4120999999999999</v>
      </c>
      <c r="BW4">
        <v>3.8199999999999998E-2</v>
      </c>
      <c r="BX4">
        <v>0</v>
      </c>
      <c r="BY4">
        <v>0</v>
      </c>
      <c r="BZ4">
        <v>8.6744000000000003</v>
      </c>
      <c r="CA4">
        <v>0.2344</v>
      </c>
      <c r="CB4">
        <v>0</v>
      </c>
      <c r="CC4">
        <v>0</v>
      </c>
    </row>
    <row r="5" spans="1:81" x14ac:dyDescent="0.25">
      <c r="A5">
        <v>1986.42</v>
      </c>
      <c r="B5">
        <v>152</v>
      </c>
      <c r="C5" t="s">
        <v>420</v>
      </c>
      <c r="D5">
        <v>0</v>
      </c>
      <c r="E5">
        <v>0</v>
      </c>
      <c r="F5">
        <v>0</v>
      </c>
      <c r="G5">
        <v>0</v>
      </c>
      <c r="H5">
        <v>0</v>
      </c>
      <c r="I5">
        <v>0</v>
      </c>
      <c r="J5">
        <v>0</v>
      </c>
      <c r="K5">
        <v>22.182700000000001</v>
      </c>
      <c r="L5">
        <v>0.57989999999999997</v>
      </c>
      <c r="M5">
        <v>0</v>
      </c>
      <c r="N5">
        <v>0</v>
      </c>
      <c r="O5">
        <v>21.835000000000001</v>
      </c>
      <c r="P5">
        <v>0.57169999999999999</v>
      </c>
      <c r="Q5">
        <v>0</v>
      </c>
      <c r="R5">
        <v>0</v>
      </c>
      <c r="S5">
        <v>0.34770000000000001</v>
      </c>
      <c r="T5">
        <v>8.2000000000000007E-3</v>
      </c>
      <c r="U5">
        <v>0</v>
      </c>
      <c r="V5">
        <v>0</v>
      </c>
      <c r="W5">
        <v>0</v>
      </c>
      <c r="X5">
        <v>0</v>
      </c>
      <c r="Y5">
        <v>0</v>
      </c>
      <c r="Z5">
        <v>0</v>
      </c>
      <c r="AA5">
        <v>0</v>
      </c>
      <c r="AB5">
        <v>0</v>
      </c>
      <c r="AC5">
        <v>0</v>
      </c>
      <c r="AD5">
        <v>0</v>
      </c>
      <c r="AE5">
        <v>9.5927000000000007</v>
      </c>
      <c r="AF5">
        <v>0</v>
      </c>
      <c r="AG5">
        <v>0</v>
      </c>
      <c r="AH5">
        <v>0</v>
      </c>
      <c r="AI5">
        <v>0</v>
      </c>
      <c r="AJ5">
        <v>0</v>
      </c>
      <c r="AK5">
        <v>0</v>
      </c>
      <c r="AL5">
        <v>0</v>
      </c>
      <c r="AM5">
        <v>0</v>
      </c>
      <c r="AN5">
        <v>0</v>
      </c>
      <c r="AO5">
        <v>0</v>
      </c>
      <c r="AP5">
        <v>1.9738</v>
      </c>
      <c r="AQ5">
        <v>0</v>
      </c>
      <c r="AR5">
        <v>0</v>
      </c>
      <c r="AS5">
        <v>0</v>
      </c>
      <c r="AT5">
        <v>2.35E-2</v>
      </c>
      <c r="AU5">
        <v>1.1999999999999999E-3</v>
      </c>
      <c r="AV5">
        <v>0</v>
      </c>
      <c r="AW5">
        <v>0</v>
      </c>
      <c r="AX5">
        <v>0</v>
      </c>
      <c r="AY5">
        <v>0</v>
      </c>
      <c r="AZ5">
        <v>0</v>
      </c>
      <c r="BA5">
        <v>0</v>
      </c>
      <c r="BB5">
        <v>170.29660000000001</v>
      </c>
      <c r="BC5">
        <v>4.4576000000000002</v>
      </c>
      <c r="BD5">
        <v>0</v>
      </c>
      <c r="BE5">
        <v>0</v>
      </c>
      <c r="BF5">
        <v>0</v>
      </c>
      <c r="BG5">
        <v>0</v>
      </c>
      <c r="BH5">
        <v>0</v>
      </c>
      <c r="BI5">
        <v>0</v>
      </c>
      <c r="BJ5">
        <v>0</v>
      </c>
      <c r="BK5">
        <v>0</v>
      </c>
      <c r="BL5">
        <v>0</v>
      </c>
      <c r="BM5">
        <v>0</v>
      </c>
      <c r="BN5">
        <v>3.1499000000000001</v>
      </c>
      <c r="BO5">
        <v>8.5099999999999995E-2</v>
      </c>
      <c r="BP5">
        <v>0</v>
      </c>
      <c r="BQ5">
        <v>0</v>
      </c>
      <c r="BR5">
        <v>19.349499999999999</v>
      </c>
      <c r="BS5">
        <v>0.52300000000000002</v>
      </c>
      <c r="BT5">
        <v>0</v>
      </c>
      <c r="BU5">
        <v>0</v>
      </c>
      <c r="BV5">
        <v>0.87090000000000001</v>
      </c>
      <c r="BW5">
        <v>2.35E-2</v>
      </c>
      <c r="BX5">
        <v>0</v>
      </c>
      <c r="BY5">
        <v>0</v>
      </c>
      <c r="BZ5">
        <v>5.3498999999999999</v>
      </c>
      <c r="CA5">
        <v>0.14460000000000001</v>
      </c>
      <c r="CB5">
        <v>0</v>
      </c>
      <c r="CC5">
        <v>0</v>
      </c>
    </row>
    <row r="6" spans="1:81" x14ac:dyDescent="0.25">
      <c r="A6">
        <v>1987.33</v>
      </c>
      <c r="B6">
        <v>121</v>
      </c>
      <c r="C6" t="s">
        <v>420</v>
      </c>
      <c r="D6">
        <v>168.76779999999999</v>
      </c>
      <c r="E6">
        <v>92.244</v>
      </c>
      <c r="F6">
        <v>4.8548999999999998</v>
      </c>
      <c r="G6">
        <v>0</v>
      </c>
      <c r="H6">
        <v>0</v>
      </c>
      <c r="I6">
        <v>0</v>
      </c>
      <c r="J6">
        <v>0</v>
      </c>
      <c r="K6">
        <v>145.79650000000001</v>
      </c>
      <c r="L6">
        <v>3.8359999999999999</v>
      </c>
      <c r="M6">
        <v>0</v>
      </c>
      <c r="N6">
        <v>0</v>
      </c>
      <c r="O6">
        <v>141.53049999999999</v>
      </c>
      <c r="P6">
        <v>3.7378999999999998</v>
      </c>
      <c r="Q6">
        <v>0</v>
      </c>
      <c r="R6">
        <v>0</v>
      </c>
      <c r="S6">
        <v>4.266</v>
      </c>
      <c r="T6">
        <v>9.8100000000000007E-2</v>
      </c>
      <c r="U6">
        <v>0</v>
      </c>
      <c r="V6">
        <v>0</v>
      </c>
      <c r="W6">
        <v>0</v>
      </c>
      <c r="X6">
        <v>0</v>
      </c>
      <c r="Y6">
        <v>0</v>
      </c>
      <c r="Z6">
        <v>0</v>
      </c>
      <c r="AA6">
        <v>0</v>
      </c>
      <c r="AB6">
        <v>0</v>
      </c>
      <c r="AC6">
        <v>0</v>
      </c>
      <c r="AD6">
        <v>0</v>
      </c>
      <c r="AE6">
        <v>40.4452</v>
      </c>
      <c r="AF6">
        <v>0</v>
      </c>
      <c r="AG6">
        <v>0</v>
      </c>
      <c r="AH6">
        <v>0</v>
      </c>
      <c r="AI6">
        <v>0</v>
      </c>
      <c r="AJ6">
        <v>0</v>
      </c>
      <c r="AK6">
        <v>0</v>
      </c>
      <c r="AL6">
        <v>290.8</v>
      </c>
      <c r="AM6">
        <v>16.692900000000002</v>
      </c>
      <c r="AN6">
        <v>0</v>
      </c>
      <c r="AO6">
        <v>0</v>
      </c>
      <c r="AP6">
        <v>37.832000000000001</v>
      </c>
      <c r="AQ6">
        <v>1.5130999999999999</v>
      </c>
      <c r="AR6">
        <v>0</v>
      </c>
      <c r="AS6">
        <v>0</v>
      </c>
      <c r="AT6">
        <v>0.15140000000000001</v>
      </c>
      <c r="AU6">
        <v>7.3000000000000001E-3</v>
      </c>
      <c r="AV6">
        <v>0</v>
      </c>
      <c r="AW6">
        <v>0</v>
      </c>
      <c r="AX6">
        <v>0</v>
      </c>
      <c r="AY6">
        <v>0</v>
      </c>
      <c r="AZ6">
        <v>0</v>
      </c>
      <c r="BA6">
        <v>0</v>
      </c>
      <c r="BB6">
        <v>145.79650000000001</v>
      </c>
      <c r="BC6">
        <v>3.8359999999999999</v>
      </c>
      <c r="BD6">
        <v>0</v>
      </c>
      <c r="BE6">
        <v>0</v>
      </c>
      <c r="BF6">
        <v>0</v>
      </c>
      <c r="BG6">
        <v>0</v>
      </c>
      <c r="BH6">
        <v>0</v>
      </c>
      <c r="BI6">
        <v>0</v>
      </c>
      <c r="BJ6">
        <v>0</v>
      </c>
      <c r="BK6">
        <v>0</v>
      </c>
      <c r="BL6">
        <v>0</v>
      </c>
      <c r="BM6">
        <v>0</v>
      </c>
      <c r="BN6">
        <v>6.7996999999999996</v>
      </c>
      <c r="BO6">
        <v>0.18379999999999999</v>
      </c>
      <c r="BP6">
        <v>0</v>
      </c>
      <c r="BQ6">
        <v>0</v>
      </c>
      <c r="BR6">
        <v>41.7699</v>
      </c>
      <c r="BS6">
        <v>1.1289</v>
      </c>
      <c r="BT6">
        <v>0</v>
      </c>
      <c r="BU6">
        <v>0</v>
      </c>
      <c r="BV6">
        <v>1.4136</v>
      </c>
      <c r="BW6">
        <v>3.8199999999999998E-2</v>
      </c>
      <c r="BX6">
        <v>0</v>
      </c>
      <c r="BY6">
        <v>0</v>
      </c>
      <c r="BZ6">
        <v>8.6832999999999991</v>
      </c>
      <c r="CA6">
        <v>0.23469999999999999</v>
      </c>
      <c r="CB6">
        <v>0</v>
      </c>
      <c r="CC6">
        <v>0</v>
      </c>
    </row>
    <row r="7" spans="1:81" x14ac:dyDescent="0.25">
      <c r="A7">
        <v>1988.33</v>
      </c>
      <c r="B7">
        <v>121</v>
      </c>
      <c r="C7" t="s">
        <v>420</v>
      </c>
      <c r="D7">
        <v>111.2912</v>
      </c>
      <c r="E7">
        <v>66.0762</v>
      </c>
      <c r="F7">
        <v>3.4777</v>
      </c>
      <c r="G7">
        <v>0</v>
      </c>
      <c r="H7">
        <v>0</v>
      </c>
      <c r="I7">
        <v>0</v>
      </c>
      <c r="J7">
        <v>0</v>
      </c>
      <c r="K7">
        <v>111.2397</v>
      </c>
      <c r="L7">
        <v>2.8580000000000001</v>
      </c>
      <c r="M7">
        <v>0</v>
      </c>
      <c r="N7">
        <v>0</v>
      </c>
      <c r="O7">
        <v>103.20740000000001</v>
      </c>
      <c r="P7">
        <v>2.6869000000000001</v>
      </c>
      <c r="Q7">
        <v>0</v>
      </c>
      <c r="R7">
        <v>0</v>
      </c>
      <c r="S7">
        <v>8.0322999999999993</v>
      </c>
      <c r="T7">
        <v>0.17119999999999999</v>
      </c>
      <c r="U7">
        <v>0</v>
      </c>
      <c r="V7">
        <v>0</v>
      </c>
      <c r="W7">
        <v>0</v>
      </c>
      <c r="X7">
        <v>0</v>
      </c>
      <c r="Y7">
        <v>0</v>
      </c>
      <c r="Z7">
        <v>0</v>
      </c>
      <c r="AA7">
        <v>0</v>
      </c>
      <c r="AB7">
        <v>0</v>
      </c>
      <c r="AC7">
        <v>0</v>
      </c>
      <c r="AD7">
        <v>0</v>
      </c>
      <c r="AE7">
        <v>56.8735</v>
      </c>
      <c r="AF7">
        <v>0</v>
      </c>
      <c r="AG7">
        <v>0</v>
      </c>
      <c r="AH7">
        <v>0</v>
      </c>
      <c r="AI7">
        <v>0</v>
      </c>
      <c r="AJ7">
        <v>0</v>
      </c>
      <c r="AK7">
        <v>0</v>
      </c>
      <c r="AL7">
        <v>290.8</v>
      </c>
      <c r="AM7">
        <v>16.692900000000002</v>
      </c>
      <c r="AN7">
        <v>0</v>
      </c>
      <c r="AO7">
        <v>0</v>
      </c>
      <c r="AP7">
        <v>4.3422999999999998</v>
      </c>
      <c r="AQ7">
        <v>0</v>
      </c>
      <c r="AR7">
        <v>0</v>
      </c>
      <c r="AS7">
        <v>0</v>
      </c>
      <c r="AT7">
        <v>4.8899999999999999E-2</v>
      </c>
      <c r="AU7">
        <v>2.3E-3</v>
      </c>
      <c r="AV7">
        <v>0</v>
      </c>
      <c r="AW7">
        <v>0</v>
      </c>
      <c r="AX7">
        <v>0</v>
      </c>
      <c r="AY7">
        <v>0</v>
      </c>
      <c r="AZ7">
        <v>0</v>
      </c>
      <c r="BA7">
        <v>0</v>
      </c>
      <c r="BB7">
        <v>111.2397</v>
      </c>
      <c r="BC7">
        <v>2.8580000000000001</v>
      </c>
      <c r="BD7">
        <v>0</v>
      </c>
      <c r="BE7">
        <v>0</v>
      </c>
      <c r="BF7">
        <v>0</v>
      </c>
      <c r="BG7">
        <v>0</v>
      </c>
      <c r="BH7">
        <v>0</v>
      </c>
      <c r="BI7">
        <v>0</v>
      </c>
      <c r="BJ7">
        <v>0</v>
      </c>
      <c r="BK7">
        <v>0</v>
      </c>
      <c r="BL7">
        <v>0</v>
      </c>
      <c r="BM7">
        <v>0</v>
      </c>
      <c r="BN7">
        <v>5.9222000000000001</v>
      </c>
      <c r="BO7">
        <v>0.16009999999999999</v>
      </c>
      <c r="BP7">
        <v>0</v>
      </c>
      <c r="BQ7">
        <v>0</v>
      </c>
      <c r="BR7">
        <v>36.3795</v>
      </c>
      <c r="BS7">
        <v>0.98319999999999996</v>
      </c>
      <c r="BT7">
        <v>0</v>
      </c>
      <c r="BU7">
        <v>0</v>
      </c>
      <c r="BV7">
        <v>2.0758999999999999</v>
      </c>
      <c r="BW7">
        <v>5.6099999999999997E-2</v>
      </c>
      <c r="BX7">
        <v>0</v>
      </c>
      <c r="BY7">
        <v>0</v>
      </c>
      <c r="BZ7">
        <v>12.751899999999999</v>
      </c>
      <c r="CA7">
        <v>0.34460000000000002</v>
      </c>
      <c r="CB7">
        <v>0</v>
      </c>
      <c r="CC7">
        <v>0</v>
      </c>
    </row>
    <row r="8" spans="1:81" x14ac:dyDescent="0.25">
      <c r="A8">
        <v>1989.25</v>
      </c>
      <c r="B8">
        <v>121</v>
      </c>
      <c r="C8" t="s">
        <v>420</v>
      </c>
      <c r="D8">
        <v>143.9837</v>
      </c>
      <c r="E8">
        <v>79.4499</v>
      </c>
      <c r="F8">
        <v>4.1816000000000004</v>
      </c>
      <c r="G8">
        <v>0</v>
      </c>
      <c r="H8">
        <v>0</v>
      </c>
      <c r="I8">
        <v>0</v>
      </c>
      <c r="J8">
        <v>0</v>
      </c>
      <c r="K8">
        <v>134.52709999999999</v>
      </c>
      <c r="L8">
        <v>3.3845999999999998</v>
      </c>
      <c r="M8">
        <v>0</v>
      </c>
      <c r="N8">
        <v>0</v>
      </c>
      <c r="O8">
        <v>125.1446</v>
      </c>
      <c r="P8">
        <v>3.1817000000000002</v>
      </c>
      <c r="Q8">
        <v>0</v>
      </c>
      <c r="R8">
        <v>0</v>
      </c>
      <c r="S8">
        <v>9.3825000000000003</v>
      </c>
      <c r="T8">
        <v>0.2029</v>
      </c>
      <c r="U8">
        <v>0</v>
      </c>
      <c r="V8">
        <v>0</v>
      </c>
      <c r="W8">
        <v>0</v>
      </c>
      <c r="X8">
        <v>0</v>
      </c>
      <c r="Y8">
        <v>0</v>
      </c>
      <c r="Z8">
        <v>0</v>
      </c>
      <c r="AA8">
        <v>0</v>
      </c>
      <c r="AB8">
        <v>0</v>
      </c>
      <c r="AC8">
        <v>0</v>
      </c>
      <c r="AD8">
        <v>0</v>
      </c>
      <c r="AE8">
        <v>62.298299999999998</v>
      </c>
      <c r="AF8">
        <v>0</v>
      </c>
      <c r="AG8">
        <v>0</v>
      </c>
      <c r="AH8">
        <v>0</v>
      </c>
      <c r="AI8">
        <v>0</v>
      </c>
      <c r="AJ8">
        <v>0</v>
      </c>
      <c r="AK8">
        <v>0</v>
      </c>
      <c r="AL8">
        <v>290.8</v>
      </c>
      <c r="AM8">
        <v>16.692900000000002</v>
      </c>
      <c r="AN8">
        <v>0</v>
      </c>
      <c r="AO8">
        <v>0</v>
      </c>
      <c r="AP8">
        <v>3.5240999999999998</v>
      </c>
      <c r="AQ8">
        <v>0.34599999999999997</v>
      </c>
      <c r="AR8">
        <v>0</v>
      </c>
      <c r="AS8">
        <v>0</v>
      </c>
      <c r="AT8">
        <v>3.9199999999999999E-2</v>
      </c>
      <c r="AU8">
        <v>1.9E-3</v>
      </c>
      <c r="AV8">
        <v>0</v>
      </c>
      <c r="AW8">
        <v>0</v>
      </c>
      <c r="AX8">
        <v>0</v>
      </c>
      <c r="AY8">
        <v>0</v>
      </c>
      <c r="AZ8">
        <v>0</v>
      </c>
      <c r="BA8">
        <v>0</v>
      </c>
      <c r="BB8">
        <v>134.52709999999999</v>
      </c>
      <c r="BC8">
        <v>3.3845999999999998</v>
      </c>
      <c r="BD8">
        <v>0</v>
      </c>
      <c r="BE8">
        <v>0</v>
      </c>
      <c r="BF8">
        <v>0</v>
      </c>
      <c r="BG8">
        <v>0</v>
      </c>
      <c r="BH8">
        <v>0</v>
      </c>
      <c r="BI8">
        <v>0</v>
      </c>
      <c r="BJ8">
        <v>0</v>
      </c>
      <c r="BK8">
        <v>0</v>
      </c>
      <c r="BL8">
        <v>0</v>
      </c>
      <c r="BM8">
        <v>0</v>
      </c>
      <c r="BN8">
        <v>6.5514000000000001</v>
      </c>
      <c r="BO8">
        <v>0.17710000000000001</v>
      </c>
      <c r="BP8">
        <v>0</v>
      </c>
      <c r="BQ8">
        <v>0</v>
      </c>
      <c r="BR8">
        <v>40.244199999999999</v>
      </c>
      <c r="BS8">
        <v>1.0876999999999999</v>
      </c>
      <c r="BT8">
        <v>0</v>
      </c>
      <c r="BU8">
        <v>0</v>
      </c>
      <c r="BV8">
        <v>2.3189000000000002</v>
      </c>
      <c r="BW8">
        <v>6.2700000000000006E-2</v>
      </c>
      <c r="BX8">
        <v>0</v>
      </c>
      <c r="BY8">
        <v>0</v>
      </c>
      <c r="BZ8">
        <v>14.2448</v>
      </c>
      <c r="CA8">
        <v>0.38500000000000001</v>
      </c>
      <c r="CB8">
        <v>0</v>
      </c>
      <c r="CC8">
        <v>0</v>
      </c>
    </row>
    <row r="9" spans="1:81" x14ac:dyDescent="0.25">
      <c r="A9">
        <v>1990.33</v>
      </c>
      <c r="B9">
        <v>121</v>
      </c>
      <c r="C9" t="s">
        <v>420</v>
      </c>
      <c r="D9">
        <v>126.9401</v>
      </c>
      <c r="E9">
        <v>69.009299999999996</v>
      </c>
      <c r="F9">
        <v>3.6320999999999999</v>
      </c>
      <c r="G9">
        <v>0</v>
      </c>
      <c r="H9">
        <v>0</v>
      </c>
      <c r="I9">
        <v>0</v>
      </c>
      <c r="J9">
        <v>0</v>
      </c>
      <c r="K9">
        <v>123.224</v>
      </c>
      <c r="L9">
        <v>3.1217000000000001</v>
      </c>
      <c r="M9">
        <v>0</v>
      </c>
      <c r="N9">
        <v>0</v>
      </c>
      <c r="O9">
        <v>116.633</v>
      </c>
      <c r="P9">
        <v>2.9843000000000002</v>
      </c>
      <c r="Q9">
        <v>0</v>
      </c>
      <c r="R9">
        <v>0</v>
      </c>
      <c r="S9">
        <v>6.5910000000000002</v>
      </c>
      <c r="T9">
        <v>0.13739999999999999</v>
      </c>
      <c r="U9">
        <v>0</v>
      </c>
      <c r="V9">
        <v>0</v>
      </c>
      <c r="W9">
        <v>0</v>
      </c>
      <c r="X9">
        <v>0</v>
      </c>
      <c r="Y9">
        <v>0</v>
      </c>
      <c r="Z9">
        <v>0</v>
      </c>
      <c r="AA9">
        <v>0</v>
      </c>
      <c r="AB9">
        <v>0</v>
      </c>
      <c r="AC9">
        <v>0</v>
      </c>
      <c r="AD9">
        <v>0</v>
      </c>
      <c r="AE9">
        <v>54.8506</v>
      </c>
      <c r="AF9">
        <v>0</v>
      </c>
      <c r="AG9">
        <v>0</v>
      </c>
      <c r="AH9">
        <v>0</v>
      </c>
      <c r="AI9">
        <v>0</v>
      </c>
      <c r="AJ9">
        <v>0</v>
      </c>
      <c r="AK9">
        <v>0</v>
      </c>
      <c r="AL9">
        <v>290.8</v>
      </c>
      <c r="AM9">
        <v>16.692900000000002</v>
      </c>
      <c r="AN9">
        <v>0</v>
      </c>
      <c r="AO9">
        <v>0</v>
      </c>
      <c r="AP9">
        <v>0</v>
      </c>
      <c r="AQ9">
        <v>0</v>
      </c>
      <c r="AR9">
        <v>0</v>
      </c>
      <c r="AS9">
        <v>0</v>
      </c>
      <c r="AT9">
        <v>5.0999999999999997E-2</v>
      </c>
      <c r="AU9">
        <v>2.5000000000000001E-3</v>
      </c>
      <c r="AV9">
        <v>0</v>
      </c>
      <c r="AW9">
        <v>0</v>
      </c>
      <c r="AX9">
        <v>0</v>
      </c>
      <c r="AY9">
        <v>0</v>
      </c>
      <c r="AZ9">
        <v>0</v>
      </c>
      <c r="BA9">
        <v>0</v>
      </c>
      <c r="BB9">
        <v>123.224</v>
      </c>
      <c r="BC9">
        <v>3.1217000000000001</v>
      </c>
      <c r="BD9">
        <v>0</v>
      </c>
      <c r="BE9">
        <v>0</v>
      </c>
      <c r="BF9">
        <v>0</v>
      </c>
      <c r="BG9">
        <v>0</v>
      </c>
      <c r="BH9">
        <v>0</v>
      </c>
      <c r="BI9">
        <v>0</v>
      </c>
      <c r="BJ9">
        <v>0</v>
      </c>
      <c r="BK9">
        <v>0</v>
      </c>
      <c r="BL9">
        <v>0</v>
      </c>
      <c r="BM9">
        <v>0</v>
      </c>
      <c r="BN9">
        <v>6.1147999999999998</v>
      </c>
      <c r="BO9">
        <v>0.1653</v>
      </c>
      <c r="BP9">
        <v>0</v>
      </c>
      <c r="BQ9">
        <v>0</v>
      </c>
      <c r="BR9">
        <v>37.562399999999997</v>
      </c>
      <c r="BS9">
        <v>1.0152000000000001</v>
      </c>
      <c r="BT9">
        <v>0</v>
      </c>
      <c r="BU9">
        <v>0</v>
      </c>
      <c r="BV9">
        <v>2.3996</v>
      </c>
      <c r="BW9">
        <v>6.4899999999999999E-2</v>
      </c>
      <c r="BX9">
        <v>0</v>
      </c>
      <c r="BY9">
        <v>0</v>
      </c>
      <c r="BZ9">
        <v>14.7403</v>
      </c>
      <c r="CA9">
        <v>0.39839999999999998</v>
      </c>
      <c r="CB9">
        <v>0</v>
      </c>
      <c r="CC9">
        <v>0</v>
      </c>
    </row>
    <row r="10" spans="1:81" x14ac:dyDescent="0.25">
      <c r="A10">
        <v>1991.33</v>
      </c>
      <c r="B10">
        <v>121</v>
      </c>
      <c r="C10" t="s">
        <v>420</v>
      </c>
      <c r="D10">
        <v>103.9243</v>
      </c>
      <c r="E10">
        <v>65.646900000000002</v>
      </c>
      <c r="F10">
        <v>3.4550999999999998</v>
      </c>
      <c r="G10">
        <v>0</v>
      </c>
      <c r="H10">
        <v>0</v>
      </c>
      <c r="I10">
        <v>0</v>
      </c>
      <c r="J10">
        <v>0</v>
      </c>
      <c r="K10">
        <v>101.4683</v>
      </c>
      <c r="L10">
        <v>2.6145</v>
      </c>
      <c r="M10">
        <v>0</v>
      </c>
      <c r="N10">
        <v>0</v>
      </c>
      <c r="O10">
        <v>90.451800000000006</v>
      </c>
      <c r="P10">
        <v>2.3753000000000002</v>
      </c>
      <c r="Q10">
        <v>0</v>
      </c>
      <c r="R10">
        <v>0</v>
      </c>
      <c r="S10">
        <v>11.016500000000001</v>
      </c>
      <c r="T10">
        <v>0.2392</v>
      </c>
      <c r="U10">
        <v>0</v>
      </c>
      <c r="V10">
        <v>0</v>
      </c>
      <c r="W10">
        <v>0</v>
      </c>
      <c r="X10">
        <v>0</v>
      </c>
      <c r="Y10">
        <v>0</v>
      </c>
      <c r="Z10">
        <v>0</v>
      </c>
      <c r="AA10">
        <v>0</v>
      </c>
      <c r="AB10">
        <v>0</v>
      </c>
      <c r="AC10">
        <v>0</v>
      </c>
      <c r="AD10">
        <v>0</v>
      </c>
      <c r="AE10">
        <v>58.224899999999998</v>
      </c>
      <c r="AF10">
        <v>0</v>
      </c>
      <c r="AG10">
        <v>0</v>
      </c>
      <c r="AH10">
        <v>0</v>
      </c>
      <c r="AI10">
        <v>0</v>
      </c>
      <c r="AJ10">
        <v>0</v>
      </c>
      <c r="AK10">
        <v>0</v>
      </c>
      <c r="AL10">
        <v>290.8</v>
      </c>
      <c r="AM10">
        <v>16.692900000000002</v>
      </c>
      <c r="AN10">
        <v>0</v>
      </c>
      <c r="AO10">
        <v>0</v>
      </c>
      <c r="AP10">
        <v>1.2116</v>
      </c>
      <c r="AQ10">
        <v>0</v>
      </c>
      <c r="AR10">
        <v>0</v>
      </c>
      <c r="AS10">
        <v>0</v>
      </c>
      <c r="AT10">
        <v>3.3399999999999999E-2</v>
      </c>
      <c r="AU10">
        <v>1.6000000000000001E-3</v>
      </c>
      <c r="AV10">
        <v>0</v>
      </c>
      <c r="AW10">
        <v>0</v>
      </c>
      <c r="AX10">
        <v>0</v>
      </c>
      <c r="AY10">
        <v>0</v>
      </c>
      <c r="AZ10">
        <v>0</v>
      </c>
      <c r="BA10">
        <v>0</v>
      </c>
      <c r="BB10">
        <v>101.4683</v>
      </c>
      <c r="BC10">
        <v>2.6145</v>
      </c>
      <c r="BD10">
        <v>0</v>
      </c>
      <c r="BE10">
        <v>0</v>
      </c>
      <c r="BF10">
        <v>0</v>
      </c>
      <c r="BG10">
        <v>0</v>
      </c>
      <c r="BH10">
        <v>0</v>
      </c>
      <c r="BI10">
        <v>0</v>
      </c>
      <c r="BJ10">
        <v>0</v>
      </c>
      <c r="BK10">
        <v>0</v>
      </c>
      <c r="BL10">
        <v>0</v>
      </c>
      <c r="BM10">
        <v>0</v>
      </c>
      <c r="BN10">
        <v>5.6901999999999999</v>
      </c>
      <c r="BO10">
        <v>0.15379999999999999</v>
      </c>
      <c r="BP10">
        <v>0</v>
      </c>
      <c r="BQ10">
        <v>0</v>
      </c>
      <c r="BR10">
        <v>34.9542</v>
      </c>
      <c r="BS10">
        <v>0.94469999999999998</v>
      </c>
      <c r="BT10">
        <v>0</v>
      </c>
      <c r="BU10">
        <v>0</v>
      </c>
      <c r="BV10">
        <v>2.3677999999999999</v>
      </c>
      <c r="BW10">
        <v>6.4000000000000001E-2</v>
      </c>
      <c r="BX10">
        <v>0</v>
      </c>
      <c r="BY10">
        <v>0</v>
      </c>
      <c r="BZ10">
        <v>14.545299999999999</v>
      </c>
      <c r="CA10">
        <v>0.3931</v>
      </c>
      <c r="CB10">
        <v>0</v>
      </c>
      <c r="CC10">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S118"/>
  <sheetViews>
    <sheetView topLeftCell="A59" workbookViewId="0">
      <selection activeCell="G70" sqref="G70"/>
    </sheetView>
  </sheetViews>
  <sheetFormatPr defaultRowHeight="15" x14ac:dyDescent="0.25"/>
  <cols>
    <col min="2" max="2" width="28.7109375" bestFit="1" customWidth="1"/>
    <col min="3" max="3" width="23.5703125" customWidth="1"/>
    <col min="4" max="4" width="41.85546875" bestFit="1" customWidth="1"/>
    <col min="5" max="5" width="51.85546875" bestFit="1" customWidth="1"/>
    <col min="7" max="7" width="11.28515625" bestFit="1" customWidth="1"/>
    <col min="8" max="8" width="9.85546875" bestFit="1" customWidth="1"/>
  </cols>
  <sheetData>
    <row r="2" spans="2:17" ht="18.75" x14ac:dyDescent="0.3">
      <c r="D2" s="1" t="s">
        <v>0</v>
      </c>
      <c r="E2" s="2"/>
    </row>
    <row r="4" spans="2:17" x14ac:dyDescent="0.25">
      <c r="B4" t="s">
        <v>1</v>
      </c>
      <c r="D4" t="s">
        <v>2</v>
      </c>
      <c r="E4" t="s">
        <v>3</v>
      </c>
      <c r="F4" t="s">
        <v>4</v>
      </c>
      <c r="G4" t="s">
        <v>5</v>
      </c>
      <c r="H4" s="3" t="s">
        <v>6</v>
      </c>
      <c r="I4" t="s">
        <v>7</v>
      </c>
      <c r="J4" t="s">
        <v>8</v>
      </c>
      <c r="K4" t="s">
        <v>9</v>
      </c>
      <c r="L4" t="s">
        <v>10</v>
      </c>
      <c r="M4" t="s">
        <v>11</v>
      </c>
      <c r="N4" t="s">
        <v>12</v>
      </c>
      <c r="O4" t="s">
        <v>13</v>
      </c>
      <c r="P4" t="s">
        <v>14</v>
      </c>
      <c r="Q4" s="4" t="s">
        <v>15</v>
      </c>
    </row>
    <row r="5" spans="2:17" x14ac:dyDescent="0.25">
      <c r="B5" s="5"/>
      <c r="D5" s="6" t="s">
        <v>16</v>
      </c>
      <c r="E5" s="6" t="s">
        <v>17</v>
      </c>
      <c r="F5" s="7">
        <v>90</v>
      </c>
      <c r="G5" s="7" t="s">
        <v>18</v>
      </c>
      <c r="H5" s="8">
        <v>592.47918860623042</v>
      </c>
      <c r="I5" s="7">
        <v>100</v>
      </c>
      <c r="J5" s="7">
        <f t="shared" ref="J5:J68" si="0">F5*I5*1.121</f>
        <v>10089</v>
      </c>
      <c r="K5" s="7">
        <v>0.16</v>
      </c>
      <c r="L5" s="7">
        <v>0.3</v>
      </c>
      <c r="M5" s="7">
        <v>0</v>
      </c>
      <c r="N5" s="7">
        <v>0.2</v>
      </c>
      <c r="O5" s="7">
        <v>6.0000000000000001E-3</v>
      </c>
      <c r="P5" s="7">
        <v>8.9999999999999993E-3</v>
      </c>
      <c r="Q5" s="4" t="s">
        <v>19</v>
      </c>
    </row>
    <row r="6" spans="2:17" x14ac:dyDescent="0.25">
      <c r="B6" t="s">
        <v>20</v>
      </c>
      <c r="D6" s="7" t="s">
        <v>16</v>
      </c>
      <c r="E6" s="7" t="s">
        <v>21</v>
      </c>
      <c r="F6" s="7">
        <v>27</v>
      </c>
      <c r="G6" s="7" t="s">
        <v>18</v>
      </c>
      <c r="H6" s="8">
        <v>4546.2088668001788</v>
      </c>
      <c r="I6" s="7">
        <v>100</v>
      </c>
      <c r="J6" s="7">
        <f t="shared" si="0"/>
        <v>3026.7</v>
      </c>
      <c r="K6" s="7">
        <v>7.0000000000000007E-2</v>
      </c>
      <c r="L6" s="7">
        <v>0.5</v>
      </c>
      <c r="M6" s="7">
        <v>0</v>
      </c>
      <c r="N6" s="7">
        <v>0.2</v>
      </c>
      <c r="O6" s="7">
        <v>6.0000000000000001E-3</v>
      </c>
      <c r="P6" s="7">
        <v>8.9999999999999993E-3</v>
      </c>
      <c r="Q6" s="4" t="s">
        <v>19</v>
      </c>
    </row>
    <row r="7" spans="2:17" x14ac:dyDescent="0.25">
      <c r="B7" t="s">
        <v>22</v>
      </c>
      <c r="D7" s="7" t="s">
        <v>16</v>
      </c>
      <c r="E7" t="s">
        <v>23</v>
      </c>
      <c r="F7" s="7">
        <v>1553</v>
      </c>
      <c r="G7" s="7" t="s">
        <v>24</v>
      </c>
      <c r="H7" s="8">
        <v>127315.83718874503</v>
      </c>
      <c r="I7" s="7">
        <v>1</v>
      </c>
      <c r="J7" s="7">
        <f t="shared" si="0"/>
        <v>1740.913</v>
      </c>
      <c r="K7" s="7">
        <v>0.9</v>
      </c>
      <c r="L7" s="7">
        <v>0.36</v>
      </c>
      <c r="M7" s="7">
        <v>0.68</v>
      </c>
      <c r="N7" s="7">
        <v>0.19</v>
      </c>
      <c r="O7" s="7">
        <v>0.01</v>
      </c>
      <c r="P7" s="7">
        <v>0.01</v>
      </c>
      <c r="Q7" s="4" t="s">
        <v>25</v>
      </c>
    </row>
    <row r="8" spans="2:17" x14ac:dyDescent="0.25">
      <c r="B8" s="5"/>
      <c r="D8" s="6" t="s">
        <v>16</v>
      </c>
      <c r="E8" s="6" t="s">
        <v>26</v>
      </c>
      <c r="F8" s="7">
        <v>1.45</v>
      </c>
      <c r="G8" s="7" t="s">
        <v>27</v>
      </c>
      <c r="H8" s="8">
        <v>2258.1397528631278</v>
      </c>
      <c r="I8" s="7">
        <v>2000</v>
      </c>
      <c r="J8" s="7">
        <f t="shared" si="0"/>
        <v>3250.9</v>
      </c>
      <c r="K8" s="7">
        <v>0.91</v>
      </c>
      <c r="L8" s="7">
        <v>1.1299999999999999</v>
      </c>
      <c r="M8" s="7">
        <v>0.85</v>
      </c>
      <c r="N8" s="7">
        <v>0.19</v>
      </c>
      <c r="O8" s="7">
        <v>8.0000000000000002E-3</v>
      </c>
      <c r="P8" s="7">
        <v>8.0000000000000002E-3</v>
      </c>
      <c r="Q8" s="4" t="s">
        <v>28</v>
      </c>
    </row>
    <row r="9" spans="2:17" x14ac:dyDescent="0.25">
      <c r="B9" s="5"/>
      <c r="D9" s="6" t="s">
        <v>16</v>
      </c>
      <c r="E9" s="6" t="s">
        <v>29</v>
      </c>
      <c r="F9" s="7">
        <v>2</v>
      </c>
      <c r="G9" s="7" t="s">
        <v>27</v>
      </c>
      <c r="H9" s="8">
        <v>195.45705191133376</v>
      </c>
      <c r="I9" s="7">
        <v>2000</v>
      </c>
      <c r="J9" s="7">
        <f t="shared" si="0"/>
        <v>4484</v>
      </c>
      <c r="K9" s="7">
        <v>0.91</v>
      </c>
      <c r="L9" s="7">
        <v>1.1299999999999999</v>
      </c>
      <c r="M9" s="7">
        <v>0.85</v>
      </c>
      <c r="N9" s="7">
        <v>0.19</v>
      </c>
      <c r="O9" s="7">
        <v>8.0000000000000002E-3</v>
      </c>
      <c r="P9" s="7">
        <v>8.0000000000000002E-3</v>
      </c>
      <c r="Q9" s="4" t="s">
        <v>28</v>
      </c>
    </row>
    <row r="10" spans="2:17" x14ac:dyDescent="0.25">
      <c r="B10" s="5"/>
      <c r="D10" s="6" t="s">
        <v>16</v>
      </c>
      <c r="E10" s="6" t="s">
        <v>30</v>
      </c>
      <c r="F10" s="7">
        <v>20</v>
      </c>
      <c r="G10" s="7" t="s">
        <v>27</v>
      </c>
      <c r="H10" s="8">
        <v>122.16065744458362</v>
      </c>
      <c r="I10" s="7">
        <v>100</v>
      </c>
      <c r="J10" s="7">
        <f t="shared" si="0"/>
        <v>2242</v>
      </c>
      <c r="K10" s="7">
        <v>0.91</v>
      </c>
      <c r="L10" s="7">
        <v>1.1299999999999999</v>
      </c>
      <c r="M10" s="7">
        <v>0.85</v>
      </c>
      <c r="N10" s="7">
        <v>0.19</v>
      </c>
      <c r="O10" s="7">
        <v>8.0000000000000002E-3</v>
      </c>
      <c r="P10" s="7">
        <v>8.0000000000000002E-3</v>
      </c>
      <c r="Q10" s="4" t="s">
        <v>28</v>
      </c>
    </row>
    <row r="11" spans="2:17" x14ac:dyDescent="0.25">
      <c r="B11" s="5"/>
      <c r="D11" s="6" t="s">
        <v>16</v>
      </c>
      <c r="E11" s="6" t="s">
        <v>31</v>
      </c>
      <c r="F11" s="7">
        <v>1.47</v>
      </c>
      <c r="G11" s="7" t="s">
        <v>27</v>
      </c>
      <c r="H11" s="8">
        <v>3093.1078464968573</v>
      </c>
      <c r="I11" s="7">
        <v>2000</v>
      </c>
      <c r="J11" s="7">
        <f t="shared" si="0"/>
        <v>3295.74</v>
      </c>
      <c r="K11" s="7">
        <v>0.91</v>
      </c>
      <c r="L11" s="7">
        <v>1.1299999999999999</v>
      </c>
      <c r="M11" s="7">
        <v>0.85</v>
      </c>
      <c r="N11" s="7">
        <v>0.19</v>
      </c>
      <c r="O11" s="7">
        <v>8.0000000000000002E-3</v>
      </c>
      <c r="P11" s="7">
        <v>8.0000000000000002E-3</v>
      </c>
      <c r="Q11" s="4" t="s">
        <v>28</v>
      </c>
    </row>
    <row r="12" spans="2:17" x14ac:dyDescent="0.25">
      <c r="B12" s="5"/>
      <c r="D12" s="6" t="s">
        <v>16</v>
      </c>
      <c r="E12" s="6" t="s">
        <v>32</v>
      </c>
      <c r="F12" s="7">
        <v>56</v>
      </c>
      <c r="G12" s="7" t="s">
        <v>18</v>
      </c>
      <c r="H12" s="8">
        <v>5326.2046645838454</v>
      </c>
      <c r="I12" s="7">
        <v>100</v>
      </c>
      <c r="J12" s="7">
        <f t="shared" si="0"/>
        <v>6277.6</v>
      </c>
      <c r="K12" s="7">
        <v>0.91</v>
      </c>
      <c r="L12" s="7">
        <v>1.1299999999999999</v>
      </c>
      <c r="M12" s="7">
        <v>0.85</v>
      </c>
      <c r="N12" s="7">
        <v>0.19</v>
      </c>
      <c r="O12" s="7">
        <v>8.0000000000000002E-3</v>
      </c>
      <c r="P12" s="7">
        <v>8.0000000000000002E-3</v>
      </c>
      <c r="Q12" s="4" t="s">
        <v>28</v>
      </c>
    </row>
    <row r="13" spans="2:17" x14ac:dyDescent="0.25">
      <c r="B13" s="5"/>
      <c r="D13" s="6" t="s">
        <v>16</v>
      </c>
      <c r="E13" s="6" t="s">
        <v>33</v>
      </c>
      <c r="F13" s="7">
        <v>3.68</v>
      </c>
      <c r="G13" s="7" t="s">
        <v>27</v>
      </c>
      <c r="H13" s="8">
        <v>12136.661317119382</v>
      </c>
      <c r="I13" s="7">
        <v>2000</v>
      </c>
      <c r="J13" s="7">
        <f t="shared" si="0"/>
        <v>8250.56</v>
      </c>
      <c r="K13" s="7">
        <v>0.91</v>
      </c>
      <c r="L13" s="7">
        <v>1.1299999999999999</v>
      </c>
      <c r="M13" s="7">
        <v>0.85</v>
      </c>
      <c r="N13" s="7">
        <v>0.19</v>
      </c>
      <c r="O13" s="7">
        <v>8.0000000000000002E-3</v>
      </c>
      <c r="P13" s="7">
        <v>8.0000000000000002E-3</v>
      </c>
      <c r="Q13" s="4" t="s">
        <v>28</v>
      </c>
    </row>
    <row r="14" spans="2:17" x14ac:dyDescent="0.25">
      <c r="B14" s="5"/>
      <c r="D14" s="6" t="s">
        <v>16</v>
      </c>
      <c r="E14" s="6" t="s">
        <v>34</v>
      </c>
      <c r="F14" s="7">
        <v>15.66</v>
      </c>
      <c r="G14" s="7" t="s">
        <v>27</v>
      </c>
      <c r="H14" s="8">
        <v>403.7409728543488</v>
      </c>
      <c r="I14" s="7">
        <v>2000</v>
      </c>
      <c r="J14" s="7">
        <f t="shared" si="0"/>
        <v>35109.72</v>
      </c>
      <c r="K14" s="7">
        <v>0.22</v>
      </c>
      <c r="L14" s="7">
        <v>0.1</v>
      </c>
      <c r="M14" s="7">
        <v>1.06</v>
      </c>
      <c r="N14" s="7">
        <v>0.2</v>
      </c>
      <c r="O14" s="7">
        <v>1.9E-2</v>
      </c>
      <c r="P14" s="7">
        <v>1.4E-2</v>
      </c>
      <c r="Q14" s="4" t="s">
        <v>35</v>
      </c>
    </row>
    <row r="15" spans="2:17" x14ac:dyDescent="0.25">
      <c r="B15" t="s">
        <v>36</v>
      </c>
      <c r="D15" s="7" t="s">
        <v>16</v>
      </c>
      <c r="E15" s="7" t="s">
        <v>37</v>
      </c>
      <c r="F15" s="7">
        <v>129</v>
      </c>
      <c r="G15" s="7" t="s">
        <v>18</v>
      </c>
      <c r="H15" s="8">
        <v>8154.2238844259555</v>
      </c>
      <c r="I15" s="7">
        <v>100</v>
      </c>
      <c r="J15" s="7">
        <f t="shared" si="0"/>
        <v>14460.9</v>
      </c>
      <c r="K15" s="7">
        <v>0.09</v>
      </c>
      <c r="L15" s="7">
        <v>0.1</v>
      </c>
      <c r="M15" s="7">
        <v>0</v>
      </c>
      <c r="N15" s="7">
        <v>0.11</v>
      </c>
      <c r="O15" s="7">
        <v>6.0000000000000001E-3</v>
      </c>
      <c r="P15" s="7">
        <v>8.9999999999999993E-3</v>
      </c>
      <c r="Q15" s="4" t="s">
        <v>38</v>
      </c>
    </row>
    <row r="16" spans="2:17" x14ac:dyDescent="0.25">
      <c r="B16" s="5"/>
      <c r="D16" s="6" t="s">
        <v>16</v>
      </c>
      <c r="E16" s="6" t="s">
        <v>39</v>
      </c>
      <c r="F16" s="7">
        <v>160</v>
      </c>
      <c r="G16" s="7" t="s">
        <v>18</v>
      </c>
      <c r="H16" s="8">
        <v>195.45705191133376</v>
      </c>
      <c r="I16" s="7">
        <v>100</v>
      </c>
      <c r="J16" s="7">
        <f t="shared" si="0"/>
        <v>17936</v>
      </c>
      <c r="K16" s="7">
        <v>0.14000000000000001</v>
      </c>
      <c r="L16" s="7">
        <v>0.1</v>
      </c>
      <c r="M16" s="7">
        <v>0</v>
      </c>
      <c r="N16" s="7">
        <v>0.11</v>
      </c>
      <c r="O16" s="7">
        <v>9.2999999999999992E-3</v>
      </c>
      <c r="P16" s="7">
        <v>9.2999999999999992E-3</v>
      </c>
      <c r="Q16" s="4" t="s">
        <v>38</v>
      </c>
    </row>
    <row r="17" spans="2:17" x14ac:dyDescent="0.25">
      <c r="B17" t="s">
        <v>40</v>
      </c>
      <c r="D17" s="7" t="s">
        <v>16</v>
      </c>
      <c r="E17" s="7" t="s">
        <v>41</v>
      </c>
      <c r="F17" s="7">
        <v>314</v>
      </c>
      <c r="G17" s="7" t="s">
        <v>18</v>
      </c>
      <c r="H17" s="8">
        <v>4619.5052612669288</v>
      </c>
      <c r="I17" s="7">
        <v>100</v>
      </c>
      <c r="J17" s="7">
        <f t="shared" si="0"/>
        <v>35199.4</v>
      </c>
      <c r="K17" s="7">
        <v>0.08</v>
      </c>
      <c r="L17" s="7">
        <v>0.1</v>
      </c>
      <c r="M17" s="7">
        <v>0</v>
      </c>
      <c r="N17" s="7">
        <v>0.11</v>
      </c>
      <c r="O17" s="7">
        <v>6.0000000000000001E-3</v>
      </c>
      <c r="P17" s="7">
        <v>8.9999999999999993E-3</v>
      </c>
      <c r="Q17" s="4" t="s">
        <v>42</v>
      </c>
    </row>
    <row r="18" spans="2:17" x14ac:dyDescent="0.25">
      <c r="B18" t="s">
        <v>43</v>
      </c>
      <c r="D18" s="7" t="s">
        <v>16</v>
      </c>
      <c r="E18" s="7" t="s">
        <v>44</v>
      </c>
      <c r="F18" s="7">
        <v>286</v>
      </c>
      <c r="G18" s="7" t="s">
        <v>18</v>
      </c>
      <c r="H18" s="8">
        <v>5778.1990971288051</v>
      </c>
      <c r="I18" s="7">
        <v>100</v>
      </c>
      <c r="J18" s="7">
        <f t="shared" si="0"/>
        <v>32060.6</v>
      </c>
      <c r="K18" s="7">
        <v>0.13</v>
      </c>
      <c r="L18" s="7">
        <v>0.46</v>
      </c>
      <c r="M18" s="7">
        <v>0.02</v>
      </c>
      <c r="N18" s="7">
        <v>0.15</v>
      </c>
      <c r="O18" s="7">
        <v>1.9E-2</v>
      </c>
      <c r="P18" s="7">
        <v>1.4E-2</v>
      </c>
      <c r="Q18" s="4" t="s">
        <v>45</v>
      </c>
    </row>
    <row r="19" spans="2:17" x14ac:dyDescent="0.25">
      <c r="B19" t="s">
        <v>43</v>
      </c>
      <c r="D19" s="7" t="s">
        <v>16</v>
      </c>
      <c r="E19" s="7" t="s">
        <v>46</v>
      </c>
      <c r="F19" s="7">
        <v>23.1</v>
      </c>
      <c r="G19" s="7" t="s">
        <v>27</v>
      </c>
      <c r="H19" s="8">
        <v>1452.4902170160992</v>
      </c>
      <c r="I19" s="7">
        <v>2000</v>
      </c>
      <c r="J19" s="7">
        <f t="shared" si="0"/>
        <v>51790.2</v>
      </c>
      <c r="K19" s="7">
        <v>0.13</v>
      </c>
      <c r="L19" s="7">
        <v>0.46</v>
      </c>
      <c r="M19" s="7">
        <v>0.02</v>
      </c>
      <c r="N19" s="7">
        <v>0.15</v>
      </c>
      <c r="O19" s="7">
        <v>1.9E-2</v>
      </c>
      <c r="P19" s="7">
        <v>1.4E-2</v>
      </c>
      <c r="Q19" s="4" t="s">
        <v>45</v>
      </c>
    </row>
    <row r="20" spans="2:17" x14ac:dyDescent="0.25">
      <c r="B20" t="s">
        <v>47</v>
      </c>
      <c r="D20" s="7" t="s">
        <v>16</v>
      </c>
      <c r="E20" s="7" t="s">
        <v>48</v>
      </c>
      <c r="F20" s="7">
        <v>156</v>
      </c>
      <c r="G20" s="7" t="s">
        <v>18</v>
      </c>
      <c r="H20" s="8">
        <v>2699.7505295252977</v>
      </c>
      <c r="I20" s="7">
        <v>100</v>
      </c>
      <c r="J20" s="7">
        <f t="shared" si="0"/>
        <v>17487.599999999999</v>
      </c>
      <c r="K20" s="7">
        <v>0.08</v>
      </c>
      <c r="L20" s="7">
        <v>0.1</v>
      </c>
      <c r="M20" s="7">
        <v>0</v>
      </c>
      <c r="N20" s="7">
        <v>0.11</v>
      </c>
      <c r="O20" s="7">
        <v>6.0000000000000001E-3</v>
      </c>
      <c r="P20" s="7">
        <v>8.9999999999999993E-3</v>
      </c>
      <c r="Q20" s="4" t="s">
        <v>49</v>
      </c>
    </row>
    <row r="21" spans="2:17" x14ac:dyDescent="0.25">
      <c r="B21" t="s">
        <v>50</v>
      </c>
      <c r="D21" s="7" t="s">
        <v>16</v>
      </c>
      <c r="E21" s="7" t="s">
        <v>51</v>
      </c>
      <c r="F21" s="7">
        <v>662</v>
      </c>
      <c r="G21" s="7" t="s">
        <v>18</v>
      </c>
      <c r="H21" s="8">
        <v>1661.3849412463371</v>
      </c>
      <c r="I21" s="7">
        <v>100</v>
      </c>
      <c r="J21" s="7">
        <f t="shared" si="0"/>
        <v>74210.2</v>
      </c>
      <c r="K21" s="7">
        <v>0.05</v>
      </c>
      <c r="L21" s="7">
        <v>0.23</v>
      </c>
      <c r="M21" s="7">
        <v>0</v>
      </c>
      <c r="N21" s="7">
        <v>0.11</v>
      </c>
      <c r="O21" s="7">
        <v>6.0000000000000001E-3</v>
      </c>
      <c r="P21" s="7">
        <v>8.9999999999999993E-3</v>
      </c>
      <c r="Q21" s="4" t="s">
        <v>52</v>
      </c>
    </row>
    <row r="22" spans="2:17" x14ac:dyDescent="0.25">
      <c r="B22" t="s">
        <v>53</v>
      </c>
      <c r="D22" s="7" t="s">
        <v>16</v>
      </c>
      <c r="E22" s="7" t="s">
        <v>54</v>
      </c>
      <c r="F22" s="7">
        <v>198</v>
      </c>
      <c r="G22" s="7" t="s">
        <v>18</v>
      </c>
      <c r="H22" s="8">
        <v>3452.8709826711552</v>
      </c>
      <c r="I22" s="7">
        <v>100</v>
      </c>
      <c r="J22" s="7">
        <f t="shared" si="0"/>
        <v>22195.8</v>
      </c>
      <c r="K22" s="7">
        <v>0.04</v>
      </c>
      <c r="L22" s="7">
        <v>1.77</v>
      </c>
      <c r="M22" s="7">
        <v>0</v>
      </c>
      <c r="N22" s="7">
        <v>0.03</v>
      </c>
      <c r="O22" s="7">
        <v>6.0000000000000001E-3</v>
      </c>
      <c r="P22" s="7">
        <v>8.9999999999999993E-3</v>
      </c>
      <c r="Q22" s="4" t="s">
        <v>55</v>
      </c>
    </row>
    <row r="23" spans="2:17" x14ac:dyDescent="0.25">
      <c r="B23" t="s">
        <v>53</v>
      </c>
      <c r="D23" s="7" t="s">
        <v>16</v>
      </c>
      <c r="E23" s="7" t="s">
        <v>56</v>
      </c>
      <c r="F23" s="7">
        <v>5.77</v>
      </c>
      <c r="G23" s="7" t="s">
        <v>27</v>
      </c>
      <c r="H23" s="8">
        <v>6283.3334156621577</v>
      </c>
      <c r="I23" s="7">
        <v>2000</v>
      </c>
      <c r="J23" s="7">
        <f t="shared" si="0"/>
        <v>12936.34</v>
      </c>
      <c r="K23" s="7">
        <v>0.04</v>
      </c>
      <c r="L23" s="7">
        <v>1.77</v>
      </c>
      <c r="M23" s="7">
        <v>0</v>
      </c>
      <c r="N23" s="7">
        <v>0.03</v>
      </c>
      <c r="O23" s="7">
        <v>6.0000000000000001E-3</v>
      </c>
      <c r="P23" s="7">
        <v>8.9999999999999993E-3</v>
      </c>
      <c r="Q23" s="4" t="s">
        <v>55</v>
      </c>
    </row>
    <row r="24" spans="2:17" x14ac:dyDescent="0.25">
      <c r="B24" t="s">
        <v>57</v>
      </c>
      <c r="D24" s="7" t="s">
        <v>16</v>
      </c>
      <c r="E24" s="7" t="s">
        <v>58</v>
      </c>
      <c r="F24" s="7">
        <v>240</v>
      </c>
      <c r="G24" s="7" t="s">
        <v>18</v>
      </c>
      <c r="H24" s="8">
        <v>195.45705191133376</v>
      </c>
      <c r="I24" s="7">
        <v>100</v>
      </c>
      <c r="J24" s="7">
        <f t="shared" si="0"/>
        <v>26904</v>
      </c>
      <c r="K24" s="7">
        <v>0.08</v>
      </c>
      <c r="L24" s="7">
        <v>1.77</v>
      </c>
      <c r="M24" s="7">
        <v>0</v>
      </c>
      <c r="N24" s="7">
        <v>0.04</v>
      </c>
      <c r="O24" s="7">
        <v>6.0000000000000001E-3</v>
      </c>
      <c r="P24" s="7">
        <v>8.9999999999999993E-3</v>
      </c>
      <c r="Q24" s="4" t="s">
        <v>59</v>
      </c>
    </row>
    <row r="25" spans="2:17" x14ac:dyDescent="0.25">
      <c r="B25" s="5"/>
      <c r="D25" s="6" t="s">
        <v>16</v>
      </c>
      <c r="E25" s="6" t="s">
        <v>60</v>
      </c>
      <c r="F25" s="7">
        <v>198</v>
      </c>
      <c r="G25" s="7" t="s">
        <v>18</v>
      </c>
      <c r="H25" s="8">
        <v>178.96536315631496</v>
      </c>
      <c r="I25" s="7">
        <v>100</v>
      </c>
      <c r="J25" s="7">
        <f t="shared" si="0"/>
        <v>22195.8</v>
      </c>
      <c r="K25" s="7">
        <v>0.94</v>
      </c>
      <c r="L25" s="7">
        <v>1.07</v>
      </c>
      <c r="M25" s="7">
        <v>1.54</v>
      </c>
      <c r="N25" s="7">
        <v>0.2</v>
      </c>
      <c r="O25" s="7">
        <v>1.6E-2</v>
      </c>
      <c r="P25" s="7">
        <v>1.4E-2</v>
      </c>
      <c r="Q25" s="4" t="s">
        <v>61</v>
      </c>
    </row>
    <row r="26" spans="2:17" x14ac:dyDescent="0.25">
      <c r="B26" t="s">
        <v>62</v>
      </c>
      <c r="D26" s="7" t="s">
        <v>16</v>
      </c>
      <c r="E26" s="7" t="s">
        <v>63</v>
      </c>
      <c r="F26" s="7">
        <v>145</v>
      </c>
      <c r="G26" s="7" t="s">
        <v>18</v>
      </c>
      <c r="H26" s="8">
        <v>2321.0524914470884</v>
      </c>
      <c r="I26" s="7">
        <v>100</v>
      </c>
      <c r="J26" s="7">
        <f t="shared" si="0"/>
        <v>16254.5</v>
      </c>
      <c r="K26" s="7">
        <v>0.11</v>
      </c>
      <c r="L26" s="7">
        <v>0.23</v>
      </c>
      <c r="M26" s="7">
        <v>0</v>
      </c>
      <c r="N26" s="7">
        <v>0.15</v>
      </c>
      <c r="O26" s="7">
        <v>1.9E-2</v>
      </c>
      <c r="P26" s="7">
        <v>1.4E-2</v>
      </c>
      <c r="Q26" s="4" t="s">
        <v>64</v>
      </c>
    </row>
    <row r="27" spans="2:17" x14ac:dyDescent="0.25">
      <c r="B27" t="s">
        <v>65</v>
      </c>
      <c r="D27" s="7" t="s">
        <v>16</v>
      </c>
      <c r="E27" s="7" t="s">
        <v>66</v>
      </c>
      <c r="F27" s="7"/>
      <c r="G27" s="7" t="s">
        <v>18</v>
      </c>
      <c r="H27" s="8">
        <v>0</v>
      </c>
      <c r="I27" s="7">
        <v>100</v>
      </c>
      <c r="J27" s="7">
        <f t="shared" si="0"/>
        <v>0</v>
      </c>
      <c r="K27" s="7">
        <v>0.08</v>
      </c>
      <c r="L27" s="7">
        <v>0.1</v>
      </c>
      <c r="M27" s="7">
        <v>0</v>
      </c>
      <c r="N27" s="7">
        <v>0.11</v>
      </c>
      <c r="O27" s="7">
        <v>6.0000000000000001E-3</v>
      </c>
      <c r="P27" s="7">
        <v>8.9999999999999993E-3</v>
      </c>
      <c r="Q27" s="4" t="s">
        <v>49</v>
      </c>
    </row>
    <row r="28" spans="2:17" x14ac:dyDescent="0.25">
      <c r="B28" t="s">
        <v>65</v>
      </c>
      <c r="D28" s="7" t="s">
        <v>16</v>
      </c>
      <c r="E28" s="7" t="s">
        <v>67</v>
      </c>
      <c r="F28" s="7"/>
      <c r="G28" s="7" t="s">
        <v>18</v>
      </c>
      <c r="H28" s="8">
        <v>0</v>
      </c>
      <c r="I28" s="7">
        <v>100</v>
      </c>
      <c r="J28" s="7">
        <f t="shared" si="0"/>
        <v>0</v>
      </c>
      <c r="K28" s="7">
        <v>0.08</v>
      </c>
      <c r="L28" s="7">
        <v>0.1</v>
      </c>
      <c r="M28" s="7">
        <v>0</v>
      </c>
      <c r="N28" s="7">
        <v>0.11</v>
      </c>
      <c r="O28" s="7">
        <v>6.0000000000000001E-3</v>
      </c>
      <c r="P28" s="7">
        <v>8.9999999999999993E-3</v>
      </c>
      <c r="Q28" s="4" t="s">
        <v>49</v>
      </c>
    </row>
    <row r="29" spans="2:17" x14ac:dyDescent="0.25">
      <c r="B29" t="s">
        <v>65</v>
      </c>
      <c r="D29" s="7" t="s">
        <v>16</v>
      </c>
      <c r="E29" s="7" t="s">
        <v>68</v>
      </c>
      <c r="F29" s="7"/>
      <c r="G29" s="7" t="s">
        <v>18</v>
      </c>
      <c r="H29" s="8">
        <v>0</v>
      </c>
      <c r="I29" s="7">
        <v>100</v>
      </c>
      <c r="J29" s="7">
        <f t="shared" si="0"/>
        <v>0</v>
      </c>
      <c r="K29" s="7">
        <v>0.08</v>
      </c>
      <c r="L29" s="7">
        <v>0.1</v>
      </c>
      <c r="M29" s="7">
        <v>0</v>
      </c>
      <c r="N29" s="7">
        <v>0.11</v>
      </c>
      <c r="O29" s="7">
        <v>6.0000000000000001E-3</v>
      </c>
      <c r="P29" s="7">
        <v>8.9999999999999993E-3</v>
      </c>
      <c r="Q29" s="4" t="s">
        <v>69</v>
      </c>
    </row>
    <row r="30" spans="2:17" x14ac:dyDescent="0.25">
      <c r="B30" s="5" t="s">
        <v>65</v>
      </c>
      <c r="D30" s="7" t="s">
        <v>16</v>
      </c>
      <c r="E30" s="7" t="s">
        <v>70</v>
      </c>
      <c r="F30" s="7"/>
      <c r="G30" s="7" t="s">
        <v>18</v>
      </c>
      <c r="H30" s="8">
        <v>0</v>
      </c>
      <c r="I30" s="7">
        <v>100</v>
      </c>
      <c r="J30" s="7">
        <f t="shared" si="0"/>
        <v>0</v>
      </c>
      <c r="K30" s="7">
        <v>0.08</v>
      </c>
      <c r="L30" s="7">
        <v>0.1</v>
      </c>
      <c r="M30" s="7">
        <v>0</v>
      </c>
      <c r="N30" s="7">
        <v>0.11</v>
      </c>
      <c r="O30" s="7">
        <v>6.0000000000000001E-3</v>
      </c>
      <c r="P30" s="7">
        <v>8.9999999999999993E-3</v>
      </c>
      <c r="Q30" s="4" t="s">
        <v>71</v>
      </c>
    </row>
    <row r="31" spans="2:17" x14ac:dyDescent="0.25">
      <c r="B31" t="s">
        <v>72</v>
      </c>
      <c r="D31" s="7" t="s">
        <v>16</v>
      </c>
      <c r="E31" s="7" t="s">
        <v>73</v>
      </c>
      <c r="F31" s="7">
        <v>841</v>
      </c>
      <c r="G31" s="7" t="s">
        <v>24</v>
      </c>
      <c r="H31" s="8">
        <v>6352.3541871183479</v>
      </c>
      <c r="I31" s="7">
        <v>1</v>
      </c>
      <c r="J31" s="7">
        <f t="shared" si="0"/>
        <v>942.76099999999997</v>
      </c>
      <c r="K31" s="7">
        <v>0.91</v>
      </c>
      <c r="L31" s="7">
        <v>1.1299999999999999</v>
      </c>
      <c r="M31" s="7">
        <v>0.85</v>
      </c>
      <c r="N31" s="7">
        <v>0.2</v>
      </c>
      <c r="O31" s="7">
        <v>1.9E-2</v>
      </c>
      <c r="P31" s="7">
        <v>1.4E-2</v>
      </c>
      <c r="Q31" s="4" t="s">
        <v>28</v>
      </c>
    </row>
    <row r="32" spans="2:17" x14ac:dyDescent="0.25">
      <c r="B32" t="s">
        <v>74</v>
      </c>
      <c r="D32" s="7" t="s">
        <v>16</v>
      </c>
      <c r="E32" s="7" t="s">
        <v>75</v>
      </c>
      <c r="F32" s="7">
        <v>330</v>
      </c>
      <c r="G32" s="7" t="s">
        <v>18</v>
      </c>
      <c r="H32" s="8">
        <v>12124.445251374922</v>
      </c>
      <c r="I32" s="7">
        <v>100</v>
      </c>
      <c r="J32" s="7">
        <f>F32*I32*1.121</f>
        <v>36993</v>
      </c>
      <c r="K32" s="7">
        <v>0.04</v>
      </c>
      <c r="L32" s="7">
        <v>0.1</v>
      </c>
      <c r="M32" s="7">
        <v>0</v>
      </c>
      <c r="N32" s="7">
        <v>0.11</v>
      </c>
      <c r="O32" s="7">
        <v>6.0000000000000001E-3</v>
      </c>
      <c r="P32" s="7">
        <v>8.9999999999999993E-3</v>
      </c>
      <c r="Q32" s="4" t="s">
        <v>42</v>
      </c>
    </row>
    <row r="33" spans="2:17" x14ac:dyDescent="0.25">
      <c r="B33" t="s">
        <v>74</v>
      </c>
      <c r="D33" s="7" t="s">
        <v>16</v>
      </c>
      <c r="E33" s="7" t="s">
        <v>76</v>
      </c>
      <c r="F33" s="7">
        <v>225</v>
      </c>
      <c r="G33" s="7" t="s">
        <v>18</v>
      </c>
      <c r="H33" s="8">
        <v>2823.1327935443269</v>
      </c>
      <c r="I33" s="7">
        <v>100</v>
      </c>
      <c r="J33" s="7">
        <f t="shared" si="0"/>
        <v>25222.5</v>
      </c>
      <c r="K33" s="7">
        <v>0.04</v>
      </c>
      <c r="L33" s="7">
        <v>0.1</v>
      </c>
      <c r="M33" s="7">
        <v>0</v>
      </c>
      <c r="N33" s="7">
        <v>0.11</v>
      </c>
      <c r="O33" s="7">
        <v>6.0000000000000001E-3</v>
      </c>
      <c r="P33" s="7">
        <v>8.9999999999999993E-3</v>
      </c>
      <c r="Q33" s="4" t="s">
        <v>42</v>
      </c>
    </row>
    <row r="34" spans="2:17" x14ac:dyDescent="0.25">
      <c r="B34" t="s">
        <v>74</v>
      </c>
      <c r="D34" s="7" t="s">
        <v>16</v>
      </c>
      <c r="E34" s="7" t="s">
        <v>77</v>
      </c>
      <c r="F34" s="7">
        <v>285</v>
      </c>
      <c r="G34" s="7" t="s">
        <v>18</v>
      </c>
      <c r="H34" s="8">
        <v>2226.377981927536</v>
      </c>
      <c r="I34" s="7">
        <v>100</v>
      </c>
      <c r="J34" s="7">
        <f t="shared" si="0"/>
        <v>31948.5</v>
      </c>
      <c r="K34" s="7">
        <v>0.04</v>
      </c>
      <c r="L34" s="7">
        <v>0.1</v>
      </c>
      <c r="M34" s="7">
        <v>0</v>
      </c>
      <c r="N34" s="7">
        <v>0.11</v>
      </c>
      <c r="O34" s="7">
        <v>6.0000000000000001E-3</v>
      </c>
      <c r="P34" s="7">
        <v>8.9999999999999993E-3</v>
      </c>
      <c r="Q34" s="4" t="s">
        <v>42</v>
      </c>
    </row>
    <row r="35" spans="2:17" x14ac:dyDescent="0.25">
      <c r="B35" t="s">
        <v>78</v>
      </c>
      <c r="D35" s="7" t="s">
        <v>16</v>
      </c>
      <c r="E35" s="7" t="s">
        <v>79</v>
      </c>
      <c r="F35" s="7">
        <v>215</v>
      </c>
      <c r="G35" s="7" t="s">
        <v>18</v>
      </c>
      <c r="H35" s="8">
        <v>6102.535642644174</v>
      </c>
      <c r="I35" s="7">
        <v>100</v>
      </c>
      <c r="J35" s="7">
        <f t="shared" si="0"/>
        <v>24101.5</v>
      </c>
      <c r="K35" s="7">
        <v>0.06</v>
      </c>
      <c r="L35" s="7">
        <v>1.77</v>
      </c>
      <c r="M35" s="7">
        <v>0</v>
      </c>
      <c r="N35" s="7">
        <v>0.04</v>
      </c>
      <c r="O35" s="7">
        <v>6.0000000000000001E-3</v>
      </c>
      <c r="P35" s="7">
        <v>8.9999999999999993E-3</v>
      </c>
      <c r="Q35" s="4" t="s">
        <v>80</v>
      </c>
    </row>
    <row r="36" spans="2:17" x14ac:dyDescent="0.25">
      <c r="B36" t="s">
        <v>81</v>
      </c>
      <c r="D36" s="7" t="s">
        <v>16</v>
      </c>
      <c r="E36" s="7" t="s">
        <v>82</v>
      </c>
      <c r="F36" s="7">
        <v>197</v>
      </c>
      <c r="G36" s="7" t="s">
        <v>18</v>
      </c>
      <c r="H36" s="8">
        <v>1557.548382418441</v>
      </c>
      <c r="I36" s="7">
        <v>100</v>
      </c>
      <c r="J36" s="7">
        <f t="shared" si="0"/>
        <v>22083.7</v>
      </c>
      <c r="K36" s="7">
        <v>0.06</v>
      </c>
      <c r="L36" s="7">
        <v>1.77</v>
      </c>
      <c r="M36" s="7">
        <v>0</v>
      </c>
      <c r="N36" s="7">
        <v>0.04</v>
      </c>
      <c r="O36" s="7">
        <v>6.0000000000000001E-3</v>
      </c>
      <c r="P36" s="7">
        <v>8.9999999999999993E-3</v>
      </c>
      <c r="Q36" s="4" t="s">
        <v>80</v>
      </c>
    </row>
    <row r="37" spans="2:17" x14ac:dyDescent="0.25">
      <c r="B37" t="s">
        <v>83</v>
      </c>
      <c r="D37" s="7" t="s">
        <v>16</v>
      </c>
      <c r="E37" s="7" t="s">
        <v>84</v>
      </c>
      <c r="F37" s="7">
        <v>218</v>
      </c>
      <c r="G37" s="7" t="s">
        <v>18</v>
      </c>
      <c r="H37" s="8">
        <v>10407.477210991301</v>
      </c>
      <c r="I37" s="7">
        <v>100</v>
      </c>
      <c r="J37" s="7">
        <f t="shared" si="0"/>
        <v>24437.8</v>
      </c>
      <c r="K37" s="7">
        <v>8.5000000000000006E-2</v>
      </c>
      <c r="L37" s="7">
        <v>1.77</v>
      </c>
      <c r="M37" s="7">
        <v>0</v>
      </c>
      <c r="N37" s="7">
        <v>0.04</v>
      </c>
      <c r="O37" s="7">
        <v>6.0000000000000001E-3</v>
      </c>
      <c r="P37" s="7">
        <v>8.9999999999999993E-3</v>
      </c>
      <c r="Q37" s="4" t="s">
        <v>59</v>
      </c>
    </row>
    <row r="38" spans="2:17" x14ac:dyDescent="0.25">
      <c r="B38" s="5"/>
      <c r="D38" s="6" t="s">
        <v>16</v>
      </c>
      <c r="E38" s="6" t="s">
        <v>85</v>
      </c>
      <c r="F38" s="7">
        <v>61</v>
      </c>
      <c r="G38" s="7" t="s">
        <v>24</v>
      </c>
      <c r="H38" s="8">
        <v>6004.196313401284</v>
      </c>
      <c r="I38" s="7">
        <v>1</v>
      </c>
      <c r="J38" s="7">
        <f t="shared" si="0"/>
        <v>68.381</v>
      </c>
      <c r="K38" s="7">
        <v>0.09</v>
      </c>
      <c r="L38" s="7">
        <v>1</v>
      </c>
      <c r="M38" s="7">
        <v>0</v>
      </c>
      <c r="N38" s="7">
        <v>1.48</v>
      </c>
      <c r="O38" s="7">
        <v>8.0000000000000002E-3</v>
      </c>
      <c r="P38" s="7">
        <v>8.0000000000000002E-3</v>
      </c>
      <c r="Q38" s="4" t="s">
        <v>49</v>
      </c>
    </row>
    <row r="39" spans="2:17" x14ac:dyDescent="0.25">
      <c r="B39" s="5"/>
      <c r="D39" s="6" t="s">
        <v>16</v>
      </c>
      <c r="E39" s="6" t="s">
        <v>86</v>
      </c>
      <c r="F39" s="7">
        <v>84</v>
      </c>
      <c r="G39" s="7" t="s">
        <v>24</v>
      </c>
      <c r="H39" s="8">
        <v>1985.1106834744837</v>
      </c>
      <c r="I39" s="7">
        <v>1</v>
      </c>
      <c r="J39" s="7">
        <f t="shared" si="0"/>
        <v>94.164000000000001</v>
      </c>
      <c r="K39" s="7">
        <v>0.09</v>
      </c>
      <c r="L39" s="7">
        <v>1</v>
      </c>
      <c r="M39" s="7">
        <v>0</v>
      </c>
      <c r="N39" s="7">
        <v>1.48</v>
      </c>
      <c r="O39" s="7">
        <v>8.0000000000000002E-3</v>
      </c>
      <c r="P39" s="7">
        <v>8.0000000000000002E-3</v>
      </c>
      <c r="Q39" s="4" t="s">
        <v>49</v>
      </c>
    </row>
    <row r="40" spans="2:17" x14ac:dyDescent="0.25">
      <c r="B40" s="5"/>
      <c r="D40" s="6" t="s">
        <v>16</v>
      </c>
      <c r="E40" s="6" t="s">
        <v>87</v>
      </c>
      <c r="F40" s="7"/>
      <c r="G40" s="7" t="s">
        <v>18</v>
      </c>
      <c r="H40" s="8">
        <v>0</v>
      </c>
      <c r="I40" s="7">
        <v>100</v>
      </c>
      <c r="J40" s="7">
        <f t="shared" si="0"/>
        <v>0</v>
      </c>
      <c r="K40" s="7">
        <v>0.1</v>
      </c>
      <c r="L40" s="7">
        <v>1.4</v>
      </c>
      <c r="M40" s="7">
        <v>0</v>
      </c>
      <c r="N40" s="7">
        <v>0.14000000000000001</v>
      </c>
      <c r="O40" s="7">
        <v>6.0000000000000001E-3</v>
      </c>
      <c r="P40" s="7">
        <v>8.9999999999999993E-3</v>
      </c>
      <c r="Q40" s="4" t="s">
        <v>88</v>
      </c>
    </row>
    <row r="41" spans="2:17" x14ac:dyDescent="0.25">
      <c r="B41" t="s">
        <v>89</v>
      </c>
      <c r="D41" s="7" t="s">
        <v>16</v>
      </c>
      <c r="E41" s="7" t="s">
        <v>90</v>
      </c>
      <c r="F41" s="7">
        <v>394</v>
      </c>
      <c r="G41" s="7" t="s">
        <v>18</v>
      </c>
      <c r="H41" s="8">
        <v>10514.36778625531</v>
      </c>
      <c r="I41" s="7">
        <v>100</v>
      </c>
      <c r="J41" s="7">
        <f t="shared" si="0"/>
        <v>44167.4</v>
      </c>
      <c r="K41" s="7">
        <v>0.12</v>
      </c>
      <c r="L41" s="7">
        <v>0.23</v>
      </c>
      <c r="M41" s="7">
        <v>0</v>
      </c>
      <c r="N41" s="7">
        <v>0.14000000000000001</v>
      </c>
      <c r="O41" s="7">
        <v>1.9E-2</v>
      </c>
      <c r="P41" s="7">
        <v>1.4E-2</v>
      </c>
      <c r="Q41" s="4" t="s">
        <v>91</v>
      </c>
    </row>
    <row r="42" spans="2:17" x14ac:dyDescent="0.25">
      <c r="B42" t="s">
        <v>92</v>
      </c>
      <c r="D42" s="7" t="s">
        <v>16</v>
      </c>
      <c r="E42" s="7" t="s">
        <v>93</v>
      </c>
      <c r="F42" s="7">
        <v>1104</v>
      </c>
      <c r="G42" s="7" t="s">
        <v>24</v>
      </c>
      <c r="H42" s="8">
        <v>702.42378030635575</v>
      </c>
      <c r="I42" s="7">
        <v>1</v>
      </c>
      <c r="J42" s="7">
        <f t="shared" si="0"/>
        <v>1237.5840000000001</v>
      </c>
      <c r="K42" s="7">
        <v>0.91</v>
      </c>
      <c r="L42" s="7">
        <v>1.1299999999999999</v>
      </c>
      <c r="M42" s="7">
        <v>0.85</v>
      </c>
      <c r="N42" s="7">
        <v>0.05</v>
      </c>
      <c r="O42" s="7">
        <v>1.0999999999999999E-2</v>
      </c>
      <c r="P42" s="7">
        <v>8.0000000000000002E-3</v>
      </c>
      <c r="Q42" s="4" t="s">
        <v>28</v>
      </c>
    </row>
    <row r="43" spans="2:17" x14ac:dyDescent="0.25">
      <c r="B43" t="s">
        <v>92</v>
      </c>
      <c r="D43" s="7" t="s">
        <v>16</v>
      </c>
      <c r="E43" s="7" t="s">
        <v>94</v>
      </c>
      <c r="F43" s="7">
        <v>1492</v>
      </c>
      <c r="G43" s="7" t="s">
        <v>24</v>
      </c>
      <c r="H43" s="8">
        <v>9711.7722668443967</v>
      </c>
      <c r="I43" s="7">
        <v>1</v>
      </c>
      <c r="J43" s="7">
        <f t="shared" si="0"/>
        <v>1672.5319999999999</v>
      </c>
      <c r="K43" s="7">
        <v>0.91</v>
      </c>
      <c r="L43" s="7">
        <v>1.1299999999999999</v>
      </c>
      <c r="M43" s="7">
        <v>0.85</v>
      </c>
      <c r="N43" s="7">
        <v>0.05</v>
      </c>
      <c r="O43" s="7">
        <v>1.0999999999999999E-2</v>
      </c>
      <c r="P43" s="7">
        <v>8.0000000000000002E-3</v>
      </c>
      <c r="Q43" s="4" t="s">
        <v>28</v>
      </c>
    </row>
    <row r="44" spans="2:17" x14ac:dyDescent="0.25">
      <c r="B44" t="s">
        <v>95</v>
      </c>
      <c r="D44" s="7" t="s">
        <v>16</v>
      </c>
      <c r="E44" s="7" t="s">
        <v>96</v>
      </c>
      <c r="F44" s="7">
        <v>257</v>
      </c>
      <c r="G44" s="7" t="s">
        <v>18</v>
      </c>
      <c r="H44" s="8">
        <v>3462.0330319794994</v>
      </c>
      <c r="I44" s="7">
        <v>100</v>
      </c>
      <c r="J44" s="7">
        <f t="shared" si="0"/>
        <v>28809.7</v>
      </c>
      <c r="K44" s="7">
        <v>0.08</v>
      </c>
      <c r="L44" s="7">
        <v>1.4</v>
      </c>
      <c r="M44" s="7">
        <v>0</v>
      </c>
      <c r="N44" s="7">
        <v>0.14000000000000001</v>
      </c>
      <c r="O44" s="7">
        <v>6.0000000000000001E-3</v>
      </c>
      <c r="P44" s="7">
        <v>8.9999999999999993E-3</v>
      </c>
      <c r="Q44" s="4" t="s">
        <v>97</v>
      </c>
    </row>
    <row r="45" spans="2:17" x14ac:dyDescent="0.25">
      <c r="B45" t="s">
        <v>95</v>
      </c>
      <c r="D45" s="7" t="s">
        <v>16</v>
      </c>
      <c r="E45" s="7" t="s">
        <v>98</v>
      </c>
      <c r="F45" s="7">
        <v>106</v>
      </c>
      <c r="G45" s="7" t="s">
        <v>18</v>
      </c>
      <c r="H45" s="8">
        <v>2004.9617903092285</v>
      </c>
      <c r="I45" s="7">
        <v>100</v>
      </c>
      <c r="J45" s="7">
        <f t="shared" si="0"/>
        <v>11882.6</v>
      </c>
      <c r="K45" s="7">
        <v>0.08</v>
      </c>
      <c r="L45" s="7">
        <v>1.4</v>
      </c>
      <c r="M45" s="7">
        <v>0</v>
      </c>
      <c r="N45" s="7">
        <v>0.14000000000000001</v>
      </c>
      <c r="O45" s="7">
        <v>6.0000000000000001E-3</v>
      </c>
      <c r="P45" s="7">
        <v>8.9999999999999993E-3</v>
      </c>
      <c r="Q45" s="4" t="s">
        <v>97</v>
      </c>
    </row>
    <row r="46" spans="2:17" x14ac:dyDescent="0.25">
      <c r="B46" t="s">
        <v>99</v>
      </c>
      <c r="D46" s="7" t="s">
        <v>16</v>
      </c>
      <c r="E46" s="7" t="s">
        <v>100</v>
      </c>
      <c r="F46" s="7">
        <v>238</v>
      </c>
      <c r="G46" s="7" t="s">
        <v>18</v>
      </c>
      <c r="H46" s="8">
        <v>2281.3502777775989</v>
      </c>
      <c r="I46" s="7">
        <v>100</v>
      </c>
      <c r="J46" s="7">
        <f t="shared" si="0"/>
        <v>26679.8</v>
      </c>
      <c r="K46" s="7">
        <v>0.1</v>
      </c>
      <c r="L46" s="7">
        <v>1.77</v>
      </c>
      <c r="M46" s="7">
        <v>0</v>
      </c>
      <c r="N46" s="7">
        <v>0.04</v>
      </c>
      <c r="O46" s="7">
        <v>6.0000000000000001E-3</v>
      </c>
      <c r="P46" s="7">
        <v>8.9999999999999993E-3</v>
      </c>
      <c r="Q46" t="s">
        <v>59</v>
      </c>
    </row>
    <row r="47" spans="2:17" x14ac:dyDescent="0.25">
      <c r="B47" t="s">
        <v>101</v>
      </c>
      <c r="D47" s="7" t="s">
        <v>16</v>
      </c>
      <c r="E47" s="7" t="s">
        <v>102</v>
      </c>
      <c r="F47" s="7"/>
      <c r="G47" s="7" t="s">
        <v>18</v>
      </c>
      <c r="H47" s="8">
        <v>0</v>
      </c>
      <c r="I47" s="7">
        <v>100</v>
      </c>
      <c r="J47" s="7">
        <f t="shared" si="0"/>
        <v>0</v>
      </c>
      <c r="K47" s="7">
        <v>0.05</v>
      </c>
      <c r="L47" s="7">
        <v>1.21</v>
      </c>
      <c r="M47" s="7">
        <v>0.46</v>
      </c>
      <c r="N47" s="7">
        <v>0.15</v>
      </c>
      <c r="O47" s="7">
        <v>1.9E-2</v>
      </c>
      <c r="P47" s="7">
        <v>1.4E-2</v>
      </c>
      <c r="Q47" s="4" t="s">
        <v>103</v>
      </c>
    </row>
    <row r="48" spans="2:17" x14ac:dyDescent="0.25">
      <c r="B48" s="5"/>
      <c r="D48" s="6" t="s">
        <v>16</v>
      </c>
      <c r="E48" s="6" t="s">
        <v>104</v>
      </c>
      <c r="F48" s="7">
        <v>131</v>
      </c>
      <c r="G48" s="7" t="s">
        <v>18</v>
      </c>
      <c r="H48" s="8">
        <v>1380.4154291237949</v>
      </c>
      <c r="I48" s="7">
        <v>100</v>
      </c>
      <c r="J48" s="7">
        <f t="shared" si="0"/>
        <v>14685.1</v>
      </c>
      <c r="K48" s="7">
        <v>0.08</v>
      </c>
      <c r="L48" s="7">
        <v>0.9</v>
      </c>
      <c r="M48" s="7">
        <v>0</v>
      </c>
      <c r="N48" s="7">
        <v>0.11</v>
      </c>
      <c r="O48" s="7">
        <v>6.0000000000000001E-3</v>
      </c>
      <c r="P48" s="7">
        <v>8.9999999999999993E-3</v>
      </c>
      <c r="Q48" s="4" t="s">
        <v>49</v>
      </c>
    </row>
    <row r="49" spans="2:19" x14ac:dyDescent="0.25">
      <c r="B49" s="5"/>
      <c r="D49" s="6" t="s">
        <v>16</v>
      </c>
      <c r="E49" s="6" t="s">
        <v>105</v>
      </c>
      <c r="F49" s="7">
        <v>8.68</v>
      </c>
      <c r="G49" s="7" t="s">
        <v>27</v>
      </c>
      <c r="H49" s="8">
        <v>775.7201747731059</v>
      </c>
      <c r="I49" s="7">
        <v>2000</v>
      </c>
      <c r="J49" s="7">
        <f t="shared" si="0"/>
        <v>19460.560000000001</v>
      </c>
      <c r="K49" s="7">
        <v>0.08</v>
      </c>
      <c r="L49" s="7">
        <v>0.9</v>
      </c>
      <c r="M49" s="7">
        <v>0</v>
      </c>
      <c r="N49" s="7">
        <v>0.11</v>
      </c>
      <c r="O49" s="7">
        <v>6.0000000000000001E-3</v>
      </c>
      <c r="P49" s="7">
        <v>8.9999999999999993E-3</v>
      </c>
      <c r="Q49" s="4" t="s">
        <v>49</v>
      </c>
    </row>
    <row r="50" spans="2:19" x14ac:dyDescent="0.25">
      <c r="B50" t="s">
        <v>106</v>
      </c>
      <c r="D50" s="7" t="s">
        <v>16</v>
      </c>
      <c r="E50" s="7" t="s">
        <v>107</v>
      </c>
      <c r="F50" s="7">
        <v>158</v>
      </c>
      <c r="G50" s="7" t="s">
        <v>18</v>
      </c>
      <c r="H50" s="8">
        <v>3206.7172579203193</v>
      </c>
      <c r="I50" s="7">
        <v>100</v>
      </c>
      <c r="J50" s="7">
        <f t="shared" si="0"/>
        <v>17711.8</v>
      </c>
      <c r="K50" s="7">
        <v>0.05</v>
      </c>
      <c r="L50" s="7">
        <v>1.57</v>
      </c>
      <c r="M50" s="7">
        <v>0</v>
      </c>
      <c r="N50" s="7">
        <v>0.04</v>
      </c>
      <c r="O50" s="7">
        <v>6.0000000000000001E-3</v>
      </c>
      <c r="P50" s="7">
        <v>8.9999999999999993E-3</v>
      </c>
      <c r="Q50" s="4" t="s">
        <v>108</v>
      </c>
    </row>
    <row r="51" spans="2:19" x14ac:dyDescent="0.25">
      <c r="B51" s="5"/>
      <c r="D51" s="6" t="s">
        <v>16</v>
      </c>
      <c r="E51" s="6" t="s">
        <v>109</v>
      </c>
      <c r="F51" s="7">
        <v>111</v>
      </c>
      <c r="G51" s="7" t="s">
        <v>18</v>
      </c>
      <c r="H51" s="8">
        <v>14497.416022235961</v>
      </c>
      <c r="I51" s="7">
        <v>100</v>
      </c>
      <c r="J51" s="7">
        <f t="shared" si="0"/>
        <v>12443.1</v>
      </c>
      <c r="K51" s="7">
        <v>0.87</v>
      </c>
      <c r="L51" s="7">
        <v>1.03</v>
      </c>
      <c r="M51" s="7">
        <v>0.61</v>
      </c>
      <c r="N51" s="7">
        <v>0.22</v>
      </c>
      <c r="O51" s="7">
        <v>6.0000000000000001E-3</v>
      </c>
      <c r="P51" s="7">
        <v>7.0000000000000001E-3</v>
      </c>
      <c r="Q51" s="4" t="s">
        <v>110</v>
      </c>
    </row>
    <row r="52" spans="2:19" x14ac:dyDescent="0.25">
      <c r="B52" s="5"/>
      <c r="D52" s="6" t="s">
        <v>16</v>
      </c>
      <c r="E52" s="6" t="s">
        <v>111</v>
      </c>
      <c r="F52" s="7">
        <v>6.97</v>
      </c>
      <c r="G52" s="7" t="s">
        <v>27</v>
      </c>
      <c r="H52" s="8">
        <v>28542.837611926963</v>
      </c>
      <c r="I52" s="7">
        <v>2000</v>
      </c>
      <c r="J52" s="7">
        <f t="shared" si="0"/>
        <v>15626.74</v>
      </c>
      <c r="K52" s="7">
        <v>0.87</v>
      </c>
      <c r="L52" s="7">
        <v>1.03</v>
      </c>
      <c r="M52" s="7">
        <v>0.61</v>
      </c>
      <c r="N52" s="7">
        <v>0.22</v>
      </c>
      <c r="O52" s="7">
        <v>6.0000000000000001E-3</v>
      </c>
      <c r="P52" s="7">
        <v>7.0000000000000001E-3</v>
      </c>
      <c r="Q52" s="4" t="s">
        <v>110</v>
      </c>
    </row>
    <row r="53" spans="2:19" x14ac:dyDescent="0.25">
      <c r="B53" t="s">
        <v>112</v>
      </c>
      <c r="D53" t="s">
        <v>16</v>
      </c>
      <c r="E53" t="s">
        <v>113</v>
      </c>
      <c r="F53" s="7">
        <v>141</v>
      </c>
      <c r="G53" s="7" t="s">
        <v>18</v>
      </c>
      <c r="H53" s="8">
        <v>5466.689420645117</v>
      </c>
      <c r="I53" s="7">
        <v>100</v>
      </c>
      <c r="J53" s="7">
        <f t="shared" si="0"/>
        <v>15806.1</v>
      </c>
      <c r="K53" s="7">
        <v>0.35</v>
      </c>
      <c r="L53" s="7">
        <v>0.27</v>
      </c>
      <c r="M53" s="7">
        <v>1.74</v>
      </c>
      <c r="N53" s="7">
        <v>0.15</v>
      </c>
      <c r="O53" s="7">
        <v>1.9E-2</v>
      </c>
      <c r="P53" s="7">
        <v>1.4E-2</v>
      </c>
      <c r="Q53" s="4" t="s">
        <v>114</v>
      </c>
    </row>
    <row r="54" spans="2:19" x14ac:dyDescent="0.25">
      <c r="B54" t="s">
        <v>115</v>
      </c>
      <c r="D54" s="7" t="s">
        <v>16</v>
      </c>
      <c r="E54" s="7" t="s">
        <v>116</v>
      </c>
      <c r="F54" s="7">
        <v>268</v>
      </c>
      <c r="G54" s="7" t="s">
        <v>18</v>
      </c>
      <c r="H54" s="8">
        <v>7487.8374980657527</v>
      </c>
      <c r="I54" s="7">
        <v>100</v>
      </c>
      <c r="J54" s="7">
        <f t="shared" si="0"/>
        <v>30042.799999999999</v>
      </c>
      <c r="K54" s="7">
        <v>0.05</v>
      </c>
      <c r="L54" s="7">
        <v>0.59</v>
      </c>
      <c r="M54" s="7">
        <v>0.56999999999999995</v>
      </c>
      <c r="N54" s="7">
        <v>0.19</v>
      </c>
      <c r="O54" s="7">
        <v>6.0000000000000001E-3</v>
      </c>
      <c r="P54" s="7">
        <v>8.9999999999999993E-3</v>
      </c>
      <c r="Q54" s="4" t="s">
        <v>117</v>
      </c>
    </row>
    <row r="55" spans="2:19" x14ac:dyDescent="0.25">
      <c r="B55" t="s">
        <v>115</v>
      </c>
      <c r="D55" s="7" t="s">
        <v>16</v>
      </c>
      <c r="E55" s="7" t="s">
        <v>118</v>
      </c>
      <c r="F55" s="7">
        <v>31.34</v>
      </c>
      <c r="G55" s="7" t="s">
        <v>27</v>
      </c>
      <c r="H55" s="8">
        <v>18321.655403538651</v>
      </c>
      <c r="I55" s="7">
        <v>2000</v>
      </c>
      <c r="J55" s="7">
        <f t="shared" si="0"/>
        <v>70264.28</v>
      </c>
      <c r="K55" s="7">
        <v>0.05</v>
      </c>
      <c r="L55" s="7">
        <v>0.59</v>
      </c>
      <c r="M55" s="7">
        <v>0.56999999999999995</v>
      </c>
      <c r="N55" s="7">
        <v>0.19</v>
      </c>
      <c r="O55" s="7">
        <v>6.0000000000000001E-3</v>
      </c>
      <c r="P55" s="7">
        <v>8.9999999999999993E-3</v>
      </c>
      <c r="Q55" s="4" t="s">
        <v>117</v>
      </c>
    </row>
    <row r="56" spans="2:19" x14ac:dyDescent="0.25">
      <c r="B56" t="s">
        <v>119</v>
      </c>
      <c r="D56" t="s">
        <v>119</v>
      </c>
      <c r="E56" t="s">
        <v>120</v>
      </c>
      <c r="F56" s="7">
        <v>56.1</v>
      </c>
      <c r="G56" s="7" t="s">
        <v>121</v>
      </c>
      <c r="H56" s="8">
        <v>144754.2987260386</v>
      </c>
      <c r="I56" s="7">
        <v>48</v>
      </c>
      <c r="J56" s="7">
        <f t="shared" si="0"/>
        <v>3018.6288000000004</v>
      </c>
      <c r="K56" s="7">
        <v>0.89</v>
      </c>
      <c r="L56" s="7">
        <v>0.98</v>
      </c>
      <c r="M56" s="7">
        <v>0.59</v>
      </c>
      <c r="N56" s="7">
        <v>0.22</v>
      </c>
      <c r="O56" s="7">
        <v>7.0000000000000001E-3</v>
      </c>
      <c r="P56" s="7">
        <v>1.4E-2</v>
      </c>
      <c r="Q56" s="4" t="s">
        <v>25</v>
      </c>
    </row>
    <row r="57" spans="2:19" x14ac:dyDescent="0.25">
      <c r="B57" t="s">
        <v>122</v>
      </c>
      <c r="D57" t="s">
        <v>122</v>
      </c>
      <c r="E57" t="s">
        <v>123</v>
      </c>
      <c r="F57" s="7">
        <v>60.1</v>
      </c>
      <c r="G57" s="7" t="s">
        <v>121</v>
      </c>
      <c r="H57" s="8">
        <v>139611.62745904576</v>
      </c>
      <c r="I57" s="7">
        <v>32</v>
      </c>
      <c r="J57" s="7">
        <f t="shared" si="0"/>
        <v>2155.9072000000001</v>
      </c>
      <c r="K57" s="7">
        <v>0.89</v>
      </c>
      <c r="L57" s="7">
        <v>0.91</v>
      </c>
      <c r="M57" s="7">
        <v>0.89</v>
      </c>
      <c r="N57" s="7">
        <v>0.25</v>
      </c>
      <c r="O57" s="7">
        <v>7.0000000000000001E-3</v>
      </c>
      <c r="P57" s="7">
        <v>8.0000000000000002E-3</v>
      </c>
      <c r="Q57" s="4" t="s">
        <v>25</v>
      </c>
    </row>
    <row r="58" spans="2:19" x14ac:dyDescent="0.25">
      <c r="B58" t="s">
        <v>124</v>
      </c>
      <c r="D58" t="s">
        <v>124</v>
      </c>
      <c r="E58" t="s">
        <v>125</v>
      </c>
      <c r="F58" s="7">
        <v>5529</v>
      </c>
      <c r="G58" s="7" t="s">
        <v>24</v>
      </c>
      <c r="H58" s="8">
        <v>92122.933676717788</v>
      </c>
      <c r="I58" s="7">
        <v>1</v>
      </c>
      <c r="J58" s="7">
        <f t="shared" si="0"/>
        <v>6198.009</v>
      </c>
      <c r="K58" s="7">
        <v>0.89</v>
      </c>
      <c r="L58" s="7">
        <v>0.95</v>
      </c>
      <c r="M58" s="7">
        <v>2.46</v>
      </c>
      <c r="N58" s="7">
        <v>0.16</v>
      </c>
      <c r="O58" s="7">
        <v>7.0000000000000001E-3</v>
      </c>
      <c r="P58" s="7">
        <v>8.9999999999999993E-3</v>
      </c>
      <c r="Q58" s="4" t="s">
        <v>261</v>
      </c>
    </row>
    <row r="59" spans="2:19" x14ac:dyDescent="0.25">
      <c r="B59" t="s">
        <v>126</v>
      </c>
      <c r="D59" t="s">
        <v>126</v>
      </c>
      <c r="E59" t="s">
        <v>127</v>
      </c>
      <c r="F59" s="7">
        <v>39.5</v>
      </c>
      <c r="G59" s="7" t="s">
        <v>121</v>
      </c>
      <c r="H59" s="8">
        <v>1047304.1349341017</v>
      </c>
      <c r="I59" s="7">
        <v>60</v>
      </c>
      <c r="J59" s="7">
        <f t="shared" si="0"/>
        <v>2656.77</v>
      </c>
      <c r="K59" s="7">
        <v>0.89</v>
      </c>
      <c r="L59" s="7">
        <v>1.51</v>
      </c>
      <c r="M59" s="7">
        <v>0.52</v>
      </c>
      <c r="N59" s="7">
        <v>0.24</v>
      </c>
      <c r="O59" s="7">
        <v>6.0000000000000001E-3</v>
      </c>
      <c r="P59" s="7">
        <v>8.9999999999999993E-3</v>
      </c>
      <c r="Q59" s="4" t="s">
        <v>128</v>
      </c>
    </row>
    <row r="60" spans="2:19" x14ac:dyDescent="0.25">
      <c r="B60" t="s">
        <v>129</v>
      </c>
      <c r="D60" t="s">
        <v>130</v>
      </c>
      <c r="E60" t="s">
        <v>131</v>
      </c>
      <c r="F60" s="7">
        <v>2.4</v>
      </c>
      <c r="G60" s="7" t="s">
        <v>27</v>
      </c>
      <c r="H60" s="8">
        <v>1284024.8199683984</v>
      </c>
      <c r="I60" s="7">
        <v>2000</v>
      </c>
      <c r="J60" s="7">
        <f t="shared" si="0"/>
        <v>5380.8</v>
      </c>
      <c r="K60" s="7">
        <v>0.9</v>
      </c>
      <c r="L60" s="7">
        <v>0.18</v>
      </c>
      <c r="M60" s="7">
        <v>0</v>
      </c>
      <c r="N60" s="7">
        <v>0.54</v>
      </c>
      <c r="O60" s="7">
        <v>1.4999999999999999E-2</v>
      </c>
      <c r="P60" s="7">
        <v>1.2E-2</v>
      </c>
      <c r="Q60" s="4" t="s">
        <v>132</v>
      </c>
    </row>
    <row r="61" spans="2:19" x14ac:dyDescent="0.25">
      <c r="B61" t="s">
        <v>133</v>
      </c>
      <c r="D61" s="9" t="s">
        <v>130</v>
      </c>
      <c r="E61" s="9" t="s">
        <v>131</v>
      </c>
      <c r="F61" s="10">
        <v>3.4</v>
      </c>
      <c r="G61" s="10" t="s">
        <v>27</v>
      </c>
      <c r="H61" s="11">
        <v>1284024.8199683984</v>
      </c>
      <c r="I61" s="10">
        <v>2000</v>
      </c>
      <c r="J61" s="10">
        <f t="shared" si="0"/>
        <v>7622.8</v>
      </c>
      <c r="K61" s="10">
        <v>0.9</v>
      </c>
      <c r="L61" s="10">
        <v>0.18</v>
      </c>
      <c r="M61" s="10">
        <v>0</v>
      </c>
      <c r="N61" s="10">
        <v>0.54</v>
      </c>
      <c r="O61" s="10">
        <v>1.4999999999999999E-2</v>
      </c>
      <c r="P61" s="10">
        <v>1.2E-2</v>
      </c>
      <c r="Q61" s="12" t="s">
        <v>132</v>
      </c>
      <c r="R61" s="9"/>
      <c r="S61" s="9"/>
    </row>
    <row r="62" spans="2:19" x14ac:dyDescent="0.25">
      <c r="B62" t="s">
        <v>134</v>
      </c>
      <c r="D62" t="s">
        <v>135</v>
      </c>
      <c r="E62" t="s">
        <v>131</v>
      </c>
      <c r="F62" s="7">
        <v>2.4</v>
      </c>
      <c r="G62" s="7" t="s">
        <v>27</v>
      </c>
      <c r="H62" s="8">
        <v>899021.61319531035</v>
      </c>
      <c r="I62" s="7">
        <v>2000</v>
      </c>
      <c r="J62" s="7">
        <f>F62*I62*1.121</f>
        <v>5380.8</v>
      </c>
      <c r="K62" s="7">
        <v>0.9</v>
      </c>
      <c r="L62" s="7">
        <v>0.28999999999999998</v>
      </c>
      <c r="M62" s="7">
        <v>0</v>
      </c>
      <c r="N62" s="7">
        <v>0.4</v>
      </c>
      <c r="O62" s="7">
        <v>2.7E-2</v>
      </c>
      <c r="P62" s="7">
        <v>1.9E-2</v>
      </c>
      <c r="Q62" s="4" t="s">
        <v>136</v>
      </c>
    </row>
    <row r="63" spans="2:19" x14ac:dyDescent="0.25">
      <c r="B63" t="s">
        <v>137</v>
      </c>
      <c r="D63" s="9" t="s">
        <v>135</v>
      </c>
      <c r="E63" s="9" t="s">
        <v>131</v>
      </c>
      <c r="F63" s="10">
        <v>3.4</v>
      </c>
      <c r="G63" s="10" t="s">
        <v>27</v>
      </c>
      <c r="H63" s="11">
        <v>899021.61319531035</v>
      </c>
      <c r="I63" s="10">
        <v>2000</v>
      </c>
      <c r="J63" s="10">
        <f>F63*I63*1.121</f>
        <v>7622.8</v>
      </c>
      <c r="K63" s="10">
        <v>0.9</v>
      </c>
      <c r="L63" s="10">
        <v>0.28999999999999998</v>
      </c>
      <c r="M63" s="10">
        <v>0</v>
      </c>
      <c r="N63" s="10">
        <v>0.4</v>
      </c>
      <c r="O63" s="10">
        <v>2.7E-2</v>
      </c>
      <c r="P63" s="10">
        <v>1.9E-2</v>
      </c>
      <c r="Q63" s="4" t="s">
        <v>136</v>
      </c>
      <c r="R63" s="9"/>
      <c r="S63" s="9"/>
    </row>
    <row r="64" spans="2:19" x14ac:dyDescent="0.25">
      <c r="B64" t="s">
        <v>138</v>
      </c>
      <c r="D64" t="s">
        <v>139</v>
      </c>
      <c r="E64" t="s">
        <v>140</v>
      </c>
      <c r="F64" s="7">
        <v>3.29</v>
      </c>
      <c r="G64" s="7" t="s">
        <v>27</v>
      </c>
      <c r="H64" s="8">
        <v>583390.66085189045</v>
      </c>
      <c r="I64" s="7">
        <v>2000</v>
      </c>
      <c r="J64" s="7">
        <f t="shared" si="0"/>
        <v>7376.18</v>
      </c>
      <c r="K64" s="7">
        <v>0.9</v>
      </c>
      <c r="L64" s="7">
        <v>0.23499999999999999</v>
      </c>
      <c r="M64" s="7">
        <v>0</v>
      </c>
      <c r="N64" s="7">
        <v>0.47</v>
      </c>
      <c r="O64" s="7">
        <v>2.1000000000000001E-2</v>
      </c>
      <c r="P64" s="7">
        <v>1.55E-2</v>
      </c>
      <c r="Q64" s="4" t="s">
        <v>141</v>
      </c>
    </row>
    <row r="65" spans="2:19" x14ac:dyDescent="0.25">
      <c r="B65" t="s">
        <v>142</v>
      </c>
      <c r="D65" s="9" t="s">
        <v>139</v>
      </c>
      <c r="E65" s="9" t="s">
        <v>140</v>
      </c>
      <c r="F65" s="10">
        <v>4.29</v>
      </c>
      <c r="G65" s="10" t="s">
        <v>27</v>
      </c>
      <c r="H65" s="11">
        <v>583390.66085189045</v>
      </c>
      <c r="I65" s="10">
        <v>2000</v>
      </c>
      <c r="J65" s="10">
        <f t="shared" si="0"/>
        <v>9618.18</v>
      </c>
      <c r="K65" s="10">
        <v>0.9</v>
      </c>
      <c r="L65" s="10">
        <v>0.23499999999999999</v>
      </c>
      <c r="M65" s="10">
        <v>0</v>
      </c>
      <c r="N65" s="10">
        <v>0.47</v>
      </c>
      <c r="O65" s="10">
        <v>2.1000000000000001E-2</v>
      </c>
      <c r="P65" s="10">
        <v>1.55E-2</v>
      </c>
      <c r="Q65" s="4" t="s">
        <v>141</v>
      </c>
      <c r="R65" s="9"/>
      <c r="S65" s="9"/>
    </row>
    <row r="66" spans="2:19" x14ac:dyDescent="0.25">
      <c r="B66" s="13" t="s">
        <v>143</v>
      </c>
      <c r="D66" t="s">
        <v>144</v>
      </c>
      <c r="E66" t="s">
        <v>145</v>
      </c>
      <c r="F66" s="7">
        <v>118.5</v>
      </c>
      <c r="G66" s="7" t="s">
        <v>121</v>
      </c>
      <c r="H66" s="8">
        <v>2341979.3306328347</v>
      </c>
      <c r="I66" s="7">
        <v>56</v>
      </c>
      <c r="J66" s="7">
        <f t="shared" si="0"/>
        <v>7438.9560000000001</v>
      </c>
      <c r="K66" s="7">
        <v>0.87</v>
      </c>
      <c r="L66" s="7">
        <v>1.03</v>
      </c>
      <c r="M66" s="7">
        <v>0.61</v>
      </c>
      <c r="N66" s="7">
        <v>0.22</v>
      </c>
      <c r="O66" s="7">
        <v>6.0000000000000001E-3</v>
      </c>
      <c r="P66" s="7">
        <v>7.0000000000000001E-3</v>
      </c>
      <c r="Q66" s="4" t="s">
        <v>146</v>
      </c>
    </row>
    <row r="67" spans="2:19" x14ac:dyDescent="0.25">
      <c r="B67" t="s">
        <v>147</v>
      </c>
      <c r="D67" t="s">
        <v>147</v>
      </c>
      <c r="E67" t="s">
        <v>148</v>
      </c>
      <c r="F67" s="7">
        <v>14.2</v>
      </c>
      <c r="G67" s="7" t="s">
        <v>27</v>
      </c>
      <c r="H67" s="8">
        <v>259387.00968257437</v>
      </c>
      <c r="I67" s="7">
        <v>2000</v>
      </c>
      <c r="J67" s="7">
        <f t="shared" si="0"/>
        <v>31836.400000000001</v>
      </c>
      <c r="K67" s="7">
        <v>0.3</v>
      </c>
      <c r="L67" s="7">
        <v>0.3</v>
      </c>
      <c r="M67" s="7">
        <v>0</v>
      </c>
      <c r="N67" s="7">
        <v>0.22</v>
      </c>
      <c r="O67" s="7">
        <v>6.0000000000000001E-3</v>
      </c>
      <c r="P67" s="7">
        <v>7.0000000000000001E-3</v>
      </c>
      <c r="Q67" s="4" t="s">
        <v>149</v>
      </c>
    </row>
    <row r="68" spans="2:19" x14ac:dyDescent="0.25">
      <c r="B68" t="s">
        <v>150</v>
      </c>
      <c r="D68" t="s">
        <v>150</v>
      </c>
      <c r="E68" t="s">
        <v>151</v>
      </c>
      <c r="F68" s="7">
        <v>634</v>
      </c>
      <c r="G68" s="7" t="s">
        <v>24</v>
      </c>
      <c r="H68" s="8">
        <v>578435.13744300092</v>
      </c>
      <c r="I68" s="7">
        <v>1</v>
      </c>
      <c r="J68" s="7">
        <f t="shared" si="0"/>
        <v>710.71399999999994</v>
      </c>
      <c r="K68" s="7">
        <v>0.93</v>
      </c>
      <c r="L68" s="7">
        <v>1.49</v>
      </c>
      <c r="M68" s="7">
        <v>4.41</v>
      </c>
      <c r="N68" s="7">
        <v>0.13</v>
      </c>
      <c r="O68" s="7">
        <v>1.2E-2</v>
      </c>
      <c r="P68" s="7">
        <v>7.0000000000000001E-3</v>
      </c>
      <c r="Q68" s="4" t="s">
        <v>152</v>
      </c>
    </row>
    <row r="69" spans="2:19" x14ac:dyDescent="0.25">
      <c r="B69" t="s">
        <v>153</v>
      </c>
      <c r="D69" t="s">
        <v>153</v>
      </c>
      <c r="E69" t="s">
        <v>154</v>
      </c>
      <c r="F69" s="7">
        <v>1985</v>
      </c>
      <c r="G69" s="7" t="s">
        <v>24</v>
      </c>
      <c r="H69" s="8">
        <v>180589.46147824262</v>
      </c>
      <c r="I69" s="7">
        <v>1</v>
      </c>
      <c r="J69" s="7">
        <f t="shared" ref="J69:J82" si="1">F69*I69*1.121</f>
        <v>2225.1849999999999</v>
      </c>
      <c r="K69" s="7">
        <v>0.94</v>
      </c>
      <c r="L69" s="7">
        <v>1.07</v>
      </c>
      <c r="M69" s="7">
        <v>1.54</v>
      </c>
      <c r="N69" s="7">
        <v>0.2</v>
      </c>
      <c r="O69" s="7">
        <v>1.6E-2</v>
      </c>
      <c r="P69" s="7">
        <v>1.4E-2</v>
      </c>
      <c r="Q69" s="4" t="s">
        <v>155</v>
      </c>
    </row>
    <row r="70" spans="2:19" x14ac:dyDescent="0.25">
      <c r="B70" t="s">
        <v>156</v>
      </c>
      <c r="D70" t="s">
        <v>156</v>
      </c>
      <c r="E70" t="s">
        <v>157</v>
      </c>
      <c r="F70" s="7">
        <v>293</v>
      </c>
      <c r="G70" s="7" t="s">
        <v>18</v>
      </c>
      <c r="H70" s="8">
        <v>73513.583867220106</v>
      </c>
      <c r="I70" s="7">
        <v>100</v>
      </c>
      <c r="J70" s="7">
        <f t="shared" si="1"/>
        <v>32845.300000000003</v>
      </c>
      <c r="K70" s="7">
        <v>0.22</v>
      </c>
      <c r="L70" s="7">
        <v>0.1</v>
      </c>
      <c r="M70" s="7">
        <v>1.06</v>
      </c>
      <c r="N70" s="7">
        <v>0.2</v>
      </c>
      <c r="O70" s="7">
        <v>1.9E-2</v>
      </c>
      <c r="P70" s="7">
        <v>1.4E-2</v>
      </c>
      <c r="Q70" s="4" t="s">
        <v>25</v>
      </c>
    </row>
    <row r="71" spans="2:19" x14ac:dyDescent="0.25">
      <c r="B71" s="13" t="s">
        <v>158</v>
      </c>
      <c r="D71" t="s">
        <v>159</v>
      </c>
      <c r="E71" t="s">
        <v>160</v>
      </c>
      <c r="F71" s="7">
        <v>63.1</v>
      </c>
      <c r="G71" s="7" t="s">
        <v>121</v>
      </c>
      <c r="H71" s="8">
        <v>191279.36701740406</v>
      </c>
      <c r="I71" s="7">
        <v>56</v>
      </c>
      <c r="J71" s="7">
        <f t="shared" si="1"/>
        <v>3961.1655999999998</v>
      </c>
      <c r="K71" s="7">
        <v>0.89</v>
      </c>
      <c r="L71" s="7">
        <v>0.88</v>
      </c>
      <c r="M71" s="7">
        <v>1.33</v>
      </c>
      <c r="N71" s="7">
        <v>0.22</v>
      </c>
      <c r="O71" s="7">
        <v>7.0000000000000001E-3</v>
      </c>
      <c r="P71" s="7">
        <v>6.0000000000000001E-3</v>
      </c>
      <c r="Q71" s="4" t="s">
        <v>161</v>
      </c>
    </row>
    <row r="72" spans="2:19" x14ac:dyDescent="0.25">
      <c r="B72" t="s">
        <v>162</v>
      </c>
      <c r="D72" t="s">
        <v>162</v>
      </c>
      <c r="E72" t="s">
        <v>163</v>
      </c>
      <c r="F72" s="7">
        <v>10.199999999999999</v>
      </c>
      <c r="G72" s="7" t="s">
        <v>27</v>
      </c>
      <c r="H72" s="8">
        <v>33345.533823947269</v>
      </c>
      <c r="I72" s="7">
        <v>2000</v>
      </c>
      <c r="J72" s="7">
        <f t="shared" si="1"/>
        <v>22868.400000000001</v>
      </c>
      <c r="K72" s="7">
        <v>0.3</v>
      </c>
      <c r="L72" s="7">
        <v>0.3</v>
      </c>
      <c r="M72" s="7">
        <v>0</v>
      </c>
      <c r="N72" s="7">
        <v>0.22</v>
      </c>
      <c r="O72" s="7">
        <v>7.0000000000000001E-3</v>
      </c>
      <c r="P72" s="7">
        <v>6.0000000000000001E-3</v>
      </c>
      <c r="Q72" s="4" t="s">
        <v>164</v>
      </c>
    </row>
    <row r="73" spans="2:19" x14ac:dyDescent="0.25">
      <c r="B73" t="s">
        <v>165</v>
      </c>
      <c r="D73" t="s">
        <v>165</v>
      </c>
      <c r="E73" t="s">
        <v>166</v>
      </c>
      <c r="F73" s="7">
        <v>34.1</v>
      </c>
      <c r="G73" s="7" t="s">
        <v>121</v>
      </c>
      <c r="H73" s="8">
        <v>2114558.7555476641</v>
      </c>
      <c r="I73" s="7">
        <v>60</v>
      </c>
      <c r="J73" s="7">
        <f t="shared" si="1"/>
        <v>2293.5659999999998</v>
      </c>
      <c r="K73" s="7">
        <v>0.91</v>
      </c>
      <c r="L73" s="7">
        <v>0.93</v>
      </c>
      <c r="M73" s="7">
        <v>1.35</v>
      </c>
      <c r="N73" s="7">
        <v>0.19</v>
      </c>
      <c r="O73" s="7">
        <v>8.0000000000000002E-3</v>
      </c>
      <c r="P73" s="7">
        <v>8.0000000000000002E-3</v>
      </c>
      <c r="Q73" s="4" t="s">
        <v>167</v>
      </c>
    </row>
    <row r="74" spans="2:19" x14ac:dyDescent="0.25">
      <c r="B74" t="s">
        <v>168</v>
      </c>
      <c r="D74" t="s">
        <v>168</v>
      </c>
      <c r="E74" t="s">
        <v>169</v>
      </c>
      <c r="F74" s="7">
        <v>20</v>
      </c>
      <c r="G74" s="7" t="s">
        <v>27</v>
      </c>
      <c r="H74" s="8">
        <v>24508.651713011561</v>
      </c>
      <c r="I74" s="7">
        <v>2000</v>
      </c>
      <c r="J74" s="7">
        <f t="shared" si="1"/>
        <v>44840</v>
      </c>
      <c r="K74" s="7">
        <v>0.22</v>
      </c>
      <c r="L74" s="7">
        <v>0.1</v>
      </c>
      <c r="M74" s="7">
        <v>1.06</v>
      </c>
      <c r="N74" s="7">
        <v>0.2</v>
      </c>
      <c r="O74" s="7">
        <v>1.9E-2</v>
      </c>
      <c r="P74" s="7">
        <v>1.4E-2</v>
      </c>
      <c r="Q74" s="4" t="s">
        <v>170</v>
      </c>
    </row>
    <row r="75" spans="2:19" x14ac:dyDescent="0.25">
      <c r="B75" t="s">
        <v>171</v>
      </c>
      <c r="D75" t="s">
        <v>171</v>
      </c>
      <c r="E75" t="s">
        <v>172</v>
      </c>
      <c r="F75" s="7">
        <v>1229</v>
      </c>
      <c r="G75" s="7" t="s">
        <v>24</v>
      </c>
      <c r="H75" s="8">
        <v>20761.538777416947</v>
      </c>
      <c r="I75" s="7">
        <v>1</v>
      </c>
      <c r="J75" s="7">
        <f t="shared" si="1"/>
        <v>1377.7090000000001</v>
      </c>
      <c r="K75" s="7">
        <v>0.88</v>
      </c>
      <c r="L75" s="7">
        <v>1.0900000000000001</v>
      </c>
      <c r="M75" s="7">
        <v>0.88</v>
      </c>
      <c r="N75" s="7">
        <v>0.22</v>
      </c>
      <c r="O75" s="7">
        <v>6.0000000000000001E-3</v>
      </c>
      <c r="P75" s="7">
        <v>8.9999999999999993E-3</v>
      </c>
      <c r="Q75" s="4" t="s">
        <v>173</v>
      </c>
    </row>
    <row r="76" spans="2:19" x14ac:dyDescent="0.25">
      <c r="B76" t="s">
        <v>174</v>
      </c>
      <c r="D76" t="s">
        <v>174</v>
      </c>
      <c r="E76" t="s">
        <v>175</v>
      </c>
      <c r="F76" s="7">
        <v>2218</v>
      </c>
      <c r="G76" s="7" t="s">
        <v>24</v>
      </c>
      <c r="H76" s="8">
        <v>491683.34741935221</v>
      </c>
      <c r="I76" s="7">
        <v>1</v>
      </c>
      <c r="J76" s="7">
        <f t="shared" si="1"/>
        <v>2486.3780000000002</v>
      </c>
      <c r="K76" s="7">
        <v>0.87</v>
      </c>
      <c r="L76" s="7">
        <v>0.3</v>
      </c>
      <c r="M76" s="7">
        <v>0</v>
      </c>
      <c r="N76" s="7">
        <v>0.4</v>
      </c>
      <c r="O76" s="7">
        <v>8.0000000000000002E-3</v>
      </c>
      <c r="P76" s="7">
        <v>1.7999999999999999E-2</v>
      </c>
      <c r="Q76" s="4" t="s">
        <v>176</v>
      </c>
    </row>
    <row r="77" spans="2:19" x14ac:dyDescent="0.25">
      <c r="B77" t="s">
        <v>177</v>
      </c>
      <c r="D77" t="s">
        <v>177</v>
      </c>
      <c r="E77" t="s">
        <v>178</v>
      </c>
      <c r="F77" s="7">
        <v>15.1</v>
      </c>
      <c r="G77" s="7" t="s">
        <v>121</v>
      </c>
      <c r="H77" s="8">
        <v>74515.664898957097</v>
      </c>
      <c r="I77" s="14">
        <v>60</v>
      </c>
      <c r="J77" s="7">
        <f t="shared" si="1"/>
        <v>1015.626</v>
      </c>
      <c r="K77" s="7">
        <v>0.88</v>
      </c>
      <c r="L77" s="7">
        <v>1.0900000000000001</v>
      </c>
      <c r="M77" s="7">
        <v>0.88</v>
      </c>
      <c r="N77" s="7">
        <v>0.22</v>
      </c>
      <c r="O77" s="7">
        <v>6.0000000000000001E-3</v>
      </c>
      <c r="P77" s="7">
        <v>8.9999999999999993E-3</v>
      </c>
      <c r="Q77" s="4" t="s">
        <v>179</v>
      </c>
    </row>
    <row r="78" spans="2:19" x14ac:dyDescent="0.25">
      <c r="B78" t="s">
        <v>177</v>
      </c>
      <c r="D78" t="s">
        <v>177</v>
      </c>
      <c r="E78" t="s">
        <v>180</v>
      </c>
      <c r="F78" s="7">
        <v>33.200000000000003</v>
      </c>
      <c r="G78" s="7" t="s">
        <v>121</v>
      </c>
      <c r="H78" s="8">
        <v>159045.29266971079</v>
      </c>
      <c r="I78" s="7">
        <v>50</v>
      </c>
      <c r="J78" s="7">
        <f t="shared" si="1"/>
        <v>1860.8600000000004</v>
      </c>
      <c r="K78" s="7">
        <v>0.88</v>
      </c>
      <c r="L78" s="7">
        <v>1.0900000000000001</v>
      </c>
      <c r="M78" s="7">
        <v>0.88</v>
      </c>
      <c r="N78" s="7">
        <v>0.22</v>
      </c>
      <c r="O78" s="7">
        <v>6.0000000000000001E-3</v>
      </c>
      <c r="P78" s="7">
        <v>8.9999999999999993E-3</v>
      </c>
      <c r="Q78" s="4" t="s">
        <v>179</v>
      </c>
    </row>
    <row r="79" spans="2:19" x14ac:dyDescent="0.25">
      <c r="B79" t="s">
        <v>177</v>
      </c>
      <c r="D79" t="s">
        <v>177</v>
      </c>
      <c r="E79" t="s">
        <v>181</v>
      </c>
      <c r="F79" s="7">
        <v>1035</v>
      </c>
      <c r="G79" s="7" t="s">
        <v>24</v>
      </c>
      <c r="H79" s="8">
        <v>4417.9247963808548</v>
      </c>
      <c r="I79" s="7">
        <v>1</v>
      </c>
      <c r="J79" s="7">
        <f t="shared" si="1"/>
        <v>1160.2349999999999</v>
      </c>
      <c r="K79" s="7">
        <v>0.88</v>
      </c>
      <c r="L79" s="7">
        <v>1.0900000000000001</v>
      </c>
      <c r="M79" s="7">
        <v>0.88</v>
      </c>
      <c r="N79" s="7">
        <v>0.22</v>
      </c>
      <c r="O79" s="7">
        <v>6.0000000000000001E-3</v>
      </c>
      <c r="P79" s="7">
        <v>8.9999999999999993E-3</v>
      </c>
      <c r="Q79" s="4" t="s">
        <v>179</v>
      </c>
    </row>
    <row r="80" spans="2:19" x14ac:dyDescent="0.25">
      <c r="B80" t="s">
        <v>177</v>
      </c>
      <c r="D80" t="s">
        <v>177</v>
      </c>
      <c r="E80" t="s">
        <v>182</v>
      </c>
      <c r="F80" s="7">
        <v>27.1</v>
      </c>
      <c r="G80" s="7" t="s">
        <v>121</v>
      </c>
      <c r="H80" s="8">
        <v>110448.1199095214</v>
      </c>
      <c r="I80" s="7">
        <v>56</v>
      </c>
      <c r="J80" s="7">
        <f t="shared" si="1"/>
        <v>1701.2296000000001</v>
      </c>
      <c r="K80" s="7">
        <v>0.88</v>
      </c>
      <c r="L80" s="7">
        <v>1.0900000000000001</v>
      </c>
      <c r="M80" s="7">
        <v>0.88</v>
      </c>
      <c r="N80" s="7">
        <v>0.22</v>
      </c>
      <c r="O80" s="7">
        <v>6.0000000000000001E-3</v>
      </c>
      <c r="P80" s="7">
        <v>8.9999999999999993E-3</v>
      </c>
      <c r="Q80" s="4" t="s">
        <v>179</v>
      </c>
    </row>
    <row r="81" spans="2:19" x14ac:dyDescent="0.25">
      <c r="B81" s="5"/>
      <c r="D81" t="s">
        <v>183</v>
      </c>
      <c r="E81" t="s">
        <v>184</v>
      </c>
      <c r="F81" s="7">
        <v>1200</v>
      </c>
      <c r="G81" s="7" t="s">
        <v>24</v>
      </c>
      <c r="H81" s="8">
        <v>50059.835374624956</v>
      </c>
      <c r="I81" s="7">
        <v>1</v>
      </c>
      <c r="J81" s="7">
        <f t="shared" si="1"/>
        <v>1345.2</v>
      </c>
      <c r="K81" s="7">
        <v>0.88</v>
      </c>
      <c r="L81" s="7">
        <v>1.0900000000000001</v>
      </c>
      <c r="M81" s="7">
        <v>0.88</v>
      </c>
      <c r="N81" s="7">
        <v>0.22</v>
      </c>
      <c r="O81" s="7">
        <v>6.0000000000000001E-3</v>
      </c>
      <c r="P81" s="7">
        <v>8.9999999999999993E-3</v>
      </c>
      <c r="Q81" s="4" t="s">
        <v>179</v>
      </c>
    </row>
    <row r="82" spans="2:19" ht="15.75" thickBot="1" x14ac:dyDescent="0.3">
      <c r="B82" s="5"/>
      <c r="D82" t="s">
        <v>183</v>
      </c>
      <c r="E82" t="s">
        <v>185</v>
      </c>
      <c r="F82" s="7">
        <v>35.4</v>
      </c>
      <c r="G82" s="7" t="s">
        <v>186</v>
      </c>
      <c r="H82" s="8">
        <v>190227.3744235748</v>
      </c>
      <c r="I82" s="7">
        <v>2000</v>
      </c>
      <c r="J82" s="7">
        <f t="shared" si="1"/>
        <v>79366.8</v>
      </c>
      <c r="K82" s="7">
        <v>0.25</v>
      </c>
      <c r="L82" s="7">
        <v>0.41</v>
      </c>
      <c r="M82" s="7">
        <v>0</v>
      </c>
      <c r="N82" s="7">
        <v>0.16</v>
      </c>
      <c r="O82" s="7">
        <v>7.0000000000000001E-3</v>
      </c>
      <c r="P82" s="7">
        <v>5.0000000000000001E-3</v>
      </c>
      <c r="Q82" s="4" t="s">
        <v>187</v>
      </c>
    </row>
    <row r="83" spans="2:19" ht="19.5" thickBot="1" x14ac:dyDescent="0.35">
      <c r="B83" s="15" t="s">
        <v>188</v>
      </c>
      <c r="F83" s="7"/>
      <c r="G83" s="7"/>
      <c r="H83" s="8"/>
      <c r="I83" s="7"/>
      <c r="J83" s="7"/>
      <c r="K83" s="7"/>
      <c r="L83" s="7"/>
      <c r="M83" s="7"/>
      <c r="N83" s="7"/>
      <c r="O83" s="7"/>
      <c r="P83" s="7"/>
      <c r="Q83" s="4"/>
    </row>
    <row r="84" spans="2:19" x14ac:dyDescent="0.25">
      <c r="B84" t="s">
        <v>189</v>
      </c>
      <c r="D84" s="9" t="s">
        <v>16</v>
      </c>
      <c r="E84" s="9" t="s">
        <v>190</v>
      </c>
      <c r="F84" s="9"/>
      <c r="G84" s="9"/>
      <c r="H84" s="9"/>
      <c r="I84" s="9"/>
      <c r="J84" s="7">
        <f t="shared" ref="J84:J88" si="2">F84*I84*1.121</f>
        <v>0</v>
      </c>
      <c r="K84" s="7">
        <v>0.91</v>
      </c>
      <c r="L84" s="7">
        <v>1.1299999999999999</v>
      </c>
      <c r="M84" s="7">
        <v>0.85</v>
      </c>
      <c r="N84" s="7">
        <v>0.05</v>
      </c>
      <c r="O84" s="7">
        <v>1.0999999999999999E-2</v>
      </c>
      <c r="P84" s="7">
        <v>8.0000000000000002E-3</v>
      </c>
      <c r="Q84" s="4" t="s">
        <v>28</v>
      </c>
      <c r="R84" s="9"/>
      <c r="S84" s="9"/>
    </row>
    <row r="85" spans="2:19" x14ac:dyDescent="0.25">
      <c r="B85" t="s">
        <v>191</v>
      </c>
      <c r="D85" s="9" t="s">
        <v>16</v>
      </c>
      <c r="E85" s="9" t="s">
        <v>192</v>
      </c>
      <c r="F85" s="9">
        <f>AVERAGE(F32:F34)+F35</f>
        <v>495</v>
      </c>
      <c r="G85" s="9" t="s">
        <v>18</v>
      </c>
      <c r="H85" s="9"/>
      <c r="I85" s="9">
        <v>100</v>
      </c>
      <c r="J85" s="7">
        <f t="shared" si="2"/>
        <v>55489.5</v>
      </c>
      <c r="K85" s="16">
        <f t="shared" ref="K85:P85" si="3">AVERAGE(AVERAGE(K32:K34),K35)</f>
        <v>0.05</v>
      </c>
      <c r="L85" s="17">
        <f t="shared" si="3"/>
        <v>0.93500000000000005</v>
      </c>
      <c r="M85" s="17">
        <f t="shared" si="3"/>
        <v>0</v>
      </c>
      <c r="N85" s="17">
        <f t="shared" si="3"/>
        <v>7.4999999999999997E-2</v>
      </c>
      <c r="O85" s="17">
        <f t="shared" si="3"/>
        <v>6.0000000000000001E-3</v>
      </c>
      <c r="P85" s="17">
        <f t="shared" si="3"/>
        <v>8.9999999999999993E-3</v>
      </c>
      <c r="Q85" s="9" t="s">
        <v>193</v>
      </c>
      <c r="R85" s="9"/>
      <c r="S85" s="9"/>
    </row>
    <row r="86" spans="2:19" x14ac:dyDescent="0.25">
      <c r="B86" t="s">
        <v>194</v>
      </c>
      <c r="D86" s="9" t="s">
        <v>16</v>
      </c>
      <c r="E86" s="9" t="s">
        <v>195</v>
      </c>
      <c r="F86" s="9"/>
      <c r="G86" s="9"/>
      <c r="H86" s="9"/>
      <c r="I86" s="9"/>
      <c r="J86" s="7">
        <f t="shared" si="2"/>
        <v>0</v>
      </c>
      <c r="K86" s="7">
        <v>0.05</v>
      </c>
      <c r="L86" s="7">
        <v>1.57</v>
      </c>
      <c r="M86" s="7">
        <v>0</v>
      </c>
      <c r="N86" s="7">
        <v>0.04</v>
      </c>
      <c r="O86" s="7">
        <v>6.0000000000000001E-3</v>
      </c>
      <c r="P86" s="7">
        <v>8.9999999999999993E-3</v>
      </c>
      <c r="Q86" s="4" t="s">
        <v>196</v>
      </c>
      <c r="R86" s="9"/>
      <c r="S86" s="9"/>
    </row>
    <row r="87" spans="2:19" x14ac:dyDescent="0.25">
      <c r="B87" t="s">
        <v>197</v>
      </c>
      <c r="D87" s="18" t="s">
        <v>16</v>
      </c>
      <c r="E87" s="18" t="s">
        <v>198</v>
      </c>
      <c r="F87" s="16"/>
      <c r="G87" s="16"/>
      <c r="H87" s="16"/>
      <c r="I87" s="16"/>
      <c r="J87" s="7">
        <f t="shared" si="2"/>
        <v>0</v>
      </c>
      <c r="K87" s="19">
        <f>AVERAGE(K4,K7:K13,K15,K24,K37:K39,K47,K48,K50,K51)</f>
        <v>0.49031249999999998</v>
      </c>
      <c r="L87" s="19">
        <f t="shared" ref="L87:P88" si="4">AVERAGE(L4,L7:L13,L15,L24,L37:L39,L47,L48,L50,L51)</f>
        <v>1.0931249999999999</v>
      </c>
      <c r="M87" s="19">
        <f t="shared" si="4"/>
        <v>0.42812499999999998</v>
      </c>
      <c r="N87" s="19">
        <f t="shared" si="4"/>
        <v>0.31250000000000006</v>
      </c>
      <c r="O87" s="19">
        <f t="shared" si="4"/>
        <v>8.062500000000002E-3</v>
      </c>
      <c r="P87" s="19">
        <f t="shared" si="4"/>
        <v>8.7500000000000008E-3</v>
      </c>
      <c r="Q87" s="9"/>
      <c r="R87" s="9"/>
      <c r="S87" s="9"/>
    </row>
    <row r="88" spans="2:19" x14ac:dyDescent="0.25">
      <c r="B88" t="s">
        <v>16</v>
      </c>
      <c r="D88" s="18" t="s">
        <v>16</v>
      </c>
      <c r="E88" s="18" t="s">
        <v>198</v>
      </c>
      <c r="F88" s="16"/>
      <c r="G88" s="16"/>
      <c r="H88" s="16"/>
      <c r="I88" s="16"/>
      <c r="J88" s="7">
        <f t="shared" si="2"/>
        <v>0</v>
      </c>
      <c r="K88" s="19">
        <f>AVERAGE(K5,K8:K14,K16,K25,K38:K40,K48,K49,K51,K52)</f>
        <v>0.5352941176470587</v>
      </c>
      <c r="L88" s="19">
        <f t="shared" si="4"/>
        <v>0.91823529411764693</v>
      </c>
      <c r="M88" s="19">
        <f t="shared" si="4"/>
        <v>0.52470588235294113</v>
      </c>
      <c r="N88" s="19">
        <f t="shared" si="4"/>
        <v>0.33</v>
      </c>
      <c r="O88" s="19">
        <f t="shared" si="4"/>
        <v>8.4882352941176489E-3</v>
      </c>
      <c r="P88" s="19">
        <f t="shared" si="4"/>
        <v>8.9000000000000017E-3</v>
      </c>
      <c r="Q88" s="9"/>
      <c r="R88" s="9"/>
      <c r="S88" s="9"/>
    </row>
    <row r="89" spans="2:19" x14ac:dyDescent="0.25">
      <c r="B89" s="20" t="s">
        <v>199</v>
      </c>
      <c r="D89" s="9" t="s">
        <v>16</v>
      </c>
      <c r="E89" s="9" t="s">
        <v>200</v>
      </c>
      <c r="F89" s="9"/>
      <c r="G89" s="9" t="s">
        <v>18</v>
      </c>
      <c r="H89" s="9">
        <v>0</v>
      </c>
      <c r="I89" s="9">
        <v>100</v>
      </c>
      <c r="J89" s="9">
        <v>0</v>
      </c>
      <c r="K89" s="9">
        <v>0.05</v>
      </c>
      <c r="L89" s="9">
        <v>1.21</v>
      </c>
      <c r="M89" s="9">
        <v>0.46</v>
      </c>
      <c r="N89" s="9">
        <v>0.15</v>
      </c>
      <c r="O89" s="9">
        <v>1.9E-2</v>
      </c>
      <c r="P89" s="9">
        <v>1.4E-2</v>
      </c>
      <c r="Q89" s="9" t="s">
        <v>103</v>
      </c>
      <c r="R89" s="9"/>
      <c r="S89" s="9"/>
    </row>
    <row r="90" spans="2:19" x14ac:dyDescent="0.25">
      <c r="B90" t="s">
        <v>201</v>
      </c>
      <c r="D90" s="9"/>
      <c r="E90" s="9"/>
      <c r="F90" s="9"/>
      <c r="G90" s="9"/>
      <c r="H90" s="9"/>
      <c r="I90" s="9"/>
      <c r="J90" s="9"/>
      <c r="K90" s="9"/>
      <c r="L90" s="9"/>
      <c r="M90" s="9"/>
      <c r="N90" s="9"/>
      <c r="O90" s="9"/>
      <c r="P90" s="9"/>
      <c r="Q90" s="9"/>
      <c r="R90" s="9"/>
      <c r="S90" s="9"/>
    </row>
    <row r="91" spans="2:19" x14ac:dyDescent="0.25">
      <c r="B91" t="s">
        <v>202</v>
      </c>
      <c r="D91" s="9"/>
      <c r="E91" s="9"/>
      <c r="F91" s="9"/>
      <c r="G91" s="9"/>
      <c r="H91" s="9"/>
      <c r="I91" s="9"/>
      <c r="J91" s="9"/>
      <c r="K91" s="9"/>
      <c r="L91" s="9"/>
      <c r="M91" s="9"/>
      <c r="N91" s="9"/>
      <c r="O91" s="9"/>
      <c r="P91" s="9"/>
      <c r="Q91" s="9"/>
      <c r="R91" s="9"/>
      <c r="S91" s="9"/>
    </row>
    <row r="92" spans="2:19" x14ac:dyDescent="0.25">
      <c r="B92" t="s">
        <v>203</v>
      </c>
      <c r="D92" s="9"/>
      <c r="E92" s="9"/>
      <c r="F92" s="9"/>
      <c r="G92" s="9"/>
      <c r="H92" s="9"/>
      <c r="I92" s="9"/>
      <c r="J92" s="9"/>
      <c r="K92" s="9"/>
      <c r="L92" s="9"/>
      <c r="M92" s="9"/>
      <c r="N92" s="9"/>
      <c r="O92" s="9"/>
      <c r="P92" s="9"/>
      <c r="Q92" s="9"/>
      <c r="R92" s="9"/>
      <c r="S92" s="9"/>
    </row>
    <row r="93" spans="2:19" x14ac:dyDescent="0.25">
      <c r="B93" t="s">
        <v>204</v>
      </c>
      <c r="D93" s="9"/>
      <c r="E93" s="9"/>
      <c r="F93" s="9"/>
      <c r="G93" s="9"/>
      <c r="H93" s="9"/>
      <c r="I93" s="9"/>
      <c r="J93" s="9"/>
      <c r="K93" s="9"/>
      <c r="L93" s="9"/>
      <c r="M93" s="9"/>
      <c r="N93" s="9"/>
      <c r="O93" s="9"/>
      <c r="P93" s="9"/>
      <c r="Q93" s="9"/>
      <c r="R93" s="9"/>
      <c r="S93" s="9"/>
    </row>
    <row r="94" spans="2:19" x14ac:dyDescent="0.25">
      <c r="B94" t="s">
        <v>205</v>
      </c>
      <c r="D94" s="9"/>
      <c r="E94" s="9"/>
      <c r="F94" s="9"/>
      <c r="G94" s="9"/>
      <c r="H94" s="9"/>
      <c r="I94" s="9"/>
      <c r="J94" s="9"/>
      <c r="K94" s="9"/>
      <c r="L94" s="9"/>
      <c r="M94" s="9"/>
      <c r="N94" s="9"/>
      <c r="O94" s="9"/>
      <c r="P94" s="9"/>
      <c r="Q94" s="9"/>
      <c r="R94" s="9"/>
      <c r="S94" s="9"/>
    </row>
    <row r="95" spans="2:19" x14ac:dyDescent="0.25">
      <c r="B95" t="s">
        <v>206</v>
      </c>
      <c r="D95" s="9"/>
      <c r="E95" s="9"/>
      <c r="F95" s="9"/>
      <c r="G95" s="9"/>
      <c r="H95" s="9"/>
      <c r="I95" s="9"/>
      <c r="J95" s="9"/>
      <c r="K95" s="9"/>
      <c r="L95" s="9"/>
      <c r="M95" s="9"/>
      <c r="N95" s="9"/>
      <c r="O95" s="9"/>
      <c r="P95" s="9"/>
      <c r="Q95" s="9"/>
      <c r="R95" s="9"/>
      <c r="S95" s="9"/>
    </row>
    <row r="96" spans="2:19" x14ac:dyDescent="0.25">
      <c r="B96" t="s">
        <v>207</v>
      </c>
      <c r="D96" s="9"/>
      <c r="E96" s="9"/>
      <c r="F96" s="9"/>
      <c r="G96" s="9"/>
      <c r="H96" s="9"/>
      <c r="I96" s="9"/>
      <c r="J96" s="9"/>
      <c r="K96" s="9"/>
      <c r="L96" s="9"/>
      <c r="M96" s="9"/>
      <c r="N96" s="9"/>
      <c r="O96" s="9"/>
      <c r="P96" s="9"/>
      <c r="Q96" s="9"/>
      <c r="R96" s="9"/>
      <c r="S96" s="9"/>
    </row>
    <row r="97" spans="2:19" x14ac:dyDescent="0.25">
      <c r="B97" t="s">
        <v>208</v>
      </c>
      <c r="D97" s="9"/>
      <c r="E97" s="9"/>
      <c r="F97" s="9"/>
      <c r="G97" s="9"/>
      <c r="H97" s="9"/>
      <c r="I97" s="9"/>
      <c r="J97" s="7">
        <f t="shared" ref="J97" si="5">F97*I97*1.121</f>
        <v>0</v>
      </c>
      <c r="K97" s="10">
        <v>0.9</v>
      </c>
      <c r="L97" s="10">
        <v>1</v>
      </c>
      <c r="M97" s="10">
        <v>0</v>
      </c>
      <c r="N97" s="10">
        <v>0.54</v>
      </c>
      <c r="O97" s="10">
        <v>1.4999999999999999E-2</v>
      </c>
      <c r="P97" s="10">
        <v>1.2E-2</v>
      </c>
      <c r="Q97" s="12" t="s">
        <v>209</v>
      </c>
      <c r="R97" s="9"/>
      <c r="S97" s="9"/>
    </row>
    <row r="98" spans="2:19" x14ac:dyDescent="0.25">
      <c r="B98" t="s">
        <v>210</v>
      </c>
      <c r="D98" s="9"/>
      <c r="E98" s="9"/>
      <c r="F98" s="9"/>
      <c r="G98" s="9"/>
      <c r="H98" s="9"/>
      <c r="I98" s="9"/>
      <c r="J98" s="9"/>
      <c r="K98" s="9"/>
      <c r="L98" s="9"/>
      <c r="M98" s="9"/>
      <c r="N98" s="9"/>
      <c r="O98" s="9"/>
      <c r="P98" s="9"/>
      <c r="Q98" s="9"/>
      <c r="R98" s="9"/>
      <c r="S98" s="9"/>
    </row>
    <row r="99" spans="2:19" x14ac:dyDescent="0.25">
      <c r="B99" t="s">
        <v>211</v>
      </c>
      <c r="D99" s="9"/>
      <c r="E99" s="9"/>
      <c r="F99" s="9"/>
      <c r="G99" s="9"/>
      <c r="H99" s="9"/>
      <c r="I99" s="9"/>
      <c r="J99" s="7">
        <f t="shared" ref="J99" si="6">F99*I99*1.121</f>
        <v>0</v>
      </c>
      <c r="K99" s="10">
        <v>0.9</v>
      </c>
      <c r="L99" s="10">
        <v>1</v>
      </c>
      <c r="M99" s="10">
        <v>0</v>
      </c>
      <c r="N99" s="10">
        <v>0.54</v>
      </c>
      <c r="O99" s="10">
        <v>1.4999999999999999E-2</v>
      </c>
      <c r="P99" s="10">
        <v>1.2E-2</v>
      </c>
      <c r="Q99" s="12" t="s">
        <v>209</v>
      </c>
      <c r="R99" s="9"/>
      <c r="S99" s="9"/>
    </row>
    <row r="100" spans="2:19" x14ac:dyDescent="0.25">
      <c r="B100" t="s">
        <v>212</v>
      </c>
      <c r="D100" s="9"/>
      <c r="E100" s="9"/>
      <c r="F100" s="9"/>
      <c r="G100" s="9"/>
      <c r="H100" s="9"/>
      <c r="I100" s="9"/>
      <c r="J100" s="9"/>
      <c r="K100" s="9"/>
      <c r="L100" s="9"/>
      <c r="M100" s="9"/>
      <c r="N100" s="9"/>
      <c r="O100" s="9"/>
      <c r="P100" s="9"/>
      <c r="Q100" s="9"/>
      <c r="R100" s="9"/>
      <c r="S100" s="9"/>
    </row>
    <row r="101" spans="2:19" x14ac:dyDescent="0.25">
      <c r="B101" t="s">
        <v>213</v>
      </c>
      <c r="D101" s="9"/>
      <c r="E101" s="9"/>
      <c r="F101" s="9"/>
      <c r="G101" s="9"/>
      <c r="H101" s="9"/>
      <c r="I101" s="9"/>
      <c r="J101" s="10">
        <f t="shared" ref="J101:J105" si="7">F101*I101*1.121</f>
        <v>0</v>
      </c>
      <c r="K101" s="10">
        <v>0.9</v>
      </c>
      <c r="L101" s="10">
        <v>0.5</v>
      </c>
      <c r="M101" s="10">
        <v>0</v>
      </c>
      <c r="N101" s="10">
        <v>0.47</v>
      </c>
      <c r="O101" s="10">
        <v>2.1000000000000001E-2</v>
      </c>
      <c r="P101" s="10">
        <v>1.55E-2</v>
      </c>
      <c r="Q101" s="12" t="s">
        <v>214</v>
      </c>
      <c r="R101" s="9"/>
      <c r="S101" s="9"/>
    </row>
    <row r="102" spans="2:19" x14ac:dyDescent="0.25">
      <c r="B102" t="s">
        <v>215</v>
      </c>
      <c r="D102" s="9"/>
      <c r="E102" s="9"/>
      <c r="F102" s="9"/>
      <c r="G102" s="9"/>
      <c r="H102" s="9"/>
      <c r="I102" s="9"/>
      <c r="J102" s="7">
        <f t="shared" si="7"/>
        <v>0</v>
      </c>
      <c r="K102" s="10">
        <v>0.9</v>
      </c>
      <c r="L102" s="10">
        <v>0.5</v>
      </c>
      <c r="M102" s="10">
        <v>0</v>
      </c>
      <c r="N102" s="10">
        <v>0.54</v>
      </c>
      <c r="O102" s="10">
        <v>1.4999999999999999E-2</v>
      </c>
      <c r="P102" s="10">
        <v>1.2E-2</v>
      </c>
      <c r="Q102" s="12" t="s">
        <v>216</v>
      </c>
      <c r="R102" s="9"/>
      <c r="S102" s="9"/>
    </row>
    <row r="103" spans="2:19" x14ac:dyDescent="0.25">
      <c r="B103" t="s">
        <v>217</v>
      </c>
      <c r="D103" s="9"/>
      <c r="E103" s="9"/>
      <c r="F103" s="9"/>
      <c r="G103" s="9"/>
      <c r="H103" s="9"/>
      <c r="I103" s="9"/>
      <c r="J103" s="7">
        <f t="shared" si="7"/>
        <v>0</v>
      </c>
      <c r="K103" s="10">
        <v>0.9</v>
      </c>
      <c r="L103" s="10">
        <v>0.5</v>
      </c>
      <c r="M103" s="10">
        <v>0</v>
      </c>
      <c r="N103" s="10">
        <v>0.54</v>
      </c>
      <c r="O103" s="10">
        <v>1.4999999999999999E-2</v>
      </c>
      <c r="P103" s="10">
        <v>1.2E-2</v>
      </c>
      <c r="Q103" s="12" t="s">
        <v>216</v>
      </c>
      <c r="R103" s="9"/>
      <c r="S103" s="9"/>
    </row>
    <row r="104" spans="2:19" x14ac:dyDescent="0.25">
      <c r="B104" t="s">
        <v>218</v>
      </c>
      <c r="D104" s="9"/>
      <c r="E104" s="9"/>
      <c r="F104" s="9"/>
      <c r="G104" s="9"/>
      <c r="H104" s="9"/>
      <c r="I104" s="9"/>
      <c r="J104" s="7">
        <f t="shared" si="7"/>
        <v>0</v>
      </c>
      <c r="K104" s="7">
        <v>0.9</v>
      </c>
      <c r="L104" s="7">
        <v>0.5</v>
      </c>
      <c r="M104" s="7">
        <v>0</v>
      </c>
      <c r="N104" s="7">
        <v>0.47</v>
      </c>
      <c r="O104" s="7">
        <v>2.1000000000000001E-2</v>
      </c>
      <c r="P104" s="7">
        <v>1.55E-2</v>
      </c>
      <c r="Q104" s="4" t="s">
        <v>219</v>
      </c>
      <c r="S104" s="9"/>
    </row>
    <row r="105" spans="2:19" x14ac:dyDescent="0.25">
      <c r="B105" t="s">
        <v>220</v>
      </c>
      <c r="D105" s="9"/>
      <c r="E105" s="9"/>
      <c r="F105" s="9"/>
      <c r="G105" s="9"/>
      <c r="H105" s="9"/>
      <c r="I105" s="9"/>
      <c r="J105" s="10">
        <f t="shared" si="7"/>
        <v>0</v>
      </c>
      <c r="K105" s="10">
        <v>0.9</v>
      </c>
      <c r="L105" s="10">
        <v>0.5</v>
      </c>
      <c r="M105" s="10">
        <v>0</v>
      </c>
      <c r="N105" s="10">
        <v>0.47</v>
      </c>
      <c r="O105" s="10">
        <v>2.1000000000000001E-2</v>
      </c>
      <c r="P105" s="10">
        <v>1.55E-2</v>
      </c>
      <c r="Q105" s="12" t="s">
        <v>214</v>
      </c>
      <c r="R105" s="9"/>
      <c r="S105" s="9"/>
    </row>
    <row r="106" spans="2:19" x14ac:dyDescent="0.25">
      <c r="B106" t="s">
        <v>221</v>
      </c>
      <c r="D106" s="9"/>
      <c r="E106" s="9"/>
      <c r="F106" s="9"/>
      <c r="G106" s="9"/>
      <c r="H106" s="9"/>
      <c r="I106" s="9"/>
      <c r="J106" s="7">
        <f>F106*I106*1.121</f>
        <v>0</v>
      </c>
      <c r="K106" s="7">
        <v>0.9</v>
      </c>
      <c r="L106" s="7">
        <v>0.5</v>
      </c>
      <c r="M106" s="7">
        <v>0</v>
      </c>
      <c r="N106" s="7">
        <v>0.4</v>
      </c>
      <c r="O106" s="7">
        <v>2.7E-2</v>
      </c>
      <c r="P106" s="7">
        <v>1.9E-2</v>
      </c>
      <c r="Q106" s="4" t="s">
        <v>222</v>
      </c>
      <c r="R106" s="9"/>
      <c r="S106" s="9"/>
    </row>
    <row r="107" spans="2:19" x14ac:dyDescent="0.25">
      <c r="B107" t="s">
        <v>223</v>
      </c>
      <c r="D107" s="9"/>
      <c r="E107" s="9"/>
      <c r="F107" s="9"/>
      <c r="G107" s="9"/>
      <c r="H107" s="9"/>
      <c r="I107" s="9"/>
      <c r="J107" s="10">
        <f>F107*I107*1.121</f>
        <v>0</v>
      </c>
      <c r="K107" s="10">
        <v>0.9</v>
      </c>
      <c r="L107" s="10">
        <v>0.5</v>
      </c>
      <c r="M107" s="10">
        <v>0</v>
      </c>
      <c r="N107" s="10">
        <v>0.4</v>
      </c>
      <c r="O107" s="10">
        <v>2.7E-2</v>
      </c>
      <c r="P107" s="10">
        <v>1.9E-2</v>
      </c>
      <c r="Q107" s="4" t="s">
        <v>222</v>
      </c>
      <c r="R107" s="9"/>
      <c r="S107" s="9"/>
    </row>
    <row r="108" spans="2:19" x14ac:dyDescent="0.25">
      <c r="D108" s="6"/>
      <c r="E108" s="6"/>
      <c r="F108" s="21"/>
      <c r="G108" s="21"/>
      <c r="H108" s="21"/>
      <c r="I108" s="21"/>
      <c r="J108" s="21"/>
      <c r="K108" s="21"/>
      <c r="L108" s="21"/>
      <c r="M108" s="21"/>
      <c r="N108" s="21"/>
      <c r="O108" s="21"/>
      <c r="P108" s="21"/>
      <c r="Q108" s="21"/>
      <c r="R108" s="21"/>
    </row>
    <row r="112" spans="2:19" x14ac:dyDescent="0.25">
      <c r="B112" s="5"/>
      <c r="C112" t="s">
        <v>224</v>
      </c>
    </row>
    <row r="113" spans="2:3" x14ac:dyDescent="0.25">
      <c r="B113" s="22"/>
      <c r="C113" t="s">
        <v>225</v>
      </c>
    </row>
    <row r="114" spans="2:3" x14ac:dyDescent="0.25">
      <c r="C114" t="s">
        <v>226</v>
      </c>
    </row>
    <row r="115" spans="2:3" x14ac:dyDescent="0.25">
      <c r="B115" s="20"/>
      <c r="C115" t="s">
        <v>227</v>
      </c>
    </row>
    <row r="118" spans="2:3" x14ac:dyDescent="0.25">
      <c r="C118" s="6"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CFARM Cash Crops</vt:lpstr>
      <vt:lpstr>CFARM Tree Crops</vt:lpstr>
      <vt:lpstr>harvest.csv</vt:lpstr>
      <vt:lpstr>Tier II</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Williams</dc:creator>
  <cp:lastModifiedBy>RSF</cp:lastModifiedBy>
  <dcterms:created xsi:type="dcterms:W3CDTF">2018-05-07T20:48:14Z</dcterms:created>
  <dcterms:modified xsi:type="dcterms:W3CDTF">2018-05-25T16:42:19Z</dcterms:modified>
</cp:coreProperties>
</file>