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1c9d1331a4ab3/Drive/Data Analytics/Data Analyst Assignments/Advanced Excel/Assignment Questions/"/>
    </mc:Choice>
  </mc:AlternateContent>
  <xr:revisionPtr revIDLastSave="0" documentId="8_{05D0E44C-E2DB-4C9C-B13A-78BB633269A6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C32" i="2" a="1"/>
  <c r="C32" i="2" s="1"/>
  <c r="C6" i="2"/>
  <c r="D10" i="4"/>
  <c r="D7" i="4"/>
  <c r="E7" i="4"/>
  <c r="C28" i="2" a="1"/>
  <c r="C28" i="2" s="1"/>
  <c r="C29" i="2" a="1"/>
  <c r="C29" i="2" s="1"/>
  <c r="C30" i="2" a="1"/>
  <c r="C30" i="2"/>
  <c r="C31" i="2" a="1"/>
  <c r="C31" i="2"/>
  <c r="C7" i="2"/>
  <c r="C8" i="2"/>
  <c r="C9" i="2"/>
  <c r="C10" i="2"/>
  <c r="D17" i="2"/>
  <c r="D18" i="2"/>
  <c r="D19" i="2"/>
  <c r="D20" i="2"/>
  <c r="D22" i="2"/>
  <c r="D16" i="2"/>
  <c r="D11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/>
  <c r="F16" i="4" a="1"/>
  <c r="F16" i="4" s="1"/>
  <c r="F17" i="4" a="1"/>
  <c r="F17" i="4"/>
  <c r="F18" i="4" a="1"/>
  <c r="F18" i="4"/>
  <c r="F19" i="4" a="1"/>
  <c r="F19" i="4"/>
  <c r="F20" i="4" a="1"/>
  <c r="F20" i="4" s="1"/>
  <c r="F21" i="4" a="1"/>
  <c r="F21" i="4"/>
  <c r="F22" i="4" a="1"/>
  <c r="F22" i="4"/>
  <c r="F23" i="4" a="1"/>
  <c r="F23" i="4"/>
  <c r="F24" i="4" a="1"/>
  <c r="F24" i="4" s="1"/>
  <c r="F25" i="4" a="1"/>
  <c r="F25" i="4" s="1"/>
  <c r="F26" i="4" a="1"/>
  <c r="F26" i="4" s="1"/>
  <c r="F27" i="4" a="1"/>
  <c r="F27" i="4"/>
  <c r="F14" i="4" a="1"/>
  <c r="F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<sst xmlns="http://schemas.openxmlformats.org/spreadsheetml/2006/main" count="135" uniqueCount="44">
  <si>
    <t>Partial Text Lookup: LEFT and SEARCH</t>
  </si>
  <si>
    <t>Product</t>
  </si>
  <si>
    <t>Units Sold</t>
  </si>
  <si>
    <t>Velo - 235</t>
  </si>
  <si>
    <t>Amarilla</t>
  </si>
  <si>
    <t>Paseo - 895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</si>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</sst>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6C8FD4-7CF2-4A6B-B511-91ED45FDD2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3</xdr:row>
      <xdr:rowOff>213360</xdr:rowOff>
    </xdr:from>
    <xdr:to>
      <xdr:col>12</xdr:col>
      <xdr:colOff>144949</xdr:colOff>
      <xdr:row>10</xdr:row>
      <xdr:rowOff>68686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82296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O27"/>
  <sheetViews>
    <sheetView workbookViewId="0">
      <selection activeCell="D10" sqref="D10:E1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3" max="13" width="13.6640625" customWidth="1"/>
    <col min="14" max="14" width="20.33203125" customWidth="1"/>
  </cols>
  <sheetData>
    <row r="2" spans="2:15" ht="15.6" x14ac:dyDescent="0.3">
      <c r="B2" s="9" t="s">
        <v>18</v>
      </c>
    </row>
    <row r="3" spans="2:15" ht="18" x14ac:dyDescent="0.35">
      <c r="B3" s="9" t="s">
        <v>19</v>
      </c>
      <c r="G3" s="10"/>
    </row>
    <row r="4" spans="2:15" ht="18" x14ac:dyDescent="0.35">
      <c r="B4" s="9" t="s">
        <v>20</v>
      </c>
      <c r="G4" s="10"/>
    </row>
    <row r="5" spans="2:15" ht="18" x14ac:dyDescent="0.35">
      <c r="G5" s="10"/>
    </row>
    <row r="6" spans="2:15" x14ac:dyDescent="0.3">
      <c r="B6" s="11" t="s">
        <v>21</v>
      </c>
      <c r="C6" s="11" t="s">
        <v>22</v>
      </c>
      <c r="D6" s="11" t="s">
        <v>23</v>
      </c>
      <c r="E6" s="11" t="s">
        <v>24</v>
      </c>
    </row>
    <row r="7" spans="2:15" x14ac:dyDescent="0.3">
      <c r="B7" s="1" t="s">
        <v>33</v>
      </c>
      <c r="C7" s="1" t="s">
        <v>35</v>
      </c>
      <c r="D7" s="5">
        <f>IFERROR(SUMIFS(H14:H27,$B$14:$B$27,$B$7,$C$14:$C$27,$C$7),"NA")</f>
        <v>1810800</v>
      </c>
      <c r="E7" s="5">
        <f>IFERROR(COUNTIFS($B$14:$B$27,$B$7,$C$14:$C$27,$C$7),"NA")</f>
        <v>2</v>
      </c>
    </row>
    <row r="9" spans="2:15" x14ac:dyDescent="0.3">
      <c r="C9" s="1"/>
      <c r="D9" s="1"/>
      <c r="E9" s="11" t="s">
        <v>25</v>
      </c>
    </row>
    <row r="10" spans="2:15" x14ac:dyDescent="0.3">
      <c r="C10" s="11" t="s">
        <v>26</v>
      </c>
      <c r="D10" s="5">
        <f>_xlfn.MAXIFS(G14:G27,$D$14:$D$27,$E$10)</f>
        <v>350</v>
      </c>
      <c r="E10" s="5" t="s">
        <v>9</v>
      </c>
    </row>
    <row r="11" spans="2:15" x14ac:dyDescent="0.3">
      <c r="C11" s="11" t="s">
        <v>27</v>
      </c>
      <c r="D11" s="5">
        <f>_xlfn.MINIFS(G14:G27,$D$14:$D$27,$E$11)</f>
        <v>300</v>
      </c>
      <c r="E11" s="5" t="s">
        <v>40</v>
      </c>
    </row>
    <row r="13" spans="2:15" x14ac:dyDescent="0.3">
      <c r="B13" s="1" t="s">
        <v>21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  <c r="M13" s="1" t="s">
        <v>33</v>
      </c>
      <c r="N13" t="s">
        <v>34</v>
      </c>
      <c r="O13" s="1" t="s">
        <v>7</v>
      </c>
    </row>
    <row r="14" spans="2:15" x14ac:dyDescent="0.3">
      <c r="B14" s="1" t="s">
        <v>33</v>
      </c>
      <c r="C14" s="1" t="s">
        <v>34</v>
      </c>
      <c r="D14" s="1" t="s">
        <v>7</v>
      </c>
      <c r="E14" s="1">
        <v>2851</v>
      </c>
      <c r="F14" s="5" cm="1">
        <f t="array" ref="F14">_xlfn.IFS(D14="Paseo",10,D14="Velo",120,D14="Amarilla",260,D14="Montana",5,D14="VTT",250)</f>
        <v>10</v>
      </c>
      <c r="G14" s="1">
        <v>350</v>
      </c>
      <c r="H14" s="5">
        <f>E14*G14</f>
        <v>997850</v>
      </c>
      <c r="I14" s="5">
        <f>H14-(E14*F14)</f>
        <v>969340</v>
      </c>
      <c r="M14" s="1" t="s">
        <v>36</v>
      </c>
      <c r="N14" t="s">
        <v>35</v>
      </c>
      <c r="O14" s="1" t="s">
        <v>9</v>
      </c>
    </row>
    <row r="15" spans="2:15" x14ac:dyDescent="0.3">
      <c r="B15" s="1" t="s">
        <v>33</v>
      </c>
      <c r="C15" s="1" t="s">
        <v>35</v>
      </c>
      <c r="D15" s="1" t="s">
        <v>7</v>
      </c>
      <c r="E15" s="1">
        <v>3495</v>
      </c>
      <c r="F15" s="5" cm="1">
        <f t="array" ref="F15">_xlfn.IFS(D15="Paseo",10,D15="Velo",120,D15="Amarilla",260,D15="Montana",5,D15="VTT",250)</f>
        <v>10</v>
      </c>
      <c r="G15" s="1">
        <v>300</v>
      </c>
      <c r="H15" s="5">
        <f t="shared" ref="H15:H27" si="0">E15*G15</f>
        <v>1048500</v>
      </c>
      <c r="I15" s="5">
        <f t="shared" ref="I15:I27" si="1">H15-(E15*F15)</f>
        <v>1013550</v>
      </c>
      <c r="M15" s="1" t="s">
        <v>39</v>
      </c>
      <c r="N15" t="s">
        <v>37</v>
      </c>
      <c r="O15" s="1" t="s">
        <v>4</v>
      </c>
    </row>
    <row r="16" spans="2:15" x14ac:dyDescent="0.3">
      <c r="B16" s="1" t="s">
        <v>36</v>
      </c>
      <c r="C16" s="1" t="s">
        <v>37</v>
      </c>
      <c r="D16" s="1" t="s">
        <v>7</v>
      </c>
      <c r="E16" s="1">
        <v>2632</v>
      </c>
      <c r="F16" s="5" cm="1">
        <f t="array" ref="F16">_xlfn.IFS(D16="Paseo",10,D16="Velo",120,D16="Amarilla",260,D16="Montana",5,D16="VTT",250)</f>
        <v>10</v>
      </c>
      <c r="G16" s="1">
        <v>350</v>
      </c>
      <c r="H16" s="5">
        <f t="shared" si="0"/>
        <v>921200</v>
      </c>
      <c r="I16" s="5">
        <f t="shared" si="1"/>
        <v>894880</v>
      </c>
      <c r="M16" s="1" t="s">
        <v>42</v>
      </c>
      <c r="N16" t="s">
        <v>38</v>
      </c>
      <c r="O16" s="1" t="s">
        <v>15</v>
      </c>
    </row>
    <row r="17" spans="2:15" x14ac:dyDescent="0.3">
      <c r="B17" s="1" t="s">
        <v>36</v>
      </c>
      <c r="C17" s="1" t="s">
        <v>37</v>
      </c>
      <c r="D17" s="1" t="s">
        <v>9</v>
      </c>
      <c r="E17" s="1">
        <v>2632</v>
      </c>
      <c r="F17" s="5" cm="1">
        <f t="array" ref="F17">_xlfn.IFS(D17="Paseo",10,D17="Velo",120,D17="Amarilla",260,D17="Montana",5,D17="VTT",250)</f>
        <v>120</v>
      </c>
      <c r="G17" s="1">
        <v>350</v>
      </c>
      <c r="H17" s="5">
        <f t="shared" si="0"/>
        <v>921200</v>
      </c>
      <c r="I17" s="5">
        <f t="shared" si="1"/>
        <v>605360</v>
      </c>
      <c r="M17" s="1" t="s">
        <v>43</v>
      </c>
      <c r="N17" t="s">
        <v>41</v>
      </c>
      <c r="O17" s="1" t="s">
        <v>40</v>
      </c>
    </row>
    <row r="18" spans="2:15" x14ac:dyDescent="0.3">
      <c r="B18" s="1" t="s">
        <v>36</v>
      </c>
      <c r="C18" s="1" t="s">
        <v>35</v>
      </c>
      <c r="D18" s="1" t="s">
        <v>9</v>
      </c>
      <c r="E18" s="1">
        <v>2574</v>
      </c>
      <c r="F18" s="5" cm="1">
        <f t="array" ref="F18">_xlfn.IFS(D18="Paseo",10,D18="Velo",120,D18="Amarilla",260,D18="Montana",5,D18="VTT",250)</f>
        <v>120</v>
      </c>
      <c r="G18" s="1">
        <v>300</v>
      </c>
      <c r="H18" s="5">
        <f t="shared" si="0"/>
        <v>772200</v>
      </c>
      <c r="I18" s="5">
        <f t="shared" si="1"/>
        <v>463320</v>
      </c>
    </row>
    <row r="19" spans="2:15" x14ac:dyDescent="0.3">
      <c r="B19" s="1" t="s">
        <v>33</v>
      </c>
      <c r="C19" s="1" t="s">
        <v>34</v>
      </c>
      <c r="D19" s="1" t="s">
        <v>7</v>
      </c>
      <c r="E19" s="1">
        <v>2151</v>
      </c>
      <c r="F19" s="5" cm="1">
        <f t="array" ref="F19">_xlfn.IFS(D19="Paseo",10,D19="Velo",120,D19="Amarilla",260,D19="Montana",5,D19="VTT",250)</f>
        <v>10</v>
      </c>
      <c r="G19" s="1">
        <v>350</v>
      </c>
      <c r="H19" s="5">
        <f t="shared" si="0"/>
        <v>752850</v>
      </c>
      <c r="I19" s="5">
        <f t="shared" si="1"/>
        <v>731340</v>
      </c>
    </row>
    <row r="20" spans="2:15" x14ac:dyDescent="0.3">
      <c r="B20" s="1" t="s">
        <v>36</v>
      </c>
      <c r="C20" s="1" t="s">
        <v>38</v>
      </c>
      <c r="D20" s="1" t="s">
        <v>4</v>
      </c>
      <c r="E20" s="1">
        <v>2475</v>
      </c>
      <c r="F20" s="5" cm="1">
        <f t="array" ref="F20">_xlfn.IFS(D20="Paseo",10,D20="Velo",120,D20="Amarilla",260,D20="Montana",5,D20="VTT",250)</f>
        <v>260</v>
      </c>
      <c r="G20" s="1">
        <v>300</v>
      </c>
      <c r="H20" s="5">
        <f t="shared" si="0"/>
        <v>742500</v>
      </c>
      <c r="I20" s="5">
        <f t="shared" si="1"/>
        <v>99000</v>
      </c>
    </row>
    <row r="21" spans="2:15" x14ac:dyDescent="0.3">
      <c r="B21" s="1" t="s">
        <v>39</v>
      </c>
      <c r="C21" s="1" t="s">
        <v>37</v>
      </c>
      <c r="D21" s="1" t="s">
        <v>15</v>
      </c>
      <c r="E21" s="1">
        <v>2227.5</v>
      </c>
      <c r="F21" s="5" cm="1">
        <f t="array" ref="F21">_xlfn.IFS(D21="Paseo",10,D21="Velo",120,D21="Amarilla",260,D21="Montana",5,D21="VTT",250)</f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15" x14ac:dyDescent="0.3">
      <c r="B22" s="1" t="s">
        <v>33</v>
      </c>
      <c r="C22" s="1" t="s">
        <v>35</v>
      </c>
      <c r="D22" s="1" t="s">
        <v>40</v>
      </c>
      <c r="E22" s="1">
        <v>2541</v>
      </c>
      <c r="F22" s="5" cm="1">
        <f t="array" ref="F22">_xlfn.IFS(D22="Paseo",10,D22="Velo",120,D22="Amarilla",260,D22="Montana",5,D22="VTT",250)</f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15" x14ac:dyDescent="0.3">
      <c r="B23" s="1" t="s">
        <v>39</v>
      </c>
      <c r="C23" s="1" t="s">
        <v>41</v>
      </c>
      <c r="D23" s="1" t="s">
        <v>9</v>
      </c>
      <c r="E23" s="1">
        <v>2536</v>
      </c>
      <c r="F23" s="5" cm="1">
        <f t="array" ref="F23">_xlfn.IFS(D23="Paseo",10,D23="Velo",120,D23="Amarilla",260,D23="Montana",5,D23="VTT",250)</f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15" x14ac:dyDescent="0.3">
      <c r="B24" s="1" t="s">
        <v>36</v>
      </c>
      <c r="C24" s="1" t="s">
        <v>35</v>
      </c>
      <c r="D24" s="1" t="s">
        <v>7</v>
      </c>
      <c r="E24" s="1">
        <v>2007</v>
      </c>
      <c r="F24" s="5" cm="1">
        <f t="array" ref="F24">_xlfn.IFS(D24="Paseo",10,D24="Velo",120,D24="Amarilla",260,D24="Montana",5,D24="VTT",250)</f>
        <v>10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2:15" x14ac:dyDescent="0.3">
      <c r="B25" s="1" t="s">
        <v>42</v>
      </c>
      <c r="C25" s="1" t="s">
        <v>35</v>
      </c>
      <c r="D25" s="1" t="s">
        <v>9</v>
      </c>
      <c r="E25" s="1">
        <v>2460</v>
      </c>
      <c r="F25" s="5" cm="1">
        <f t="array" ref="F25">_xlfn.IFS(D25="Paseo",10,D25="Velo",120,D25="Amarilla",260,D25="Montana",5,D25="VTT",250)</f>
        <v>120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2:15" x14ac:dyDescent="0.3">
      <c r="B26" s="1" t="s">
        <v>43</v>
      </c>
      <c r="C26" s="1" t="s">
        <v>37</v>
      </c>
      <c r="D26" s="1" t="s">
        <v>15</v>
      </c>
      <c r="E26" s="1">
        <v>3802.5</v>
      </c>
      <c r="F26" s="5" cm="1">
        <f t="array" ref="F26">_xlfn.IFS(D26="Paseo",10,D26="Velo",120,D26="Amarilla",260,D26="Montana",5,D26="VTT",250)</f>
        <v>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2:15" x14ac:dyDescent="0.3">
      <c r="B27" s="1" t="s">
        <v>33</v>
      </c>
      <c r="C27" s="1" t="s">
        <v>37</v>
      </c>
      <c r="D27" s="1" t="s">
        <v>9</v>
      </c>
      <c r="E27" s="1">
        <v>3793.5</v>
      </c>
      <c r="F27" s="5" cm="1">
        <f t="array" ref="F27">_xlfn.IFS(D27="Paseo",10,D27="Velo",120,D27="Amarilla",260,D27="Montana",5,D27="VTT",250)</f>
        <v>120</v>
      </c>
      <c r="G27" s="1">
        <v>300</v>
      </c>
      <c r="H27" s="5">
        <f t="shared" si="0"/>
        <v>1138050</v>
      </c>
      <c r="I27" s="5">
        <f t="shared" si="1"/>
        <v>682830</v>
      </c>
    </row>
  </sheetData>
  <dataValidations count="3">
    <dataValidation type="list" allowBlank="1" showInputMessage="1" showErrorMessage="1" sqref="B7" xr:uid="{0D6B4A21-7AA9-4D7C-9BB4-0ECD451FDBDB}">
      <formula1>$M$13:$M$17</formula1>
    </dataValidation>
    <dataValidation type="list" allowBlank="1" showInputMessage="1" showErrorMessage="1" sqref="C7" xr:uid="{B54B5467-9779-4BC3-B7F0-A93BF535941D}">
      <formula1>$N$13:$N$17</formula1>
    </dataValidation>
    <dataValidation type="list" allowBlank="1" showInputMessage="1" showErrorMessage="1" sqref="E10:E11" xr:uid="{00AD484F-9688-47C2-8D98-505E43C79F2D}">
      <formula1>$O$13:$O$17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M37"/>
  <sheetViews>
    <sheetView tabSelected="1" workbookViewId="0">
      <selection activeCell="H27" sqref="H27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  <col min="8" max="8" width="15.6640625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>
        <f>VLOOKUP(LEFT(B6,SEARCH(" ",B6,1)-1),$F$6:$G$10,2,TRUE)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1">
        <f t="shared" ref="C7:C10" si="0">VLOOKUP(LEFT(B7,SEARCH(" ",B7,1)-1),$F$6:$G$10,2,TRUE)</f>
        <v>2151</v>
      </c>
      <c r="F7" s="1" t="s">
        <v>15</v>
      </c>
      <c r="G7" s="1">
        <v>2227.5</v>
      </c>
    </row>
    <row r="8" spans="2:13" x14ac:dyDescent="0.3">
      <c r="B8" s="1" t="s">
        <v>6</v>
      </c>
      <c r="C8" s="1">
        <f t="shared" si="0"/>
        <v>2475</v>
      </c>
      <c r="F8" s="1" t="s">
        <v>7</v>
      </c>
      <c r="G8" s="1">
        <v>2151</v>
      </c>
    </row>
    <row r="9" spans="2:13" x14ac:dyDescent="0.3">
      <c r="B9" s="1" t="s">
        <v>8</v>
      </c>
      <c r="C9" s="1">
        <f t="shared" si="0"/>
        <v>2227.5</v>
      </c>
      <c r="F9" s="1" t="s">
        <v>9</v>
      </c>
      <c r="G9" s="1">
        <v>2574</v>
      </c>
    </row>
    <row r="10" spans="2:13" x14ac:dyDescent="0.3">
      <c r="B10" s="1" t="s">
        <v>10</v>
      </c>
      <c r="C10" s="1">
        <f t="shared" si="0"/>
        <v>2574</v>
      </c>
      <c r="F10" s="1" t="s">
        <v>11</v>
      </c>
      <c r="G10" s="1">
        <v>2541</v>
      </c>
    </row>
    <row r="12" spans="2:13" s="4" customFormat="1" x14ac:dyDescent="0.3"/>
    <row r="13" spans="2:13" x14ac:dyDescent="0.3">
      <c r="B13" s="2" t="s">
        <v>12</v>
      </c>
    </row>
    <row r="14" spans="2:13" x14ac:dyDescent="0.3">
      <c r="F14" s="3" t="s">
        <v>7</v>
      </c>
      <c r="G14" s="3"/>
      <c r="I14" s="3" t="s">
        <v>4</v>
      </c>
      <c r="J14" s="3"/>
      <c r="L14" s="3" t="s">
        <v>15</v>
      </c>
      <c r="M14" s="3"/>
    </row>
    <row r="15" spans="2:13" x14ac:dyDescent="0.3">
      <c r="B15" s="3" t="s">
        <v>1</v>
      </c>
      <c r="C15" s="3" t="s">
        <v>13</v>
      </c>
      <c r="D15" s="3" t="s">
        <v>14</v>
      </c>
      <c r="F15" s="3" t="s">
        <v>13</v>
      </c>
      <c r="G15" s="3" t="s">
        <v>14</v>
      </c>
      <c r="I15" s="3" t="s">
        <v>13</v>
      </c>
      <c r="J15" s="3" t="s">
        <v>14</v>
      </c>
      <c r="L15" s="3" t="s">
        <v>13</v>
      </c>
      <c r="M15" s="3" t="s">
        <v>14</v>
      </c>
    </row>
    <row r="16" spans="2:13" x14ac:dyDescent="0.3">
      <c r="B16" s="1" t="s">
        <v>7</v>
      </c>
      <c r="C16" s="1">
        <v>1655.08</v>
      </c>
      <c r="D16" s="12">
        <f>VLOOKUP(C16,_xlfn.IFS(B16=$F$14,$F$15:$G$20,B16=$I$14,$I$15:$J$20,B16=$L$14,$L$15:$M$20),2,1)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2">
        <f t="shared" ref="D17:D22" si="1">VLOOKUP(C17,_xlfn.IFS(B17=$F$14,$F$15:$G$20,B17=$I$14,$I$15:$J$20,B17=$L$14,$L$15:$M$20),2,1)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15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7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15</v>
      </c>
      <c r="C21" s="1">
        <v>1763.8600000000001</v>
      </c>
      <c r="D21" s="12">
        <f>VLOOKUP(C21,_xlfn.IFS(B21=$F$14,$F$15:$G$20,B21=$I$14,$I$15:$J$20,B21=$L$14,$L$15:$M$20),2,1)</f>
        <v>7.0000000000000007E-2</v>
      </c>
    </row>
    <row r="22" spans="2:13" x14ac:dyDescent="0.3">
      <c r="B22" s="1" t="s">
        <v>7</v>
      </c>
      <c r="C22" s="1">
        <v>2293.1999999999998</v>
      </c>
      <c r="D22" s="12">
        <f t="shared" si="1"/>
        <v>0.15</v>
      </c>
    </row>
    <row r="24" spans="2:13" s="4" customFormat="1" x14ac:dyDescent="0.3"/>
    <row r="25" spans="2:13" x14ac:dyDescent="0.3">
      <c r="B25" s="2" t="s">
        <v>16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17</v>
      </c>
      <c r="H27" s="3" t="s">
        <v>2</v>
      </c>
    </row>
    <row r="28" spans="2:13" x14ac:dyDescent="0.3">
      <c r="B28" s="1" t="s">
        <v>3</v>
      </c>
      <c r="C28" s="8" cm="1">
        <f t="array" ref="C28">VLOOKUP(B28,CHOOSE({1,2},$F$28:$F$37&amp;" - "&amp;$G$28:$G$37,$H$28:$H$37),2,0)</f>
        <v>2574</v>
      </c>
      <c r="F28" s="1" t="s">
        <v>7</v>
      </c>
      <c r="G28" s="8">
        <v>895</v>
      </c>
      <c r="H28" s="8">
        <v>2151</v>
      </c>
    </row>
    <row r="29" spans="2:13" x14ac:dyDescent="0.3">
      <c r="B29" s="1" t="s">
        <v>5</v>
      </c>
      <c r="C29" s="8" cm="1">
        <f t="array" ref="C29">VLOOKUP(B29,CHOOSE({1,2},$F$28:$F$37&amp;" - "&amp;$G$28:$G$37,$H$28:$H$37),2,0)</f>
        <v>2151</v>
      </c>
      <c r="F29" s="1" t="s">
        <v>15</v>
      </c>
      <c r="G29" s="8">
        <v>125</v>
      </c>
      <c r="H29" s="8">
        <v>2227.5</v>
      </c>
      <c r="L29" s="13"/>
      <c r="M29" s="13"/>
    </row>
    <row r="30" spans="2:13" x14ac:dyDescent="0.3">
      <c r="B30" s="1" t="s">
        <v>6</v>
      </c>
      <c r="C30" s="8" cm="1">
        <f t="array" ref="C30">VLOOKUP(B30,CHOOSE({1,2},$F$28:$F$37&amp;" - "&amp;$G$28:$G$37,$H$28:$H$37),2,0)</f>
        <v>2475</v>
      </c>
      <c r="F30" s="1" t="s">
        <v>4</v>
      </c>
      <c r="G30" s="8">
        <v>145</v>
      </c>
      <c r="H30" s="8">
        <v>2475</v>
      </c>
    </row>
    <row r="31" spans="2:13" x14ac:dyDescent="0.3">
      <c r="B31" s="1" t="s">
        <v>8</v>
      </c>
      <c r="C31" s="8" cm="1">
        <f t="array" ref="C31">VLOOKUP(B31,CHOOSE({1,2},$F$28:$F$37&amp;" - "&amp;$G$28:$G$37,$H$28:$H$37),2,0)</f>
        <v>2227.5</v>
      </c>
      <c r="F31" s="1" t="s">
        <v>15</v>
      </c>
      <c r="G31" s="8">
        <v>848</v>
      </c>
      <c r="H31" s="8">
        <v>2537.25</v>
      </c>
    </row>
    <row r="32" spans="2:13" x14ac:dyDescent="0.3">
      <c r="B32" s="1" t="s">
        <v>10</v>
      </c>
      <c r="C32" s="8" cm="1">
        <f t="array" ref="C32">VLOOKUP(B32,CHOOSE({1,2},$F$28:$F$37&amp;" - "&amp;$G$28:$G$37,$H$28:$H$37),2,0)</f>
        <v>2541</v>
      </c>
      <c r="F32" s="1" t="s">
        <v>40</v>
      </c>
      <c r="G32" s="8">
        <v>777</v>
      </c>
      <c r="H32" s="8">
        <v>2541</v>
      </c>
    </row>
    <row r="33" spans="6:8" x14ac:dyDescent="0.3">
      <c r="F33" s="1" t="s">
        <v>9</v>
      </c>
      <c r="G33" s="8">
        <v>235</v>
      </c>
      <c r="H33" s="8">
        <v>2574</v>
      </c>
    </row>
    <row r="34" spans="6:8" x14ac:dyDescent="0.3">
      <c r="F34" s="1" t="s">
        <v>7</v>
      </c>
      <c r="G34" s="8">
        <v>985</v>
      </c>
      <c r="H34" s="8">
        <v>2585.1</v>
      </c>
    </row>
    <row r="35" spans="6:8" x14ac:dyDescent="0.3">
      <c r="F35" s="1" t="s">
        <v>9</v>
      </c>
      <c r="G35" s="8">
        <v>1122</v>
      </c>
      <c r="H35" s="8">
        <v>2632.95</v>
      </c>
    </row>
    <row r="36" spans="6:8" x14ac:dyDescent="0.3">
      <c r="F36" s="1" t="s">
        <v>40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Rushikesh Gaikwad</cp:lastModifiedBy>
  <dcterms:created xsi:type="dcterms:W3CDTF">2022-07-27T07:17:57Z</dcterms:created>
  <dcterms:modified xsi:type="dcterms:W3CDTF">2024-06-22T08:18:07Z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2022-09-15T13:49:36Z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be5c284b-64ab-4f81-a8f7-be59e3cde38f</vt:lpwstr>
  </property>
  <property fmtid="{D5CDD505-2E9C-101B-9397-08002B2CF9AE}" pid="8" name="MSIP_Label_defa4170-0d19-0005-0004-bc88714345d2_ContentBits">
    <vt:lpwstr>0</vt:lpwstr>
  </property>
</Properties>
</file>