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6.xml" ContentType="application/vnd.openxmlformats-officedocument.drawing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9283264A-EA2C-485D-AAC6-4639C69FD165}" xr6:coauthVersionLast="47" xr6:coauthVersionMax="47" xr10:uidLastSave="{00000000-0000-0000-0000-000000000000}"/>
  <bookViews>
    <workbookView showHorizontalScroll="0" showVerticalScroll="0" showSheetTabs="0" xWindow="3348" yWindow="3348" windowWidth="17280" windowHeight="8880" tabRatio="601"/>
  </bookViews>
  <sheets>
    <sheet name="Home" sheetId="5" r:id="rId1"/>
    <sheet name="immissione dati" sheetId="1" r:id="rId2"/>
    <sheet name="visualizza_singolo" sheetId="2" r:id="rId3"/>
    <sheet name="visualizza_gruppo" sheetId="3" r:id="rId4"/>
    <sheet name="SetPar" sheetId="42809" r:id="rId5"/>
    <sheet name="Help" sheetId="42810" r:id="rId6"/>
    <sheet name="parametri" sheetId="4" r:id="rId7"/>
    <sheet name="db" sheetId="76" r:id="rId8"/>
    <sheet name="calcoli" sheetId="42808" r:id="rId9"/>
  </sheets>
  <definedNames>
    <definedName name="_xlnm._FilterDatabase" localSheetId="7" hidden="1">db!$A$2:$O$5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2808" l="1"/>
  <c r="F11" i="42808"/>
  <c r="A15" i="42808"/>
  <c r="C15" i="42808"/>
  <c r="D15" i="42808"/>
  <c r="E15" i="42808"/>
  <c r="F15" i="42808"/>
  <c r="G15" i="42808" s="1"/>
  <c r="H15" i="42808" s="1"/>
  <c r="I15" i="42808"/>
  <c r="J15" i="42808"/>
  <c r="H11" i="42808" s="1"/>
  <c r="K15" i="42808"/>
  <c r="L15" i="42808"/>
  <c r="M15" i="42808"/>
  <c r="N15" i="42808"/>
  <c r="O15" i="42808"/>
  <c r="P15" i="42808"/>
  <c r="Q15" i="42808"/>
  <c r="R15" i="42808"/>
  <c r="S15" i="42808"/>
  <c r="T15" i="42808"/>
  <c r="U15" i="42808"/>
  <c r="V15" i="42808"/>
  <c r="W15" i="42808"/>
  <c r="X15" i="42808"/>
  <c r="Y15" i="42808"/>
  <c r="Z15" i="42808"/>
  <c r="AA15" i="42808"/>
  <c r="AB15" i="42808"/>
  <c r="AC15" i="42808"/>
  <c r="AD16" i="42808"/>
  <c r="AG16" i="42808"/>
  <c r="BM16" i="42808"/>
  <c r="C20" i="42808"/>
  <c r="C21" i="42808"/>
  <c r="AE16" i="42808" s="1"/>
  <c r="C22" i="42808"/>
  <c r="AF16" i="42808" s="1"/>
  <c r="C23" i="42808"/>
  <c r="B27" i="42808"/>
  <c r="B28" i="42808"/>
  <c r="B29" i="42808"/>
  <c r="B33" i="42808"/>
  <c r="D33" i="42808"/>
  <c r="G33" i="42808"/>
  <c r="B34" i="42808"/>
  <c r="B35" i="42808"/>
  <c r="D35" i="42808"/>
  <c r="B36" i="42808"/>
  <c r="B37" i="42808"/>
  <c r="B38" i="42808"/>
  <c r="B39" i="42808"/>
  <c r="B40" i="42808"/>
  <c r="B41" i="42808"/>
  <c r="B42" i="42808"/>
  <c r="B43" i="42808"/>
  <c r="B44" i="42808"/>
  <c r="B45" i="42808"/>
  <c r="B48" i="42808"/>
  <c r="C52" i="42808"/>
  <c r="D52" i="42808"/>
  <c r="C56" i="42808"/>
  <c r="D56" i="42808" s="1"/>
  <c r="B60" i="42808"/>
  <c r="G21" i="5" s="1"/>
  <c r="B61" i="42808"/>
  <c r="I21" i="5"/>
  <c r="I8" i="4"/>
  <c r="D6" i="5" s="1"/>
  <c r="P7" i="3"/>
  <c r="P20" i="3" s="1"/>
  <c r="Q7" i="3"/>
  <c r="R7" i="3"/>
  <c r="P8" i="3"/>
  <c r="Q8" i="3"/>
  <c r="Q20" i="3" s="1"/>
  <c r="R8" i="3"/>
  <c r="R20" i="3" s="1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C20" i="3"/>
  <c r="D20" i="3"/>
  <c r="E20" i="3"/>
  <c r="F20" i="3"/>
  <c r="G20" i="3"/>
  <c r="H20" i="3"/>
  <c r="I20" i="3"/>
  <c r="J20" i="3"/>
  <c r="K20" i="3"/>
  <c r="L20" i="3"/>
  <c r="M20" i="3"/>
  <c r="N20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C39" i="3"/>
  <c r="D39" i="3"/>
  <c r="E39" i="3"/>
  <c r="P39" i="3" s="1"/>
  <c r="F39" i="3"/>
  <c r="G39" i="3"/>
  <c r="H39" i="3"/>
  <c r="I39" i="3"/>
  <c r="J39" i="3"/>
  <c r="K39" i="3"/>
  <c r="L39" i="3"/>
  <c r="M39" i="3"/>
  <c r="N39" i="3"/>
  <c r="Q39" i="3"/>
  <c r="D2" i="2"/>
  <c r="F2" i="3" l="1"/>
  <c r="F16" i="1"/>
  <c r="AH16" i="42808"/>
  <c r="AI16" i="42808" s="1"/>
  <c r="AM16" i="42808" l="1"/>
  <c r="AU16" i="42808"/>
  <c r="BC16" i="42808"/>
  <c r="BK16" i="42808"/>
  <c r="BB16" i="42808"/>
  <c r="BJ16" i="42808"/>
  <c r="AN16" i="42808"/>
  <c r="AV16" i="42808"/>
  <c r="BD16" i="42808"/>
  <c r="BL16" i="42808"/>
  <c r="AT16" i="42808"/>
  <c r="AO16" i="42808"/>
  <c r="AW16" i="42808"/>
  <c r="BE16" i="42808"/>
  <c r="AL16" i="42808"/>
  <c r="AP16" i="42808"/>
  <c r="AX16" i="42808"/>
  <c r="BF16" i="42808"/>
  <c r="AQ16" i="42808"/>
  <c r="AY16" i="42808"/>
  <c r="BG16" i="42808"/>
  <c r="AJ16" i="42808"/>
  <c r="AR16" i="42808"/>
  <c r="AZ16" i="42808"/>
  <c r="BH16" i="42808"/>
  <c r="AK16" i="42808"/>
  <c r="AS16" i="42808"/>
  <c r="BA16" i="42808"/>
  <c r="BI16" i="42808"/>
</calcChain>
</file>

<file path=xl/comments1.xml><?xml version="1.0" encoding="utf-8"?>
<comments xmlns="http://schemas.openxmlformats.org/spreadsheetml/2006/main">
  <authors>
    <author>antonello</author>
  </authors>
  <commentList>
    <comment ref="C21" authorId="0" shapeId="0">
      <text>
        <r>
          <rPr>
            <b/>
            <sz val="8"/>
            <color indexed="81"/>
            <rFont val="Tahoma"/>
          </rPr>
          <t xml:space="preserve">CRONOLOGIA VERSIONI
2.3 - 13.marzo.2003
Nelle statistiche per singola GEV è stato inserito il dettaglio annuale delle ore di servizio ripartite per tipologia. 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<sst xmlns="http://schemas.openxmlformats.org/spreadsheetml/2006/main" count="426" uniqueCount="216">
  <si>
    <t>Giorno:</t>
  </si>
  <si>
    <t>Mese:</t>
  </si>
  <si>
    <t>Anno:</t>
  </si>
  <si>
    <t>Ora fine:</t>
  </si>
  <si>
    <t>ore</t>
  </si>
  <si>
    <t>giorni</t>
  </si>
  <si>
    <t>mesi</t>
  </si>
  <si>
    <t>anni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</si>
  <si>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</si>
  <si>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</si>
  <si>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</si>
  <si>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</si>
  <si>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</si>
  <si>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</si>
  <si>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</si>
  <si>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</si>
  <si>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</si>
  <si>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</si>
  <si>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</si>
  <si>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</si>
  <si>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</t>
  </si>
  <si>
    <t>mese</t>
  </si>
  <si>
    <t>anno</t>
  </si>
  <si>
    <t>ora in</t>
  </si>
  <si>
    <t>ora fi</t>
  </si>
  <si>
    <t>h tot</t>
  </si>
  <si>
    <t>CALCOLI DI INPUT</t>
  </si>
  <si>
    <t>primo arrivo</t>
  </si>
  <si>
    <t>dati modificati</t>
  </si>
  <si>
    <t>h</t>
  </si>
  <si>
    <t>Home</t>
  </si>
  <si>
    <t>Gestione parametri</t>
  </si>
  <si>
    <t>Foglio di servizio per l'effettuazione dei calcoli.</t>
  </si>
  <si>
    <t>NON MODIFICARE!!!!</t>
  </si>
  <si>
    <t>Numero R.L.:</t>
  </si>
  <si>
    <t>GEV</t>
  </si>
  <si>
    <t>Ora inizio:</t>
  </si>
  <si>
    <t>Tipo servizio:</t>
  </si>
  <si>
    <t>tipo servizio</t>
  </si>
  <si>
    <t>11 - generico pattugliamento</t>
  </si>
  <si>
    <t>10 - altro vigilanza</t>
  </si>
  <si>
    <t>21 - mostre</t>
  </si>
  <si>
    <t>22 - visite guidate</t>
  </si>
  <si>
    <t>23 - conferenze</t>
  </si>
  <si>
    <t>24 - altre attvità culturali</t>
  </si>
  <si>
    <t>31 - iniziative formative provincia</t>
  </si>
  <si>
    <t>32 - iniziative formative da altri enti</t>
  </si>
  <si>
    <t>33 - altre iniziative formative</t>
  </si>
  <si>
    <t>41 - riunioni periodiche GEV</t>
  </si>
  <si>
    <t>42 - attività amministrativa</t>
  </si>
  <si>
    <t>43 - riunioni provinciali / interzonali</t>
  </si>
  <si>
    <t>50 - altro</t>
  </si>
  <si>
    <t>2) - Gev Partecipanti</t>
  </si>
  <si>
    <t>GEV # 1:</t>
  </si>
  <si>
    <t>numero RL</t>
  </si>
  <si>
    <t>GEV # 2:</t>
  </si>
  <si>
    <t>GEV # 3:</t>
  </si>
  <si>
    <t>GEV # 4:</t>
  </si>
  <si>
    <t>GEV # 5:</t>
  </si>
  <si>
    <t>gev 2</t>
  </si>
  <si>
    <t>gev 1</t>
  </si>
  <si>
    <t>gev 3</t>
  </si>
  <si>
    <t>gev 4</t>
  </si>
  <si>
    <t>gev 5</t>
  </si>
  <si>
    <t>3) - Sanzioni e segnalazioni</t>
  </si>
  <si>
    <t>4) - Autovettura</t>
  </si>
  <si>
    <t>- tutela flora spontanea</t>
  </si>
  <si>
    <t>- tutela prodotti del sottobosco</t>
  </si>
  <si>
    <t>- tutela specie della fauna minore</t>
  </si>
  <si>
    <t>- rifiuti</t>
  </si>
  <si>
    <t>- fuoristrada</t>
  </si>
  <si>
    <t>- fuochi</t>
  </si>
  <si>
    <t>- minerali</t>
  </si>
  <si>
    <t>- tartufi</t>
  </si>
  <si>
    <t>- caccia</t>
  </si>
  <si>
    <t>- pesca</t>
  </si>
  <si>
    <t>- altre segnalazioni</t>
  </si>
  <si>
    <t>- segnalazioni abb. rifiuti</t>
  </si>
  <si>
    <t>n</t>
  </si>
  <si>
    <t>km perc:</t>
  </si>
  <si>
    <t>flora</t>
  </si>
  <si>
    <t>sottobosco</t>
  </si>
  <si>
    <t>fauna min</t>
  </si>
  <si>
    <t>rifiuti</t>
  </si>
  <si>
    <t>fuochi</t>
  </si>
  <si>
    <t>fuoristrada</t>
  </si>
  <si>
    <t>minerali</t>
  </si>
  <si>
    <t>tartufi</t>
  </si>
  <si>
    <t>caccia</t>
  </si>
  <si>
    <t>pesca</t>
  </si>
  <si>
    <t>segn rifiuti</t>
  </si>
  <si>
    <t>altre segn</t>
  </si>
  <si>
    <t>gev macc</t>
  </si>
  <si>
    <t>km</t>
  </si>
  <si>
    <t>1) - Dati Servizio</t>
  </si>
  <si>
    <t>h serv</t>
  </si>
  <si>
    <t>numero gev</t>
  </si>
  <si>
    <t>Dati mensili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</si>
  <si>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</si>
  <si>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</si>
  <si>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</si>
  <si>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</si>
  <si>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</si>
  <si>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</si>
  <si>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</si>
  <si>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</si>
  <si>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</si>
  <si>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</si>
  <si>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</si>
  <si>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</si>
  <si>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n° serv</t>
  </si>
  <si>
    <t>n° sanz</t>
  </si>
  <si>
    <t>GEV:</t>
  </si>
  <si>
    <t>anno:</t>
  </si>
  <si>
    <t>MASTER</t>
  </si>
  <si>
    <t>FILTRI</t>
  </si>
  <si>
    <t>TEMP</t>
  </si>
  <si>
    <t>tipo servizio aggregato</t>
  </si>
  <si>
    <t>scuole</t>
  </si>
  <si>
    <t>vigilanza</t>
  </si>
  <si>
    <t>riunioni</t>
  </si>
  <si>
    <t>att.tà part.</t>
  </si>
  <si>
    <t>gev</t>
  </si>
  <si>
    <t>tipo serv</t>
  </si>
  <si>
    <t>tip serv (agreg):</t>
  </si>
  <si>
    <t>mese:</t>
  </si>
  <si>
    <t>tip serv agg</t>
  </si>
  <si>
    <t>tot</t>
  </si>
  <si>
    <t>--------------</t>
  </si>
  <si>
    <t>somme temporanee ad uso dati mensili per singola GEV</t>
  </si>
  <si>
    <t>controlli in fase di selezione</t>
  </si>
  <si>
    <t>n° sanz:</t>
  </si>
  <si>
    <t>n° serv:</t>
  </si>
  <si>
    <t>h serv:</t>
  </si>
  <si>
    <t>Dati annuali</t>
  </si>
  <si>
    <t>tipo di servizi</t>
  </si>
  <si>
    <t>att.tà particolari</t>
  </si>
  <si>
    <t>flora spontanea</t>
  </si>
  <si>
    <t>fauna minore</t>
  </si>
  <si>
    <t>fuoco</t>
  </si>
  <si>
    <t>segn. abb. rifiuti</t>
  </si>
  <si>
    <t>altre segn.</t>
  </si>
  <si>
    <t>sanz. e segnal.</t>
  </si>
  <si>
    <t>ore tot</t>
  </si>
  <si>
    <t>km macchina</t>
  </si>
  <si>
    <t>somme temporanee ad uso dati annuali per singola GEV</t>
  </si>
  <si>
    <t>n° serv.</t>
  </si>
  <si>
    <t>controlli "prendi tutti"</t>
  </si>
  <si>
    <t>(--&gt;macchina)</t>
  </si>
  <si>
    <t>macc</t>
  </si>
  <si>
    <t>serv. tot</t>
  </si>
  <si>
    <t>Gruppo GEV</t>
  </si>
  <si>
    <t>dbGEV  - Visualizza i servizi per singola GEV</t>
  </si>
  <si>
    <t>dbGEV - Inserimento nuovi servizi</t>
  </si>
  <si>
    <t>Servizi</t>
  </si>
  <si>
    <t>Vigilanza</t>
  </si>
  <si>
    <t>Scuole</t>
  </si>
  <si>
    <t>Att.tà part.ri</t>
  </si>
  <si>
    <t>Riunioni</t>
  </si>
  <si>
    <t>TOT</t>
  </si>
  <si>
    <t>Sanzioni e segnalazioni</t>
  </si>
  <si>
    <t>fauna</t>
  </si>
  <si>
    <t>dbGEV  - Visualizza i servizi totali per gruppo</t>
  </si>
  <si>
    <t>tot segn</t>
  </si>
  <si>
    <t>Anno</t>
  </si>
  <si>
    <t>Ore per totale gruppo</t>
  </si>
  <si>
    <t>Ore tot</t>
  </si>
  <si>
    <t>sottob</t>
  </si>
  <si>
    <t>segn. rif</t>
  </si>
  <si>
    <t>tot sanz</t>
  </si>
  <si>
    <t>fuoristr</t>
  </si>
  <si>
    <t>Grafico dei Servizi</t>
  </si>
  <si>
    <t>Grafico delle sanzioni e delle segnalazioni</t>
  </si>
  <si>
    <t>Grafico dei servizi mensili</t>
  </si>
  <si>
    <t>Grafico dei tipi di servizio</t>
  </si>
  <si>
    <t>dbGEV</t>
  </si>
  <si>
    <t>Parametri per il funzionamento del programma</t>
  </si>
  <si>
    <t>Nome Gruppo GEV:</t>
  </si>
  <si>
    <t>Gruppo:</t>
  </si>
  <si>
    <t>Inserisci Nuova GEV:</t>
  </si>
  <si>
    <t>Rimuovi GEV:</t>
  </si>
  <si>
    <t>Rimozione GEV</t>
  </si>
  <si>
    <t>modif</t>
  </si>
  <si>
    <r>
      <t>Attenzione</t>
    </r>
    <r>
      <rPr>
        <sz val="10"/>
        <rFont val="Arial"/>
      </rPr>
      <t>: Questo programma usa delle macro. In fase di avvio ti può essere stato chiesto di disattivarle per precauzione contro I virus. In tal caso uscire dal programma e rientrare cliccando "attiva macro".</t>
    </r>
  </si>
  <si>
    <t>Realizzato da Antonello Lobianco, gruppo GEV Val Ceronda e Casternone. Info e suggerimenti:</t>
  </si>
  <si>
    <t>stringa uso cancellazione</t>
  </si>
  <si>
    <t>Rimozione servizio</t>
  </si>
  <si>
    <t>Servizio:</t>
  </si>
  <si>
    <t>primo</t>
  </si>
  <si>
    <t>Rimuovi Servizio:</t>
  </si>
  <si>
    <t>Numero servizi  e GEV presenti</t>
  </si>
  <si>
    <t>Numero GEV:</t>
  </si>
  <si>
    <t>Numero servizi:</t>
  </si>
  <si>
    <t>N° gev:</t>
  </si>
  <si>
    <t xml:space="preserve">N° servizi presenti nel database:  </t>
  </si>
  <si>
    <t>Sistema di gestione dei Gruppi GEV</t>
  </si>
  <si>
    <t>Benvenuti nel Sistema di Gestione per Gruppi GEV</t>
  </si>
  <si>
    <t>Il presente DataBase consente di raccogliere i dati dei vari servizi e di predisporre delle statistiche descrittive sugli stessi.</t>
  </si>
  <si>
    <t>Muoversi all'interno delle varie sezioni tramite i bottoni.</t>
  </si>
  <si>
    <t>Per cliccare su un bottone bisogna prima deselezionare la cella in cui si è (basta cliccare su di una qualsiasi altra cella).</t>
  </si>
  <si>
    <t xml:space="preserve">Note: </t>
  </si>
  <si>
    <t>Prima di utilizzare questo DataBase, inserire il nome del proprio gruppo e delle GEV componenti il gruppo alla voce "Modifica i parametri"</t>
  </si>
  <si>
    <t>La rimozione di una GEV non comporta l'automatica rimozione dei suoi servizi. Essi restano memorizzati nel D.B., così da continuare a contribuire alle statistiche del gruppo.</t>
  </si>
  <si>
    <t>I fogli non sono protetti da password. Per fare delle modifiche (..a vostro rischio..) su di un foglio dovete togliere la protezione andando sul menù strumenti --&gt; protezione --&gt; rimuovi protezione.</t>
  </si>
  <si>
    <t>Grazie,</t>
  </si>
  <si>
    <t>Antonello Lobianco</t>
  </si>
  <si>
    <t>ore servizi</t>
  </si>
  <si>
    <t>V. 2.3 - 13.marzo.2003</t>
  </si>
  <si>
    <t>redazione@ilforestale.org</t>
  </si>
  <si>
    <t>Vi sarei grato di riferirmi ogni malfunzionamento (.. così come suggerimenti o richieste di assistenza..) all'indirizzo: redazione@ilforestale.org.</t>
  </si>
  <si>
    <t>http://www.guardiecologiche.piemonte.it</t>
  </si>
  <si>
    <t>http://www.ilforestale.org</t>
  </si>
  <si>
    <t>Distribuito da:</t>
  </si>
  <si>
    <t>Realizzato da:</t>
  </si>
  <si>
    <t>Nome Cognome</t>
  </si>
  <si>
    <t>Clicca su parametri e poi inserisci qui il nome del tuo 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</si>
</sst>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name val="Arial"/>
    </font>
    <font>
      <u/>
      <sz val="10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Comic Sans MS"/>
      <family val="4"/>
    </font>
    <font>
      <u/>
      <sz val="12"/>
      <color indexed="12"/>
      <name val="Comic Sans MS"/>
      <family val="4"/>
    </font>
    <font>
      <sz val="16"/>
      <color indexed="16"/>
      <name val="Comic Sans MS"/>
      <family val="4"/>
    </font>
    <font>
      <sz val="14"/>
      <color indexed="16"/>
      <name val="Arial"/>
      <family val="2"/>
    </font>
    <font>
      <i/>
      <u/>
      <sz val="10"/>
      <color indexed="12"/>
      <name val="Arial"/>
      <family val="2"/>
    </font>
    <font>
      <b/>
      <i/>
      <sz val="10"/>
      <color indexed="10"/>
      <name val="Arial"/>
      <family val="2"/>
    </font>
    <font>
      <i/>
      <sz val="10"/>
      <name val="Arial"/>
      <family val="2"/>
    </font>
    <font>
      <i/>
      <sz val="12"/>
      <color indexed="16"/>
      <name val="Comic Sans MS"/>
      <family val="4"/>
    </font>
    <font>
      <b/>
      <sz val="10"/>
      <color indexed="16"/>
      <name val="Arial"/>
      <family val="2"/>
    </font>
    <font>
      <b/>
      <sz val="10"/>
      <color indexed="21"/>
      <name val="Arial"/>
      <family val="2"/>
    </font>
    <font>
      <b/>
      <sz val="10"/>
      <color indexed="62"/>
      <name val="Arial"/>
      <family val="2"/>
    </font>
    <font>
      <b/>
      <i/>
      <sz val="12"/>
      <color indexed="16"/>
      <name val="Arial"/>
      <family val="2"/>
    </font>
    <font>
      <sz val="10"/>
      <color indexed="16"/>
      <name val="Comic Sans MS"/>
      <family val="4"/>
    </font>
    <font>
      <sz val="10"/>
      <name val="Comic Sans MS"/>
      <family val="4"/>
    </font>
    <font>
      <b/>
      <u/>
      <sz val="10"/>
      <name val="Arial"/>
      <family val="2"/>
    </font>
    <font>
      <b/>
      <i/>
      <u/>
      <sz val="12"/>
      <name val="Times New Roman"/>
      <family val="1"/>
    </font>
    <font>
      <i/>
      <sz val="10"/>
      <name val="Times New Roman"/>
      <family val="1"/>
    </font>
    <font>
      <sz val="24"/>
      <color indexed="16"/>
      <name val="Comic Sans MS"/>
      <family val="4"/>
    </font>
    <font>
      <sz val="12"/>
      <color indexed="16"/>
      <name val="Comic Sans MS"/>
      <family val="4"/>
    </font>
    <font>
      <sz val="8"/>
      <name val="Arial"/>
      <family val="2"/>
    </font>
    <font>
      <b/>
      <sz val="8"/>
      <name val="Arial"/>
      <family val="2"/>
    </font>
    <font>
      <sz val="10"/>
      <color indexed="16"/>
      <name val="Arial"/>
    </font>
    <font>
      <sz val="10"/>
      <color indexed="16"/>
      <name val="Arial"/>
      <family val="2"/>
    </font>
    <font>
      <i/>
      <sz val="10"/>
      <color indexed="16"/>
      <name val="Arial"/>
      <family val="2"/>
    </font>
    <font>
      <b/>
      <i/>
      <sz val="10"/>
      <color indexed="1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 style="thick">
        <color indexed="21"/>
      </right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62"/>
      </right>
      <top/>
      <bottom/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dashed">
        <color indexed="56"/>
      </bottom>
      <diagonal/>
    </border>
    <border>
      <left/>
      <right/>
      <top style="medium">
        <color indexed="56"/>
      </top>
      <bottom style="dashed">
        <color indexed="56"/>
      </bottom>
      <diagonal/>
    </border>
    <border>
      <left/>
      <right style="medium">
        <color indexed="56"/>
      </right>
      <top style="medium">
        <color indexed="56"/>
      </top>
      <bottom style="dashed">
        <color indexed="56"/>
      </bottom>
      <diagonal/>
    </border>
    <border>
      <left/>
      <right/>
      <top style="dashed">
        <color indexed="56"/>
      </top>
      <bottom/>
      <diagonal/>
    </border>
    <border>
      <left/>
      <right/>
      <top/>
      <bottom style="dashed">
        <color indexed="56"/>
      </bottom>
      <diagonal/>
    </border>
    <border>
      <left style="dashed">
        <color indexed="56"/>
      </left>
      <right/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  <border>
      <left style="slantDashDot">
        <color indexed="16"/>
      </left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14" fontId="0" fillId="0" borderId="0" xfId="0" applyNumberFormat="1"/>
    <xf numFmtId="0" fontId="5" fillId="0" borderId="0" xfId="0" applyFont="1"/>
    <xf numFmtId="0" fontId="0" fillId="0" borderId="0" xfId="0" applyFill="1"/>
    <xf numFmtId="49" fontId="0" fillId="0" borderId="0" xfId="0" applyNumberFormat="1"/>
    <xf numFmtId="0" fontId="6" fillId="0" borderId="0" xfId="0" applyFont="1"/>
    <xf numFmtId="0" fontId="2" fillId="0" borderId="0" xfId="1" applyFont="1" applyAlignment="1" applyProtection="1"/>
    <xf numFmtId="0" fontId="7" fillId="0" borderId="0" xfId="1" applyFont="1" applyAlignment="1" applyProtection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Fill="1" applyAlignment="1">
      <alignment vertical="center"/>
    </xf>
    <xf numFmtId="49" fontId="17" fillId="0" borderId="3" xfId="0" applyNumberFormat="1" applyFont="1" applyBorder="1" applyAlignment="1">
      <alignment vertical="center"/>
    </xf>
    <xf numFmtId="0" fontId="0" fillId="0" borderId="0" xfId="0" applyBorder="1"/>
    <xf numFmtId="49" fontId="16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7" fillId="0" borderId="0" xfId="0" applyFont="1" applyBorder="1"/>
    <xf numFmtId="49" fontId="17" fillId="0" borderId="0" xfId="0" applyNumberFormat="1" applyFont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49" fontId="15" fillId="0" borderId="0" xfId="0" applyNumberFormat="1" applyFont="1" applyFill="1" applyBorder="1" applyAlignment="1">
      <alignment vertical="center"/>
    </xf>
    <xf numFmtId="0" fontId="15" fillId="0" borderId="2" xfId="0" applyFont="1" applyBorder="1"/>
    <xf numFmtId="0" fontId="6" fillId="0" borderId="0" xfId="0" applyFont="1" applyAlignment="1">
      <alignment horizontal="left"/>
    </xf>
    <xf numFmtId="0" fontId="0" fillId="2" borderId="0" xfId="0" applyFill="1"/>
    <xf numFmtId="0" fontId="9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6" fillId="2" borderId="0" xfId="0" applyFont="1" applyFill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8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13" fillId="2" borderId="7" xfId="0" applyFont="1" applyFill="1" applyBorder="1"/>
    <xf numFmtId="0" fontId="0" fillId="2" borderId="15" xfId="0" applyFill="1" applyBorder="1"/>
    <xf numFmtId="0" fontId="6" fillId="2" borderId="16" xfId="0" applyFont="1" applyFill="1" applyBorder="1" applyAlignment="1">
      <alignment horizontal="center"/>
    </xf>
    <xf numFmtId="0" fontId="0" fillId="2" borderId="17" xfId="0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1" xfId="0" applyFill="1" applyBorder="1" applyAlignment="1">
      <alignment horizontal="right" textRotation="90"/>
    </xf>
    <xf numFmtId="0" fontId="0" fillId="2" borderId="12" xfId="0" applyFill="1" applyBorder="1" applyAlignment="1">
      <alignment horizontal="right" textRotation="90"/>
    </xf>
    <xf numFmtId="0" fontId="0" fillId="2" borderId="13" xfId="0" applyFill="1" applyBorder="1" applyAlignment="1">
      <alignment horizontal="right" textRotation="90"/>
    </xf>
    <xf numFmtId="0" fontId="13" fillId="2" borderId="20" xfId="0" applyFont="1" applyFill="1" applyBorder="1"/>
    <xf numFmtId="0" fontId="6" fillId="2" borderId="0" xfId="0" applyFont="1" applyFill="1" applyBorder="1"/>
    <xf numFmtId="0" fontId="6" fillId="2" borderId="11" xfId="0" applyFont="1" applyFill="1" applyBorder="1" applyAlignment="1">
      <alignment horizontal="right" textRotation="90"/>
    </xf>
    <xf numFmtId="0" fontId="6" fillId="2" borderId="13" xfId="0" applyFont="1" applyFill="1" applyBorder="1" applyAlignment="1">
      <alignment horizontal="right" textRotation="90"/>
    </xf>
    <xf numFmtId="0" fontId="18" fillId="2" borderId="0" xfId="0" applyFont="1" applyFill="1"/>
    <xf numFmtId="0" fontId="18" fillId="2" borderId="0" xfId="0" applyFont="1" applyFill="1" applyAlignment="1">
      <alignment vertical="top"/>
    </xf>
    <xf numFmtId="0" fontId="2" fillId="2" borderId="0" xfId="1" applyFont="1" applyFill="1" applyAlignment="1" applyProtection="1"/>
    <xf numFmtId="0" fontId="0" fillId="2" borderId="0" xfId="0" applyFill="1" applyAlignment="1">
      <alignment horizontal="righ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13" fillId="2" borderId="24" xfId="0" applyFont="1" applyFill="1" applyBorder="1" applyAlignment="1">
      <alignment horizontal="right"/>
    </xf>
    <xf numFmtId="0" fontId="13" fillId="2" borderId="25" xfId="0" applyFont="1" applyFill="1" applyBorder="1" applyAlignment="1">
      <alignment horizontal="right"/>
    </xf>
    <xf numFmtId="0" fontId="13" fillId="2" borderId="26" xfId="0" applyFont="1" applyFill="1" applyBorder="1" applyAlignment="1">
      <alignment horizontal="right"/>
    </xf>
    <xf numFmtId="0" fontId="18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22" fillId="2" borderId="0" xfId="0" applyFont="1" applyFill="1"/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center"/>
    </xf>
    <xf numFmtId="0" fontId="15" fillId="2" borderId="0" xfId="0" applyFont="1" applyFill="1"/>
    <xf numFmtId="0" fontId="7" fillId="2" borderId="0" xfId="1" applyFont="1" applyFill="1" applyAlignment="1" applyProtection="1"/>
    <xf numFmtId="49" fontId="14" fillId="2" borderId="0" xfId="0" applyNumberFormat="1" applyFont="1" applyFill="1"/>
    <xf numFmtId="0" fontId="4" fillId="2" borderId="27" xfId="0" applyFont="1" applyFill="1" applyBorder="1"/>
    <xf numFmtId="0" fontId="0" fillId="2" borderId="27" xfId="0" applyFill="1" applyBorder="1"/>
    <xf numFmtId="0" fontId="2" fillId="2" borderId="0" xfId="1" quotePrefix="1" applyFill="1" applyAlignment="1" applyProtection="1"/>
    <xf numFmtId="14" fontId="0" fillId="2" borderId="0" xfId="0" applyNumberFormat="1" applyFill="1"/>
    <xf numFmtId="0" fontId="12" fillId="2" borderId="0" xfId="0" applyNumberFormat="1" applyFont="1" applyFill="1"/>
    <xf numFmtId="0" fontId="0" fillId="2" borderId="0" xfId="0" applyNumberFormat="1" applyFill="1"/>
    <xf numFmtId="0" fontId="3" fillId="2" borderId="0" xfId="0" applyFont="1" applyFill="1"/>
    <xf numFmtId="0" fontId="13" fillId="2" borderId="0" xfId="0" applyFont="1" applyFill="1" applyAlignment="1">
      <alignment horizontal="center"/>
    </xf>
    <xf numFmtId="49" fontId="0" fillId="2" borderId="27" xfId="0" applyNumberFormat="1" applyFill="1" applyBorder="1" applyAlignment="1" applyProtection="1">
      <alignment vertical="center"/>
    </xf>
    <xf numFmtId="0" fontId="0" fillId="2" borderId="28" xfId="0" applyFill="1" applyBorder="1" applyProtection="1">
      <protection locked="0"/>
    </xf>
    <xf numFmtId="49" fontId="0" fillId="2" borderId="0" xfId="0" applyNumberFormat="1" applyFill="1"/>
    <xf numFmtId="0" fontId="24" fillId="2" borderId="0" xfId="0" applyFont="1" applyFill="1" applyAlignment="1">
      <alignment horizontal="center"/>
    </xf>
    <xf numFmtId="0" fontId="0" fillId="2" borderId="0" xfId="0" applyFill="1" applyAlignment="1"/>
    <xf numFmtId="0" fontId="8" fillId="2" borderId="0" xfId="1" applyFont="1" applyFill="1" applyAlignment="1" applyProtection="1"/>
    <xf numFmtId="0" fontId="2" fillId="2" borderId="0" xfId="1" applyFill="1" applyAlignment="1" applyProtection="1"/>
    <xf numFmtId="0" fontId="11" fillId="2" borderId="0" xfId="1" applyFont="1" applyFill="1" applyAlignment="1" applyProtection="1"/>
    <xf numFmtId="0" fontId="25" fillId="2" borderId="0" xfId="0" applyFont="1" applyFill="1"/>
    <xf numFmtId="0" fontId="0" fillId="2" borderId="0" xfId="0" applyFill="1" applyBorder="1" applyAlignment="1"/>
    <xf numFmtId="0" fontId="4" fillId="2" borderId="28" xfId="0" applyFont="1" applyFill="1" applyBorder="1" applyProtection="1">
      <protection locked="0"/>
    </xf>
    <xf numFmtId="1" fontId="0" fillId="2" borderId="28" xfId="0" applyNumberFormat="1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0" fillId="2" borderId="33" xfId="0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0" fillId="2" borderId="35" xfId="0" applyFill="1" applyBorder="1" applyProtection="1">
      <protection locked="0"/>
    </xf>
    <xf numFmtId="0" fontId="0" fillId="2" borderId="36" xfId="0" applyFill="1" applyBorder="1" applyProtection="1">
      <protection locked="0"/>
    </xf>
    <xf numFmtId="0" fontId="0" fillId="2" borderId="37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4" xfId="0" applyFill="1" applyBorder="1" applyProtection="1"/>
    <xf numFmtId="0" fontId="0" fillId="2" borderId="10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33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14" xfId="0" applyFill="1" applyBorder="1" applyProtection="1"/>
    <xf numFmtId="0" fontId="0" fillId="2" borderId="9" xfId="0" applyFill="1" applyBorder="1" applyProtection="1"/>
    <xf numFmtId="0" fontId="0" fillId="2" borderId="28" xfId="0" applyFill="1" applyBorder="1" applyAlignment="1" applyProtection="1">
      <protection locked="0"/>
    </xf>
    <xf numFmtId="0" fontId="26" fillId="2" borderId="0" xfId="0" applyFont="1" applyFill="1"/>
    <xf numFmtId="0" fontId="0" fillId="0" borderId="0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right"/>
    </xf>
    <xf numFmtId="49" fontId="4" fillId="0" borderId="0" xfId="0" applyNumberFormat="1" applyFont="1" applyFill="1" applyBorder="1"/>
    <xf numFmtId="0" fontId="27" fillId="2" borderId="0" xfId="0" applyFont="1" applyFill="1" applyAlignment="1">
      <alignment horizontal="left"/>
    </xf>
    <xf numFmtId="49" fontId="27" fillId="2" borderId="0" xfId="0" applyNumberFormat="1" applyFont="1" applyFill="1"/>
    <xf numFmtId="0" fontId="0" fillId="4" borderId="0" xfId="0" quotePrefix="1" applyFill="1" applyBorder="1" applyAlignment="1" applyProtection="1">
      <protection locked="0"/>
    </xf>
    <xf numFmtId="0" fontId="28" fillId="2" borderId="0" xfId="0" applyFont="1" applyFill="1"/>
    <xf numFmtId="0" fontId="25" fillId="2" borderId="0" xfId="0" applyFont="1" applyFill="1" applyAlignment="1">
      <alignment horizontal="center"/>
    </xf>
    <xf numFmtId="0" fontId="29" fillId="2" borderId="0" xfId="0" applyFont="1" applyFill="1"/>
    <xf numFmtId="0" fontId="29" fillId="2" borderId="0" xfId="0" applyFont="1" applyFill="1" applyAlignment="1">
      <alignment wrapText="1"/>
    </xf>
    <xf numFmtId="0" fontId="30" fillId="2" borderId="0" xfId="0" applyFont="1" applyFill="1" applyAlignment="1">
      <alignment vertical="top"/>
    </xf>
    <xf numFmtId="0" fontId="29" fillId="2" borderId="0" xfId="0" applyFont="1" applyFill="1" applyAlignment="1">
      <alignment vertical="top"/>
    </xf>
    <xf numFmtId="0" fontId="29" fillId="2" borderId="0" xfId="0" applyFont="1" applyFill="1" applyAlignment="1">
      <alignment vertical="top" wrapText="1"/>
    </xf>
    <xf numFmtId="0" fontId="31" fillId="2" borderId="0" xfId="0" applyFont="1" applyFill="1" applyAlignment="1">
      <alignment horizontal="right"/>
    </xf>
    <xf numFmtId="0" fontId="2" fillId="2" borderId="0" xfId="1" applyFill="1" applyAlignment="1" applyProtection="1">
      <alignment horizontal="right"/>
    </xf>
    <xf numFmtId="0" fontId="29" fillId="2" borderId="0" xfId="0" applyFont="1" applyFill="1" applyAlignment="1">
      <alignment horizontal="left" vertical="top"/>
    </xf>
    <xf numFmtId="20" fontId="0" fillId="0" borderId="0" xfId="0" applyNumberFormat="1"/>
    <xf numFmtId="20" fontId="4" fillId="0" borderId="0" xfId="0" applyNumberFormat="1" applyFont="1"/>
    <xf numFmtId="0" fontId="0" fillId="0" borderId="0" xfId="0" applyNumberFormat="1"/>
    <xf numFmtId="22" fontId="0" fillId="0" borderId="0" xfId="0" applyNumberFormat="1"/>
    <xf numFmtId="0" fontId="0" fillId="0" borderId="28" xfId="0" applyBorder="1"/>
    <xf numFmtId="49" fontId="6" fillId="2" borderId="0" xfId="0" applyNumberFormat="1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29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06322798844441E-2"/>
          <c:y val="0.13778228779551704"/>
          <c:w val="0.87892670914448867"/>
          <c:h val="0.626687179973158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visualizza_singolo!$C$8:$N$8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visualizza_singolo!$C$9:$N$9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6D4-A509-3BB7E7FA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67471"/>
        <c:axId val="1"/>
      </c:barChart>
      <c:catAx>
        <c:axId val="1972067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7471"/>
        <c:crosses val="autoZero"/>
        <c:crossBetween val="between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74738840928584"/>
          <c:y val="8.1398063985430577E-2"/>
          <c:w val="0.3327410180095518"/>
          <c:h val="0.713202084443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689-48CB-8BF5-89E5911AD0B2}"/>
              </c:ext>
            </c:extLst>
          </c:dPt>
          <c:dPt>
            <c:idx val="1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689-48CB-8BF5-89E5911AD0B2}"/>
              </c:ext>
            </c:extLst>
          </c:dPt>
          <c:dPt>
            <c:idx val="2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89-48CB-8BF5-89E5911AD0B2}"/>
              </c:ext>
            </c:extLst>
          </c:dPt>
          <c:dPt>
            <c:idx val="3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689-48CB-8BF5-89E5911AD0B2}"/>
              </c:ext>
            </c:extLst>
          </c:dPt>
          <c:cat>
            <c:strRef>
              <c:f>visualizza_singolo!$K$17:$K$20</c:f>
              <c:strCache>
                <c:ptCount val="4"/>
                <c:pt idx="0">
                  <c:v>vigilanza</c:v>
                </c:pt>
                <c:pt idx="1">
                  <c:v>scuole</c:v>
                </c:pt>
                <c:pt idx="2">
                  <c:v>att.tà particolari</c:v>
                </c:pt>
                <c:pt idx="3">
                  <c:v>riunioni</c:v>
                </c:pt>
              </c:strCache>
            </c:strRef>
          </c:cat>
          <c:val>
            <c:numRef>
              <c:f>visualizza_singolo!$M$17:$M$20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9-48CB-8BF5-89E5911A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978425215331597E-2"/>
          <c:y val="0.80235234499924413"/>
          <c:w val="0.82823579482812348"/>
          <c:h val="0.17830052111094313"/>
        </c:manualLayout>
      </c:layout>
      <c:overlay val="0"/>
      <c:spPr>
        <a:solidFill>
          <a:srgbClr val="C0C0C0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C0C0C0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5098789720953"/>
          <c:y val="0.17151699152565117"/>
          <c:w val="0.82964231120618437"/>
          <c:h val="0.65990435722581031"/>
        </c:manualLayout>
      </c:layout>
      <c:barChart>
        <c:barDir val="col"/>
        <c:grouping val="clustered"/>
        <c:varyColors val="0"/>
        <c:ser>
          <c:idx val="0"/>
          <c:order val="0"/>
          <c:tx>
            <c:v>Vigilanza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visualizza_gruppo!$B$7:$B$18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6-48C7-A0DA-153D7CB93ACD}"/>
            </c:ext>
          </c:extLst>
        </c:ser>
        <c:ser>
          <c:idx val="1"/>
          <c:order val="1"/>
          <c:tx>
            <c:v>Scuole</c:v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6-48C7-A0DA-153D7CB93ACD}"/>
            </c:ext>
          </c:extLst>
        </c:ser>
        <c:ser>
          <c:idx val="2"/>
          <c:order val="2"/>
          <c:tx>
            <c:v>Att.tà part.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6-48C7-A0DA-153D7CB9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79951"/>
        <c:axId val="1"/>
      </c:barChart>
      <c:scatterChart>
        <c:scatterStyle val="lineMarker"/>
        <c:varyColors val="0"/>
        <c:ser>
          <c:idx val="3"/>
          <c:order val="3"/>
          <c:tx>
            <c:v>Riunioni</c:v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visualizza_gruppo!$L$7:$L$18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86-48C7-A0DA-153D7CB9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79951"/>
        <c:axId val="1"/>
      </c:scatterChart>
      <c:catAx>
        <c:axId val="1972079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79951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50866135434664"/>
          <c:y val="2.0349473570839969E-2"/>
          <c:w val="0.85601236021762794"/>
          <c:h val="0.119189773772062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1287809368899"/>
          <c:y val="0.17201693430498469"/>
          <c:w val="0.82998758652435323"/>
          <c:h val="0.65891232462587346"/>
        </c:manualLayout>
      </c:layout>
      <c:lineChart>
        <c:grouping val="standard"/>
        <c:varyColors val="0"/>
        <c:ser>
          <c:idx val="0"/>
          <c:order val="0"/>
          <c:tx>
            <c:strRef>
              <c:f>visualizza_gruppo!$P$24</c:f>
              <c:strCache>
                <c:ptCount val="1"/>
                <c:pt idx="0">
                  <c:v>tot sanz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visualizza_gruppo!$P$26:$P$37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A-408B-9F70-AD70710C7332}"/>
            </c:ext>
          </c:extLst>
        </c:ser>
        <c:ser>
          <c:idx val="1"/>
          <c:order val="1"/>
          <c:tx>
            <c:strRef>
              <c:f>visualizza_gruppo!$Q$24</c:f>
              <c:strCache>
                <c:ptCount val="1"/>
                <c:pt idx="0">
                  <c:v>tot segn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visualizza_gruppo!$Q$26:$Q$37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A-408B-9F70-AD70710C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064111"/>
        <c:axId val="1"/>
      </c:lineChart>
      <c:catAx>
        <c:axId val="197206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064111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144918455230737E-2"/>
          <c:y val="2.3324330075252159E-2"/>
          <c:w val="0.85427990612994398"/>
          <c:h val="0.11953719163566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Lines="12" dropStyle="combo" dx="26" fmlaLink="calcoli!$E$10" fmlaRange="parametri!$B$8:$B$55" sel="25" val="20"/>
</file>

<file path=xl/ctrlProps/ctrlProp11.xml><?xml version="1.0" encoding="utf-8"?>
<formControlPr xmlns="http://schemas.microsoft.com/office/spreadsheetml/2009/9/main" objectType="Drop" dropLines="12" dropStyle="combo" dx="26" fmlaLink="calcoli!$F$10" fmlaRange="parametri!$B$8:$B$55" sel="29" val="26"/>
</file>

<file path=xl/ctrlProps/ctrlProp12.xml><?xml version="1.0" encoding="utf-8"?>
<formControlPr xmlns="http://schemas.microsoft.com/office/spreadsheetml/2009/9/main" objectType="Drop" dropStyle="combo" dx="26" fmlaLink="calcoli!$J$11" fmlaRange="parametri!$A$1:$A$4" sel="1" val="0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calcoli!$I$11" fmlaRange="parametri!$C$8:$C$20" sel="1" val="0"/>
</file>

<file path=xl/ctrlProps/ctrlProp16.xml><?xml version="1.0" encoding="utf-8"?>
<formControlPr xmlns="http://schemas.microsoft.com/office/spreadsheetml/2009/9/main" objectType="Drop" dropStyle="combo" dx="26" fmlaLink="calcoli!$K$11" fmlaRange="parametri!$A$1:$A$4" sel="1" val="0"/>
</file>

<file path=xl/ctrlProps/ctrlProp17.xml><?xml version="1.0" encoding="utf-8"?>
<formControlPr xmlns="http://schemas.microsoft.com/office/spreadsheetml/2009/9/main" objectType="Drop" dropStyle="combo" dx="26" fmlaLink="calcoli!$L$11" fmlaRange="parametri!$A$1:$A$4" sel="1" val="0"/>
</file>

<file path=xl/ctrlProps/ctrlProp18.xml><?xml version="1.0" encoding="utf-8"?>
<formControlPr xmlns="http://schemas.microsoft.com/office/spreadsheetml/2009/9/main" objectType="Drop" dropStyle="combo" dx="26" fmlaLink="calcoli!$M$11" fmlaRange="parametri!$A$1:$A$4" sel="1" val="3"/>
</file>

<file path=xl/ctrlProps/ctrlProp19.xml><?xml version="1.0" encoding="utf-8"?>
<formControlPr xmlns="http://schemas.microsoft.com/office/spreadsheetml/2009/9/main" objectType="Drop" dropStyle="combo" dx="26" fmlaLink="calcoli!$N$11" fmlaRange="parametri!$A$1:$A$4" sel="1" val="3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calcoli!$AA$11" fmlaRange="parametri!$A$1:$A$4" sel="1" val="0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Drop" dropStyle="combo" dx="26" fmlaLink="calcoli!$B$21" fmlaRange="parametri!$A$1:$A$4" sel="2" val="0"/>
</file>

<file path=xl/ctrlProps/ctrlProp25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Drop" dropStyle="combo" dx="26" fmlaLink="calcoli!$B$52" fmlaRange="parametri!$A$1:$A$4" sel="2" val="0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List" dx="26" fmlaLink="calcoli!$B$56" fmlaRange="db!$BM$3:$BM$4" sel="2" val="0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Drop" dropLines="15" dropStyle="combo" dx="26" fmlaLink="calcoli!$B$15" fmlaRange="parametri!$D$8:$D$38" sel="1" val="0"/>
</file>

<file path=xl/ctrlProps/ctrlProp8.xml><?xml version="1.0" encoding="utf-8"?>
<formControlPr xmlns="http://schemas.microsoft.com/office/spreadsheetml/2009/9/main" objectType="Drop" dropLines="12" dropStyle="combo" dx="26" fmlaLink="calcoli!$C$11" fmlaRange="parametri!$E$8:$E$19" sel="3" val="0"/>
</file>

<file path=xl/ctrlProps/ctrlProp9.xml><?xml version="1.0" encoding="utf-8"?>
<formControlPr xmlns="http://schemas.microsoft.com/office/spreadsheetml/2009/9/main" objectType="Drop" dropStyle="combo" dx="26" fmlaLink="calcoli!$D$11" fmlaRange="parametri!$F$8:$F$1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220980</xdr:colOff>
          <xdr:row>5</xdr:row>
          <xdr:rowOff>38100</xdr:rowOff>
        </xdr:from>
        <xdr:to>
          <xdr:col>12</xdr:col>
          <xdr:colOff>472440</xdr:colOff>
          <xdr:row>15</xdr:row>
          <xdr:rowOff>160020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8C6FB30-C852-FD53-1A48-A0E35CE9F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8</xdr:row>
          <xdr:rowOff>7620</xdr:rowOff>
        </xdr:from>
        <xdr:to>
          <xdr:col>3</xdr:col>
          <xdr:colOff>922020</xdr:colOff>
          <xdr:row>9</xdr:row>
          <xdr:rowOff>76200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6AA2D221-CB93-7663-09D8-443F9504F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serisci Servizio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182880</xdr:rowOff>
        </xdr:from>
        <xdr:to>
          <xdr:col>3</xdr:col>
          <xdr:colOff>929640</xdr:colOff>
          <xdr:row>12</xdr:row>
          <xdr:rowOff>60960</xdr:rowOff>
        </xdr:to>
        <xdr:sp macro="" textlink="">
          <xdr:nvSpPr>
            <xdr:cNvPr id="5126" name="Butto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99376F05-1E35-A7A6-8EB4-FA0C57EED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13</xdr:row>
          <xdr:rowOff>60960</xdr:rowOff>
        </xdr:from>
        <xdr:to>
          <xdr:col>3</xdr:col>
          <xdr:colOff>952500</xdr:colOff>
          <xdr:row>16</xdr:row>
          <xdr:rowOff>7620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AF8418DB-37E4-F0A8-CF05-B1DCFE9A3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Intero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8</xdr:row>
          <xdr:rowOff>0</xdr:rowOff>
        </xdr:from>
        <xdr:to>
          <xdr:col>6</xdr:col>
          <xdr:colOff>556260</xdr:colOff>
          <xdr:row>9</xdr:row>
          <xdr:rowOff>60960</xdr:rowOff>
        </xdr:to>
        <xdr:sp macro="" textlink="">
          <xdr:nvSpPr>
            <xdr:cNvPr id="5131" name="Butto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5FD355CC-92A6-AA2D-7196-133862121E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difica I Parametri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9</xdr:row>
          <xdr:rowOff>182880</xdr:rowOff>
        </xdr:from>
        <xdr:to>
          <xdr:col>6</xdr:col>
          <xdr:colOff>525780</xdr:colOff>
          <xdr:row>11</xdr:row>
          <xdr:rowOff>7620</xdr:rowOff>
        </xdr:to>
        <xdr:sp macro="" textlink="">
          <xdr:nvSpPr>
            <xdr:cNvPr id="5132" name="Butto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5EFBB36F-1D73-8775-2F62-64A24A0C3F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lp On-Line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373380</xdr:colOff>
          <xdr:row>13</xdr:row>
          <xdr:rowOff>60960</xdr:rowOff>
        </xdr:from>
        <xdr:to>
          <xdr:col>6</xdr:col>
          <xdr:colOff>563880</xdr:colOff>
          <xdr:row>14</xdr:row>
          <xdr:rowOff>129540</xdr:rowOff>
        </xdr:to>
        <xdr:sp macro="" textlink="">
          <xdr:nvSpPr>
            <xdr:cNvPr id="5133" name="Butto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D0B9E9BD-A909-70B1-8D5D-764D732FD9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lva &amp; Esci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853440</xdr:colOff>
      <xdr:row>23</xdr:row>
      <xdr:rowOff>0</xdr:rowOff>
    </xdr:from>
    <xdr:to>
      <xdr:col>3</xdr:col>
      <xdr:colOff>1013460</xdr:colOff>
      <xdr:row>23</xdr:row>
      <xdr:rowOff>160020</xdr:rowOff>
    </xdr:to>
    <xdr:pic>
      <xdr:nvPicPr>
        <xdr:cNvPr id="5135" name="Picture 15">
          <a:extLst>
            <a:ext uri="{FF2B5EF4-FFF2-40B4-BE49-F238E27FC236}">
              <a16:creationId xmlns:a16="http://schemas.microsoft.com/office/drawing/2014/main" id="{5997D076-F88A-9DD1-61AC-53E7518E8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4655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</xdr:row>
          <xdr:rowOff>0</xdr:rowOff>
        </xdr:from>
        <xdr:to>
          <xdr:col>3</xdr:col>
          <xdr:colOff>952500</xdr:colOff>
          <xdr:row>8</xdr:row>
          <xdr:rowOff>38100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563D564-7A60-4F17-3677-A61E0CB63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9</xdr:row>
          <xdr:rowOff>0</xdr:rowOff>
        </xdr:from>
        <xdr:to>
          <xdr:col>3</xdr:col>
          <xdr:colOff>952500</xdr:colOff>
          <xdr:row>10</xdr:row>
          <xdr:rowOff>38100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1D83283-ADF6-8349-FA89-ED8F8A04AB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11</xdr:row>
          <xdr:rowOff>0</xdr:rowOff>
        </xdr:from>
        <xdr:to>
          <xdr:col>3</xdr:col>
          <xdr:colOff>952500</xdr:colOff>
          <xdr:row>12</xdr:row>
          <xdr:rowOff>38100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BDBAEDBA-5B04-3D78-C4C2-632689EFA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3</xdr:col>
          <xdr:colOff>952500</xdr:colOff>
          <xdr:row>14</xdr:row>
          <xdr:rowOff>38100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C7985F5D-5025-EFF2-F7C9-747E4CF6FF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15</xdr:row>
          <xdr:rowOff>0</xdr:rowOff>
        </xdr:from>
        <xdr:to>
          <xdr:col>3</xdr:col>
          <xdr:colOff>952500</xdr:colOff>
          <xdr:row>16</xdr:row>
          <xdr:rowOff>38100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FA86A74-3AC7-9D50-4D41-D3ED3F8281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594360</xdr:colOff>
          <xdr:row>6</xdr:row>
          <xdr:rowOff>38100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52062716-BD7F-9FE5-4497-1016C8E62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632460</xdr:colOff>
          <xdr:row>24</xdr:row>
          <xdr:rowOff>152400</xdr:rowOff>
        </xdr:from>
        <xdr:to>
          <xdr:col>8</xdr:col>
          <xdr:colOff>281940</xdr:colOff>
          <xdr:row>26</xdr:row>
          <xdr:rowOff>38100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856CF72C-0FFB-84A1-FCF6-2AF50C4D70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32</xdr:row>
          <xdr:rowOff>144780</xdr:rowOff>
        </xdr:from>
        <xdr:to>
          <xdr:col>7</xdr:col>
          <xdr:colOff>99060</xdr:colOff>
          <xdr:row>34</xdr:row>
          <xdr:rowOff>22860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EA78F5C6-610A-86B0-51A5-A77C17EE6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617220</xdr:colOff>
          <xdr:row>17</xdr:row>
          <xdr:rowOff>0</xdr:rowOff>
        </xdr:from>
        <xdr:to>
          <xdr:col>5</xdr:col>
          <xdr:colOff>579120</xdr:colOff>
          <xdr:row>18</xdr:row>
          <xdr:rowOff>38100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8E216EE6-DAD1-A304-6C58-7BEDA7AFE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9</xdr:col>
          <xdr:colOff>594360</xdr:colOff>
          <xdr:row>8</xdr:row>
          <xdr:rowOff>60960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5A3C0937-C1C9-83E9-A4CE-F77533659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9</xdr:col>
          <xdr:colOff>594360</xdr:colOff>
          <xdr:row>10</xdr:row>
          <xdr:rowOff>60960</xdr:rowOff>
        </xdr:to>
        <xdr:sp macro="" textlink="">
          <xdr:nvSpPr>
            <xdr:cNvPr id="2062" name="Drop Dow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BD45546-3957-B33B-D7DB-AE47EF1F9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9</xdr:col>
          <xdr:colOff>594360</xdr:colOff>
          <xdr:row>12</xdr:row>
          <xdr:rowOff>60960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D9C24DDB-CDA4-9253-1762-4ABAE3B3B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9</xdr:col>
          <xdr:colOff>594360</xdr:colOff>
          <xdr:row>14</xdr:row>
          <xdr:rowOff>60960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0B658CC-17BF-68DA-E88D-DAC1C889B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9</xdr:col>
          <xdr:colOff>594360</xdr:colOff>
          <xdr:row>22</xdr:row>
          <xdr:rowOff>30480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51C32D1E-96B2-8AD0-AF14-15404A3E07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28</xdr:row>
          <xdr:rowOff>152400</xdr:rowOff>
        </xdr:from>
        <xdr:to>
          <xdr:col>8</xdr:col>
          <xdr:colOff>320040</xdr:colOff>
          <xdr:row>30</xdr:row>
          <xdr:rowOff>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87E17E22-370F-38F1-FD45-93A372622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ancella ultimo  inserimento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26</xdr:row>
          <xdr:rowOff>152400</xdr:rowOff>
        </xdr:from>
        <xdr:to>
          <xdr:col>7</xdr:col>
          <xdr:colOff>236220</xdr:colOff>
          <xdr:row>28</xdr:row>
          <xdr:rowOff>38100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3A5A6628-1D57-80F1-7703-79A1EDFD0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30</xdr:row>
          <xdr:rowOff>152400</xdr:rowOff>
        </xdr:from>
        <xdr:to>
          <xdr:col>8</xdr:col>
          <xdr:colOff>304800</xdr:colOff>
          <xdr:row>32</xdr:row>
          <xdr:rowOff>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CD22A946-5C7D-F5C7-2F27-BFAD89938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 altri servizi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</xdr:row>
          <xdr:rowOff>7620</xdr:rowOff>
        </xdr:from>
        <xdr:to>
          <xdr:col>8</xdr:col>
          <xdr:colOff>106680</xdr:colOff>
          <xdr:row>4</xdr:row>
          <xdr:rowOff>45720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42237A2E-2D35-4294-14CF-ED24FD2D5C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</xdr:row>
          <xdr:rowOff>0</xdr:rowOff>
        </xdr:from>
        <xdr:to>
          <xdr:col>12</xdr:col>
          <xdr:colOff>190500</xdr:colOff>
          <xdr:row>4</xdr:row>
          <xdr:rowOff>38100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3FF877CC-523D-A968-8F69-ECF164B6D0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14</xdr:col>
      <xdr:colOff>312420</xdr:colOff>
      <xdr:row>6</xdr:row>
      <xdr:rowOff>45720</xdr:rowOff>
    </xdr:from>
    <xdr:to>
      <xdr:col>21</xdr:col>
      <xdr:colOff>91440</xdr:colOff>
      <xdr:row>16</xdr:row>
      <xdr:rowOff>190500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2EAC04DA-2011-A4C2-8AAE-1E653B9E4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18</xdr:row>
      <xdr:rowOff>7620</xdr:rowOff>
    </xdr:from>
    <xdr:to>
      <xdr:col>21</xdr:col>
      <xdr:colOff>220980</xdr:colOff>
      <xdr:row>28</xdr:row>
      <xdr:rowOff>30480</xdr:rowOff>
    </xdr:to>
    <xdr:graphicFrame macro="">
      <xdr:nvGraphicFramePr>
        <xdr:cNvPr id="8201" name="Chart 9">
          <a:extLst>
            <a:ext uri="{FF2B5EF4-FFF2-40B4-BE49-F238E27FC236}">
              <a16:creationId xmlns:a16="http://schemas.microsoft.com/office/drawing/2014/main" id="{7AEB0207-37A8-02E7-1520-289047247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0</xdr:row>
          <xdr:rowOff>121920</xdr:rowOff>
        </xdr:from>
        <xdr:to>
          <xdr:col>16</xdr:col>
          <xdr:colOff>205740</xdr:colOff>
          <xdr:row>1</xdr:row>
          <xdr:rowOff>76200</xdr:rowOff>
        </xdr:to>
        <xdr:sp macro="" textlink="">
          <xdr:nvSpPr>
            <xdr:cNvPr id="8202" name="Button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55244288-05CE-D742-1EBC-4BD99D9085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403860</xdr:colOff>
          <xdr:row>1</xdr:row>
          <xdr:rowOff>190500</xdr:rowOff>
        </xdr:from>
        <xdr:to>
          <xdr:col>18</xdr:col>
          <xdr:colOff>205740</xdr:colOff>
          <xdr:row>3</xdr:row>
          <xdr:rowOff>106680</xdr:rowOff>
        </xdr:to>
        <xdr:sp macro="" textlink="">
          <xdr:nvSpPr>
            <xdr:cNvPr id="8203" name="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435A02A0-758F-DD51-9384-E64F9AEE6B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</xdr:row>
          <xdr:rowOff>198120</xdr:rowOff>
        </xdr:from>
        <xdr:to>
          <xdr:col>16</xdr:col>
          <xdr:colOff>243840</xdr:colOff>
          <xdr:row>3</xdr:row>
          <xdr:rowOff>121920</xdr:rowOff>
        </xdr:to>
        <xdr:sp macro="" textlink="">
          <xdr:nvSpPr>
            <xdr:cNvPr id="8204" name="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35FD546C-170E-474C-ECE6-82CF9541E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106680</xdr:colOff>
          <xdr:row>0</xdr:row>
          <xdr:rowOff>129540</xdr:rowOff>
        </xdr:from>
        <xdr:to>
          <xdr:col>20</xdr:col>
          <xdr:colOff>601980</xdr:colOff>
          <xdr:row>1</xdr:row>
          <xdr:rowOff>83820</xdr:rowOff>
        </xdr:to>
        <xdr:sp macro="" textlink="">
          <xdr:nvSpPr>
            <xdr:cNvPr id="8205" name="Button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2063BC38-FA18-DEE4-090A-59E827531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411480</xdr:colOff>
          <xdr:row>0</xdr:row>
          <xdr:rowOff>129540</xdr:rowOff>
        </xdr:from>
        <xdr:to>
          <xdr:col>18</xdr:col>
          <xdr:colOff>533400</xdr:colOff>
          <xdr:row>1</xdr:row>
          <xdr:rowOff>83820</xdr:rowOff>
        </xdr:to>
        <xdr:sp macro="" textlink="">
          <xdr:nvSpPr>
            <xdr:cNvPr id="8206" name="Button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FE9706BF-A1B0-4F60-2ABC-F2D1E2B3F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2</xdr:row>
          <xdr:rowOff>30480</xdr:rowOff>
        </xdr:from>
        <xdr:to>
          <xdr:col>4</xdr:col>
          <xdr:colOff>243840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2B6F1938-DDF9-A5C4-BC51-BAF558C5F2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106680</xdr:colOff>
      <xdr:row>4</xdr:row>
      <xdr:rowOff>0</xdr:rowOff>
    </xdr:from>
    <xdr:to>
      <xdr:col>24</xdr:col>
      <xdr:colOff>525780</xdr:colOff>
      <xdr:row>19</xdr:row>
      <xdr:rowOff>144780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11DE2EAA-FA86-2568-8DE8-F3AFB3F63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0</xdr:rowOff>
    </xdr:from>
    <xdr:to>
      <xdr:col>24</xdr:col>
      <xdr:colOff>563880</xdr:colOff>
      <xdr:row>36</xdr:row>
      <xdr:rowOff>38100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9F059862-00F2-4253-4F19-14D81D783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213360</xdr:colOff>
          <xdr:row>0</xdr:row>
          <xdr:rowOff>83820</xdr:rowOff>
        </xdr:from>
        <xdr:to>
          <xdr:col>19</xdr:col>
          <xdr:colOff>144780</xdr:colOff>
          <xdr:row>1</xdr:row>
          <xdr:rowOff>38100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10186DEE-FC7C-A076-0692-8EE75941A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2</xdr:row>
          <xdr:rowOff>0</xdr:rowOff>
        </xdr:from>
        <xdr:to>
          <xdr:col>21</xdr:col>
          <xdr:colOff>114300</xdr:colOff>
          <xdr:row>3</xdr:row>
          <xdr:rowOff>0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8D6BDB1A-1EE9-A844-9751-B19754856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236220</xdr:colOff>
          <xdr:row>2</xdr:row>
          <xdr:rowOff>0</xdr:rowOff>
        </xdr:from>
        <xdr:to>
          <xdr:col>19</xdr:col>
          <xdr:colOff>144780</xdr:colOff>
          <xdr:row>3</xdr:row>
          <xdr:rowOff>0</xdr:rowOff>
        </xdr:to>
        <xdr:sp macro="" textlink="">
          <xdr:nvSpPr>
            <xdr:cNvPr id="9222" name="Button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ADB83A90-1AFE-9BB0-6CE6-A41E95FB30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106680</xdr:colOff>
          <xdr:row>0</xdr:row>
          <xdr:rowOff>76200</xdr:rowOff>
        </xdr:from>
        <xdr:to>
          <xdr:col>23</xdr:col>
          <xdr:colOff>601980</xdr:colOff>
          <xdr:row>1</xdr:row>
          <xdr:rowOff>53340</xdr:rowOff>
        </xdr:to>
        <xdr:sp macro="" textlink="">
          <xdr:nvSpPr>
            <xdr:cNvPr id="9223" name="Butto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AD7758B5-D5D6-0923-3460-064BCBA02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320040</xdr:colOff>
          <xdr:row>0</xdr:row>
          <xdr:rowOff>76200</xdr:rowOff>
        </xdr:from>
        <xdr:to>
          <xdr:col>21</xdr:col>
          <xdr:colOff>533400</xdr:colOff>
          <xdr:row>1</xdr:row>
          <xdr:rowOff>53340</xdr:rowOff>
        </xdr:to>
        <xdr:sp macro="" textlink="">
          <xdr:nvSpPr>
            <xdr:cNvPr id="9224" name="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D0EC748-3482-8880-97BA-142A59999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Vis.  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</xdr:row>
          <xdr:rowOff>15240</xdr:rowOff>
        </xdr:from>
        <xdr:to>
          <xdr:col>8</xdr:col>
          <xdr:colOff>266700</xdr:colOff>
          <xdr:row>2</xdr:row>
          <xdr:rowOff>220980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EC91A577-CDF3-7EDA-DACA-FEF6B34B0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</xdr:row>
          <xdr:rowOff>152400</xdr:rowOff>
        </xdr:from>
        <xdr:to>
          <xdr:col>4</xdr:col>
          <xdr:colOff>1120140</xdr:colOff>
          <xdr:row>10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935F7E3C-42A3-8EB8-B3BB-A0278F13C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198120</xdr:colOff>
          <xdr:row>8</xdr:row>
          <xdr:rowOff>129540</xdr:rowOff>
        </xdr:from>
        <xdr:to>
          <xdr:col>8</xdr:col>
          <xdr:colOff>480060</xdr:colOff>
          <xdr:row>10</xdr:row>
          <xdr:rowOff>22860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E7A2E2C0-CB0D-ED23-AA5A-6E3F87A77F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Cance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 GEV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</xdr:row>
          <xdr:rowOff>144780</xdr:rowOff>
        </xdr:from>
        <xdr:to>
          <xdr:col>8</xdr:col>
          <xdr:colOff>518160</xdr:colOff>
          <xdr:row>7</xdr:row>
          <xdr:rowOff>7620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2DF62448-559E-46EF-BB60-0909448DC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Inserisci GE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11</xdr:row>
          <xdr:rowOff>0</xdr:rowOff>
        </xdr:from>
        <xdr:to>
          <xdr:col>7</xdr:col>
          <xdr:colOff>7620</xdr:colOff>
          <xdr:row>21</xdr:row>
          <xdr:rowOff>30480</xdr:rowOff>
        </xdr:to>
        <xdr:sp macro="" textlink="">
          <xdr:nvSpPr>
            <xdr:cNvPr id="11269" name="List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C8D1E2F7-9B0A-1BC6-BCBB-517E7E7EA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182880</xdr:colOff>
          <xdr:row>11</xdr:row>
          <xdr:rowOff>22860</xdr:rowOff>
        </xdr:from>
        <xdr:to>
          <xdr:col>9</xdr:col>
          <xdr:colOff>403860</xdr:colOff>
          <xdr:row>12</xdr:row>
          <xdr:rowOff>68580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A7B2ECE9-F09C-3354-8E41-42CD6A5AE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Rimuovi Servi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z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io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480060</xdr:colOff>
          <xdr:row>0</xdr:row>
          <xdr:rowOff>137160</xdr:rowOff>
        </xdr:from>
        <xdr:to>
          <xdr:col>1</xdr:col>
          <xdr:colOff>1051560</xdr:colOff>
          <xdr:row>1</xdr:row>
          <xdr:rowOff>190500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2837A8B4-BF46-553F-B469-32C847E0B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guardiecologiche.piemonte.it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2" Type="http://schemas.openxmlformats.org/officeDocument/2006/relationships/hyperlink" Target="http://www.ilforestale.org/" TargetMode="External"/><Relationship Id="rId1" Type="http://schemas.openxmlformats.org/officeDocument/2006/relationships/hyperlink" Target="mailto:redazione@ilforestale.org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omments" Target="../comments1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ctrlProp" Target="../ctrlProps/ctrlProp37.xml"/><Relationship Id="rId7" Type="http://schemas.openxmlformats.org/officeDocument/2006/relationships/ctrlProp" Target="../ctrlProps/ctrlProp4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4" Type="http://schemas.openxmlformats.org/officeDocument/2006/relationships/ctrlProp" Target="../ctrlProps/ctrlProp3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mailto:redazione@ilforestale.org" TargetMode="External"/><Relationship Id="rId4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C3:L25"/>
  <sheetViews>
    <sheetView showGridLines="0" showRowColHeaders="0" showZeros="0" tabSelected="1" showOutlineSymbols="0" workbookViewId="0">
      <selection activeCell="K29" sqref="K29"/>
    </sheetView>
  </sheetViews>
  <sheetFormatPr defaultColWidth="9.109375" defaultRowHeight="13.2" x14ac:dyDescent="0.25"/>
  <cols>
    <col min="1" max="1" width="0.88671875" style="35" customWidth="1"/>
    <col min="2" max="2" width="4.33203125" style="35" customWidth="1"/>
    <col min="3" max="3" width="9.109375" style="35"/>
    <col min="4" max="4" width="15.5546875" style="35" customWidth="1"/>
    <col min="5" max="8" width="9.109375" style="35"/>
    <col min="9" max="9" width="4.88671875" style="35" customWidth="1"/>
    <col min="10" max="16384" width="9.109375" style="35"/>
  </cols>
  <sheetData>
    <row r="3" spans="3:6" ht="31.5" customHeight="1" x14ac:dyDescent="0.85">
      <c r="F3" s="101" t="s">
        <v>175</v>
      </c>
    </row>
    <row r="4" spans="3:6" ht="33" customHeight="1" x14ac:dyDescent="0.85">
      <c r="C4" s="102"/>
      <c r="D4" s="102"/>
      <c r="F4" s="101" t="s">
        <v>195</v>
      </c>
    </row>
    <row r="6" spans="3:6" x14ac:dyDescent="0.25">
      <c r="C6" s="87" t="s">
        <v>178</v>
      </c>
      <c r="D6" s="87" t="str">
        <f>parametri!I8</f>
        <v>Clicca su parametri e poi inserisci qui il nome del tuo gruppo</v>
      </c>
    </row>
    <row r="8" spans="3:6" ht="18.600000000000001" x14ac:dyDescent="0.45">
      <c r="D8" s="103"/>
    </row>
    <row r="10" spans="3:6" ht="18.600000000000001" x14ac:dyDescent="0.45">
      <c r="D10" s="103"/>
    </row>
    <row r="12" spans="3:6" x14ac:dyDescent="0.25">
      <c r="D12" s="104"/>
    </row>
    <row r="14" spans="3:6" x14ac:dyDescent="0.25">
      <c r="D14" s="105"/>
    </row>
    <row r="18" spans="3:12" x14ac:dyDescent="0.25">
      <c r="C18" s="100"/>
    </row>
    <row r="19" spans="3:12" ht="27.75" customHeight="1" x14ac:dyDescent="0.25">
      <c r="C19" s="165" t="s">
        <v>183</v>
      </c>
      <c r="D19" s="166"/>
      <c r="E19" s="166"/>
      <c r="F19" s="166"/>
      <c r="G19" s="166"/>
      <c r="H19" s="166"/>
      <c r="I19" s="166"/>
      <c r="J19" s="166"/>
      <c r="K19" s="166"/>
      <c r="L19" s="166"/>
    </row>
    <row r="20" spans="3:12" x14ac:dyDescent="0.25">
      <c r="C20" s="100"/>
    </row>
    <row r="21" spans="3:12" x14ac:dyDescent="0.25">
      <c r="C21" s="137" t="s">
        <v>207</v>
      </c>
      <c r="E21" s="137"/>
      <c r="F21" s="145" t="s">
        <v>194</v>
      </c>
      <c r="G21" s="147">
        <f>calcoli!B60</f>
        <v>0</v>
      </c>
      <c r="H21" s="144" t="s">
        <v>193</v>
      </c>
      <c r="I21" s="148">
        <f>calcoli!B61</f>
        <v>0</v>
      </c>
    </row>
    <row r="22" spans="3:12" x14ac:dyDescent="0.25">
      <c r="C22" s="137" t="s">
        <v>184</v>
      </c>
      <c r="J22" s="104" t="s">
        <v>208</v>
      </c>
    </row>
    <row r="24" spans="3:12" x14ac:dyDescent="0.25">
      <c r="C24" s="35" t="s">
        <v>213</v>
      </c>
      <c r="E24" s="104" t="s">
        <v>211</v>
      </c>
    </row>
    <row r="25" spans="3:12" x14ac:dyDescent="0.25">
      <c r="C25" s="35" t="s">
        <v>212</v>
      </c>
      <c r="E25" s="104" t="s">
        <v>210</v>
      </c>
    </row>
  </sheetData>
  <sheetProtection sheet="1" objects="1" scenarios="1"/>
  <mergeCells count="1">
    <mergeCell ref="C19:L19"/>
  </mergeCells>
  <phoneticPr fontId="0" type="noConversion"/>
  <hyperlinks>
    <hyperlink ref="J22" r:id="rId1"/>
    <hyperlink ref="E24" r:id="rId2"/>
    <hyperlink ref="E25" r:id="rId3"/>
  </hyperlinks>
  <pageMargins left="0.75" right="0.75" top="1" bottom="1" header="0.5" footer="0.5"/>
  <pageSetup paperSize="9" orientation="portrait" horizontalDpi="300" verticalDpi="300" r:id="rId4"/>
  <headerFooter alignWithMargins="0">
    <oddFooter>&amp;Ldatibase GEV</oddFooter>
  </headerFooter>
  <drawing r:id="rId5"/>
  <legacyDrawing r:id="rId6"/>
  <oleObjects>
    <mc:AlternateContent xmlns:mc="http://schemas.openxmlformats.org/markup-compatibility/2006">
      <mc:Choice Requires="x14">
        <oleObject progId="MS_ClipArt_Gallery" shapeId="5121" r:id="rId7">
          <objectPr defaultSize="0" autoPict="0" r:id="rId8">
            <anchor moveWithCells="1">
              <from>
                <xdr:col>7</xdr:col>
                <xdr:colOff>220980</xdr:colOff>
                <xdr:row>5</xdr:row>
                <xdr:rowOff>38100</xdr:rowOff>
              </from>
              <to>
                <xdr:col>12</xdr:col>
                <xdr:colOff>472440</xdr:colOff>
                <xdr:row>15</xdr:row>
                <xdr:rowOff>160020</xdr:rowOff>
              </to>
            </anchor>
          </objectPr>
        </oleObject>
      </mc:Choice>
      <mc:Fallback>
        <oleObject progId="MS_ClipArt_Gallery" shapeId="5121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5" r:id="rId9" name="Button 5">
              <controlPr defaultSize="0" print="0" autoFill="0" autoPict="0" macro="[0]!go_inserimento">
                <anchor moveWithCells="1" sizeWithCells="1">
                  <from>
                    <xdr:col>2</xdr:col>
                    <xdr:colOff>0</xdr:colOff>
                    <xdr:row>8</xdr:row>
                    <xdr:rowOff>7620</xdr:rowOff>
                  </from>
                  <to>
                    <xdr:col>3</xdr:col>
                    <xdr:colOff>922020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Button 6">
              <controlPr defaultSize="0" print="0" autoFill="0" autoPict="0" macro="[0]!go_visualizza_gev">
                <anchor moveWithCells="1" sizeWithCells="1">
                  <from>
                    <xdr:col>2</xdr:col>
                    <xdr:colOff>0</xdr:colOff>
                    <xdr:row>9</xdr:row>
                    <xdr:rowOff>182880</xdr:rowOff>
                  </from>
                  <to>
                    <xdr:col>3</xdr:col>
                    <xdr:colOff>929640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1" name="Button 10">
              <controlPr defaultSize="0" print="0" autoFill="0" autoPict="0" macro="[0]!go_visualizza_gruppo">
                <anchor moveWithCells="1" sizeWithCells="1">
                  <from>
                    <xdr:col>2</xdr:col>
                    <xdr:colOff>7620</xdr:colOff>
                    <xdr:row>13</xdr:row>
                    <xdr:rowOff>60960</xdr:rowOff>
                  </from>
                  <to>
                    <xdr:col>3</xdr:col>
                    <xdr:colOff>952500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2" name="Button 11">
              <controlPr defaultSize="0" print="0" autoFill="0" autoPict="0" macro="[0]!go_parametri">
                <anchor moveWithCells="1" sizeWithCells="1">
                  <from>
                    <xdr:col>4</xdr:col>
                    <xdr:colOff>342900</xdr:colOff>
                    <xdr:row>8</xdr:row>
                    <xdr:rowOff>0</xdr:rowOff>
                  </from>
                  <to>
                    <xdr:col>6</xdr:col>
                    <xdr:colOff>556260</xdr:colOff>
                    <xdr:row>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3" name="Button 12">
              <controlPr defaultSize="0" print="0" autoFill="0" autoPict="0" macro="[0]!go_help">
                <anchor moveWithCells="1" sizeWithCells="1">
                  <from>
                    <xdr:col>4</xdr:col>
                    <xdr:colOff>342900</xdr:colOff>
                    <xdr:row>9</xdr:row>
                    <xdr:rowOff>182880</xdr:rowOff>
                  </from>
                  <to>
                    <xdr:col>6</xdr:col>
                    <xdr:colOff>525780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4" name="Button 13">
              <controlPr defaultSize="0" print="0" autoFill="0" autoPict="0" macro="[0]!salva_ed_esci">
                <anchor moveWithCells="1" sizeWithCells="1">
                  <from>
                    <xdr:col>4</xdr:col>
                    <xdr:colOff>373380</xdr:colOff>
                    <xdr:row>13</xdr:row>
                    <xdr:rowOff>60960</xdr:rowOff>
                  </from>
                  <to>
                    <xdr:col>6</xdr:col>
                    <xdr:colOff>563880</xdr:colOff>
                    <xdr:row>14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I36"/>
  <sheetViews>
    <sheetView showGridLines="0" showRowColHeaders="0" showOutlineSymbols="0" zoomScale="90" workbookViewId="0">
      <selection activeCell="D6" sqref="D6"/>
    </sheetView>
  </sheetViews>
  <sheetFormatPr defaultColWidth="9.109375" defaultRowHeight="13.2" x14ac:dyDescent="0.25"/>
  <cols>
    <col min="1" max="1" width="4.33203125" style="35" customWidth="1"/>
    <col min="2" max="3" width="9.109375" style="35"/>
    <col min="4" max="4" width="14.33203125" style="35" customWidth="1"/>
    <col min="5" max="5" width="5.109375" style="35" customWidth="1"/>
    <col min="6" max="6" width="9.33203125" style="35" customWidth="1"/>
    <col min="7" max="7" width="11" style="35" customWidth="1"/>
    <col min="8" max="16384" width="9.109375" style="35"/>
  </cols>
  <sheetData>
    <row r="1" spans="1:9" ht="3.75" customHeight="1" x14ac:dyDescent="0.25"/>
    <row r="2" spans="1:9" ht="25.2" x14ac:dyDescent="0.6">
      <c r="C2" s="36" t="s">
        <v>153</v>
      </c>
      <c r="H2" s="74"/>
      <c r="I2" s="88"/>
    </row>
    <row r="3" spans="1:9" ht="7.5" customHeight="1" x14ac:dyDescent="0.6">
      <c r="B3" s="36"/>
    </row>
    <row r="4" spans="1:9" ht="19.8" x14ac:dyDescent="0.5">
      <c r="B4" s="89" t="s">
        <v>94</v>
      </c>
      <c r="G4" s="89" t="s">
        <v>52</v>
      </c>
    </row>
    <row r="5" spans="1:9" ht="14.25" customHeight="1" thickBot="1" x14ac:dyDescent="0.3">
      <c r="B5" s="39"/>
      <c r="C5" s="39"/>
      <c r="D5" s="39"/>
      <c r="E5" s="39"/>
      <c r="F5" s="39"/>
    </row>
    <row r="6" spans="1:9" ht="14.25" customHeight="1" thickBot="1" x14ac:dyDescent="0.3">
      <c r="B6" s="90" t="s">
        <v>34</v>
      </c>
      <c r="C6" s="39"/>
      <c r="D6" s="108"/>
      <c r="E6" s="39"/>
      <c r="F6" s="39"/>
      <c r="G6" s="91" t="s">
        <v>53</v>
      </c>
    </row>
    <row r="7" spans="1:9" x14ac:dyDescent="0.25">
      <c r="B7" s="90"/>
      <c r="C7" s="39"/>
      <c r="D7" s="39"/>
      <c r="E7" s="39"/>
      <c r="F7" s="39"/>
      <c r="G7" s="91"/>
    </row>
    <row r="8" spans="1:9" x14ac:dyDescent="0.25">
      <c r="B8" s="91" t="s">
        <v>0</v>
      </c>
      <c r="G8" s="91" t="s">
        <v>55</v>
      </c>
    </row>
    <row r="9" spans="1:9" x14ac:dyDescent="0.25">
      <c r="A9" s="92"/>
      <c r="B9" s="91"/>
      <c r="F9" s="93"/>
      <c r="G9" s="91"/>
    </row>
    <row r="10" spans="1:9" x14ac:dyDescent="0.25">
      <c r="B10" s="91" t="s">
        <v>1</v>
      </c>
      <c r="G10" s="91" t="s">
        <v>56</v>
      </c>
    </row>
    <row r="11" spans="1:9" x14ac:dyDescent="0.25">
      <c r="B11" s="91"/>
      <c r="G11" s="91"/>
    </row>
    <row r="12" spans="1:9" x14ac:dyDescent="0.25">
      <c r="B12" s="91" t="s">
        <v>2</v>
      </c>
      <c r="F12" s="94"/>
      <c r="G12" s="91" t="s">
        <v>57</v>
      </c>
    </row>
    <row r="13" spans="1:9" x14ac:dyDescent="0.25">
      <c r="B13" s="91"/>
      <c r="F13" s="95"/>
      <c r="G13" s="91"/>
    </row>
    <row r="14" spans="1:9" x14ac:dyDescent="0.25">
      <c r="B14" s="91" t="s">
        <v>36</v>
      </c>
      <c r="F14" s="95"/>
      <c r="G14" s="91" t="s">
        <v>58</v>
      </c>
    </row>
    <row r="15" spans="1:9" x14ac:dyDescent="0.25">
      <c r="B15" s="91"/>
    </row>
    <row r="16" spans="1:9" x14ac:dyDescent="0.25">
      <c r="B16" s="91" t="s">
        <v>3</v>
      </c>
      <c r="F16" s="96" t="str">
        <f>IF(calcoli!F15&gt;calcoli!E15,"","Attenzione: orario fine servizio inferiore ora inizio!")</f>
        <v/>
      </c>
    </row>
    <row r="17" spans="2:8" x14ac:dyDescent="0.25">
      <c r="B17" s="91"/>
      <c r="F17" s="96"/>
    </row>
    <row r="18" spans="2:8" x14ac:dyDescent="0.25">
      <c r="B18" s="91" t="s">
        <v>37</v>
      </c>
      <c r="F18" s="96"/>
    </row>
    <row r="19" spans="2:8" x14ac:dyDescent="0.25">
      <c r="F19" s="96"/>
    </row>
    <row r="20" spans="2:8" ht="19.8" x14ac:dyDescent="0.5">
      <c r="B20" s="89" t="s">
        <v>64</v>
      </c>
      <c r="G20" s="89" t="s">
        <v>65</v>
      </c>
    </row>
    <row r="21" spans="2:8" ht="13.8" thickBot="1" x14ac:dyDescent="0.3">
      <c r="E21" s="97" t="s">
        <v>78</v>
      </c>
    </row>
    <row r="22" spans="2:8" ht="15" customHeight="1" thickBot="1" x14ac:dyDescent="0.3">
      <c r="B22" s="98" t="s">
        <v>66</v>
      </c>
      <c r="E22" s="99"/>
      <c r="G22" s="91" t="s">
        <v>35</v>
      </c>
    </row>
    <row r="23" spans="2:8" ht="15" customHeight="1" thickBot="1" x14ac:dyDescent="0.3">
      <c r="B23" s="98" t="s">
        <v>67</v>
      </c>
      <c r="E23" s="109"/>
      <c r="G23" s="91"/>
    </row>
    <row r="24" spans="2:8" ht="15" customHeight="1" thickBot="1" x14ac:dyDescent="0.3">
      <c r="B24" s="98" t="s">
        <v>68</v>
      </c>
      <c r="E24" s="99"/>
      <c r="G24" s="91" t="s">
        <v>79</v>
      </c>
      <c r="H24" s="99"/>
    </row>
    <row r="25" spans="2:8" ht="15" customHeight="1" thickBot="1" x14ac:dyDescent="0.3">
      <c r="B25" s="98" t="s">
        <v>69</v>
      </c>
      <c r="E25" s="99"/>
    </row>
    <row r="26" spans="2:8" ht="15" customHeight="1" thickBot="1" x14ac:dyDescent="0.3">
      <c r="B26" s="98" t="s">
        <v>71</v>
      </c>
      <c r="E26" s="99"/>
    </row>
    <row r="27" spans="2:8" ht="15" customHeight="1" thickBot="1" x14ac:dyDescent="0.3">
      <c r="B27" s="98" t="s">
        <v>70</v>
      </c>
      <c r="E27" s="99"/>
    </row>
    <row r="28" spans="2:8" ht="15" customHeight="1" thickBot="1" x14ac:dyDescent="0.3">
      <c r="B28" s="98" t="s">
        <v>72</v>
      </c>
      <c r="E28" s="99"/>
    </row>
    <row r="29" spans="2:8" ht="15" customHeight="1" thickBot="1" x14ac:dyDescent="0.3">
      <c r="B29" s="98" t="s">
        <v>73</v>
      </c>
      <c r="E29" s="99"/>
    </row>
    <row r="30" spans="2:8" ht="15" customHeight="1" thickBot="1" x14ac:dyDescent="0.3">
      <c r="B30" s="98" t="s">
        <v>74</v>
      </c>
      <c r="E30" s="99"/>
    </row>
    <row r="31" spans="2:8" ht="15" customHeight="1" thickBot="1" x14ac:dyDescent="0.3">
      <c r="B31" s="98" t="s">
        <v>75</v>
      </c>
      <c r="E31" s="99"/>
    </row>
    <row r="32" spans="2:8" ht="15" customHeight="1" thickBot="1" x14ac:dyDescent="0.3">
      <c r="B32" s="98" t="s">
        <v>77</v>
      </c>
      <c r="E32" s="99"/>
    </row>
    <row r="33" spans="2:5" ht="15" customHeight="1" thickBot="1" x14ac:dyDescent="0.3">
      <c r="B33" s="98" t="s">
        <v>76</v>
      </c>
      <c r="E33" s="99"/>
    </row>
    <row r="34" spans="2:5" x14ac:dyDescent="0.25">
      <c r="B34" s="100"/>
    </row>
    <row r="35" spans="2:5" x14ac:dyDescent="0.25">
      <c r="B35" s="100"/>
    </row>
    <row r="36" spans="2:5" x14ac:dyDescent="0.25">
      <c r="B36" s="100"/>
    </row>
  </sheetData>
  <sheetProtection sheet="1" objects="1" scenarios="1"/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locked="0" defaultSize="0" autoLine="0" autoPict="0">
                <anchor moveWithCells="1">
                  <from>
                    <xdr:col>3</xdr:col>
                    <xdr:colOff>7620</xdr:colOff>
                    <xdr:row>7</xdr:row>
                    <xdr:rowOff>0</xdr:rowOff>
                  </from>
                  <to>
                    <xdr:col>3</xdr:col>
                    <xdr:colOff>952500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locked="0" defaultSize="0" autoLine="0" autoPict="0">
                <anchor moveWithCells="1">
                  <from>
                    <xdr:col>3</xdr:col>
                    <xdr:colOff>7620</xdr:colOff>
                    <xdr:row>9</xdr:row>
                    <xdr:rowOff>0</xdr:rowOff>
                  </from>
                  <to>
                    <xdr:col>3</xdr:col>
                    <xdr:colOff>952500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Drop Down 3">
              <controlPr locked="0" defaultSize="0" autoLine="0" autoPict="0">
                <anchor moveWithCells="1">
                  <from>
                    <xdr:col>3</xdr:col>
                    <xdr:colOff>7620</xdr:colOff>
                    <xdr:row>11</xdr:row>
                    <xdr:rowOff>0</xdr:rowOff>
                  </from>
                  <to>
                    <xdr:col>3</xdr:col>
                    <xdr:colOff>952500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Drop Down 4">
              <controlPr locked="0" defaultSize="0" autoLine="0" autoPict="0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3</xdr:col>
                    <xdr:colOff>952500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Drop Down 5">
              <controlPr locked="0" defaultSize="0" autoLine="0" autoPict="0">
                <anchor moveWithCells="1">
                  <from>
                    <xdr:col>3</xdr:col>
                    <xdr:colOff>7620</xdr:colOff>
                    <xdr:row>15</xdr:row>
                    <xdr:rowOff>0</xdr:rowOff>
                  </from>
                  <to>
                    <xdr:col>3</xdr:col>
                    <xdr:colOff>952500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Drop Down 6">
              <controlPr locked="0" defaultSize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9</xdr:col>
                    <xdr:colOff>594360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Button 9">
              <controlPr defaultSize="0" print="0" autoFill="0" autoPict="0" macro="[0]!inserimanto_dati">
                <anchor moveWithCells="1">
                  <from>
                    <xdr:col>5</xdr:col>
                    <xdr:colOff>632460</xdr:colOff>
                    <xdr:row>24</xdr:row>
                    <xdr:rowOff>152400</xdr:rowOff>
                  </from>
                  <to>
                    <xdr:col>8</xdr:col>
                    <xdr:colOff>281940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Button 11">
              <controlPr defaultSize="0" print="0" autoFill="0" autoPict="0" macro="[0]!salva_ed_esci">
                <anchor moveWithCells="1" sizeWithCells="1">
                  <from>
                    <xdr:col>5</xdr:col>
                    <xdr:colOff>609600</xdr:colOff>
                    <xdr:row>32</xdr:row>
                    <xdr:rowOff>144780</xdr:rowOff>
                  </from>
                  <to>
                    <xdr:col>7</xdr:col>
                    <xdr:colOff>99060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Drop Down 12">
              <controlPr locked="0" defaultSize="0" autoLine="0" autoPict="0">
                <anchor moveWithCells="1">
                  <from>
                    <xdr:col>2</xdr:col>
                    <xdr:colOff>617220</xdr:colOff>
                    <xdr:row>17</xdr:row>
                    <xdr:rowOff>0</xdr:rowOff>
                  </from>
                  <to>
                    <xdr:col>5</xdr:col>
                    <xdr:colOff>579120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Drop Down 13">
              <controlPr locked="0" defaultSize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9</xdr:col>
                    <xdr:colOff>594360</xdr:colOff>
                    <xdr:row>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Drop Down 14">
              <controlPr locked="0" defaultSize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9</xdr:col>
                    <xdr:colOff>594360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Drop Down 15">
              <controlPr locked="0" defaultSize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9</xdr:col>
                    <xdr:colOff>594360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Drop Down 16">
              <controlPr locked="0" defaultSize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9</xdr:col>
                    <xdr:colOff>594360</xdr:colOff>
                    <xdr:row>14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Drop Down 17">
              <controlPr locked="0" defaultSize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9</xdr:col>
                    <xdr:colOff>594360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Button 18">
              <controlPr defaultSize="0" print="0" autoFill="0" autoPict="0" macro="[0]!cancella_ultimo_inserimento">
                <anchor moveWithCells="1" sizeWithCells="1">
                  <from>
                    <xdr:col>5</xdr:col>
                    <xdr:colOff>632460</xdr:colOff>
                    <xdr:row>28</xdr:row>
                    <xdr:rowOff>152400</xdr:rowOff>
                  </from>
                  <to>
                    <xdr:col>8</xdr:col>
                    <xdr:colOff>320040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Button 19">
              <controlPr defaultSize="0" print="0" autoFill="0" autoPict="0" macro="[0]!go_home">
                <anchor moveWithCells="1" sizeWithCells="1">
                  <from>
                    <xdr:col>5</xdr:col>
                    <xdr:colOff>632460</xdr:colOff>
                    <xdr:row>26</xdr:row>
                    <xdr:rowOff>152400</xdr:rowOff>
                  </from>
                  <to>
                    <xdr:col>7</xdr:col>
                    <xdr:colOff>236220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Button 21">
              <controlPr defaultSize="0" print="0" autoFill="0" autoPict="0" macro="[0]!go_parametri">
                <anchor moveWithCells="1" sizeWithCells="1">
                  <from>
                    <xdr:col>5</xdr:col>
                    <xdr:colOff>609600</xdr:colOff>
                    <xdr:row>30</xdr:row>
                    <xdr:rowOff>152400</xdr:rowOff>
                  </from>
                  <to>
                    <xdr:col>8</xdr:col>
                    <xdr:colOff>304800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3">
    <pageSetUpPr autoPageBreaks="0"/>
  </sheetPr>
  <dimension ref="B1:Y30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3.88671875" style="35" customWidth="1"/>
    <col min="2" max="2" width="7.6640625" style="35" customWidth="1"/>
    <col min="3" max="5" width="4" style="35" customWidth="1"/>
    <col min="6" max="6" width="4.5546875" style="35" customWidth="1"/>
    <col min="7" max="12" width="4" style="35" customWidth="1"/>
    <col min="13" max="13" width="5.88671875" style="35" customWidth="1"/>
    <col min="14" max="14" width="4" style="35" customWidth="1"/>
    <col min="15" max="16384" width="9.109375" style="35"/>
  </cols>
  <sheetData>
    <row r="1" spans="2:16" ht="25.2" x14ac:dyDescent="0.6">
      <c r="B1" s="36" t="s">
        <v>152</v>
      </c>
    </row>
    <row r="2" spans="2:16" ht="18.75" customHeight="1" x14ac:dyDescent="0.4">
      <c r="B2" s="37" t="s">
        <v>151</v>
      </c>
      <c r="C2" s="38"/>
      <c r="D2" s="37" t="str">
        <f>parametri!I8</f>
        <v>Clicca su parametri e poi inserisci qui il nome del tuo gruppo</v>
      </c>
    </row>
    <row r="3" spans="2:16" ht="7.5" customHeight="1" x14ac:dyDescent="0.25">
      <c r="D3" s="74"/>
    </row>
    <row r="4" spans="2:16" x14ac:dyDescent="0.25">
      <c r="B4" s="75" t="s">
        <v>112</v>
      </c>
      <c r="J4" s="75" t="s">
        <v>2</v>
      </c>
    </row>
    <row r="6" spans="2:16" ht="15.6" x14ac:dyDescent="0.3">
      <c r="B6" s="72" t="s">
        <v>97</v>
      </c>
      <c r="P6" s="87" t="s">
        <v>173</v>
      </c>
    </row>
    <row r="7" spans="2:16" ht="8.25" customHeight="1" x14ac:dyDescent="0.25"/>
    <row r="8" spans="2:16" x14ac:dyDescent="0.25">
      <c r="B8" s="45"/>
      <c r="C8" s="76" t="s">
        <v>98</v>
      </c>
      <c r="D8" s="77" t="s">
        <v>99</v>
      </c>
      <c r="E8" s="77" t="s">
        <v>100</v>
      </c>
      <c r="F8" s="77" t="s">
        <v>101</v>
      </c>
      <c r="G8" s="77" t="s">
        <v>102</v>
      </c>
      <c r="H8" s="77" t="s">
        <v>103</v>
      </c>
      <c r="I8" s="77" t="s">
        <v>104</v>
      </c>
      <c r="J8" s="77" t="s">
        <v>105</v>
      </c>
      <c r="K8" s="77" t="s">
        <v>106</v>
      </c>
      <c r="L8" s="77" t="s">
        <v>107</v>
      </c>
      <c r="M8" s="77" t="s">
        <v>108</v>
      </c>
      <c r="N8" s="78" t="s">
        <v>109</v>
      </c>
    </row>
    <row r="9" spans="2:16" x14ac:dyDescent="0.25">
      <c r="B9" s="79" t="s">
        <v>110</v>
      </c>
      <c r="C9" s="110">
        <v>0</v>
      </c>
      <c r="D9" s="111">
        <v>0</v>
      </c>
      <c r="E9" s="111">
        <v>1</v>
      </c>
      <c r="F9" s="111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1">
        <v>0</v>
      </c>
      <c r="M9" s="111">
        <v>0</v>
      </c>
      <c r="N9" s="112">
        <v>0</v>
      </c>
    </row>
    <row r="10" spans="2:16" x14ac:dyDescent="0.25">
      <c r="B10" s="80" t="s">
        <v>29</v>
      </c>
      <c r="C10" s="113">
        <v>0</v>
      </c>
      <c r="D10" s="114">
        <v>0</v>
      </c>
      <c r="E10" s="114">
        <v>2</v>
      </c>
      <c r="F10" s="114">
        <v>0</v>
      </c>
      <c r="G10" s="114">
        <v>0</v>
      </c>
      <c r="H10" s="114">
        <v>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15">
        <v>0</v>
      </c>
    </row>
    <row r="11" spans="2:16" x14ac:dyDescent="0.25">
      <c r="B11" s="81" t="s">
        <v>111</v>
      </c>
      <c r="C11" s="116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8">
        <v>0</v>
      </c>
    </row>
    <row r="13" spans="2:16" ht="15.6" x14ac:dyDescent="0.3">
      <c r="B13" s="82" t="s">
        <v>134</v>
      </c>
    </row>
    <row r="15" spans="2:16" x14ac:dyDescent="0.25">
      <c r="D15" s="83" t="s">
        <v>142</v>
      </c>
      <c r="K15" s="83" t="s">
        <v>135</v>
      </c>
      <c r="M15" s="97" t="s">
        <v>78</v>
      </c>
      <c r="N15" s="97" t="s">
        <v>29</v>
      </c>
    </row>
    <row r="16" spans="2:16" ht="8.25" customHeight="1" thickBot="1" x14ac:dyDescent="0.3"/>
    <row r="17" spans="4:25" ht="16.8" thickBot="1" x14ac:dyDescent="0.4">
      <c r="D17" s="75" t="s">
        <v>137</v>
      </c>
      <c r="F17" s="99">
        <v>0</v>
      </c>
      <c r="K17" s="75" t="s">
        <v>119</v>
      </c>
      <c r="M17" s="99">
        <v>1</v>
      </c>
      <c r="N17" s="99">
        <v>2</v>
      </c>
      <c r="O17" s="84"/>
      <c r="P17" s="85"/>
      <c r="Q17" s="86"/>
      <c r="R17" s="86"/>
      <c r="S17" s="86"/>
      <c r="T17" s="86"/>
      <c r="U17" s="86"/>
      <c r="V17" s="86"/>
      <c r="W17" s="85"/>
      <c r="X17" s="85"/>
      <c r="Y17" s="85"/>
    </row>
    <row r="18" spans="4:25" ht="16.8" thickBot="1" x14ac:dyDescent="0.4">
      <c r="D18" s="75" t="s">
        <v>81</v>
      </c>
      <c r="F18" s="99">
        <v>0</v>
      </c>
      <c r="K18" s="75" t="s">
        <v>118</v>
      </c>
      <c r="M18" s="99">
        <v>0</v>
      </c>
      <c r="N18" s="99">
        <v>0</v>
      </c>
      <c r="O18" s="84"/>
      <c r="P18" s="87" t="s">
        <v>174</v>
      </c>
      <c r="Q18" s="86"/>
      <c r="R18" s="86"/>
      <c r="S18" s="86"/>
      <c r="T18" s="86"/>
      <c r="U18" s="86"/>
      <c r="V18" s="86"/>
      <c r="W18" s="85"/>
      <c r="X18" s="85"/>
      <c r="Y18" s="85"/>
    </row>
    <row r="19" spans="4:25" ht="16.8" thickBot="1" x14ac:dyDescent="0.4">
      <c r="D19" s="75" t="s">
        <v>138</v>
      </c>
      <c r="F19" s="99">
        <v>0</v>
      </c>
      <c r="K19" s="75" t="s">
        <v>136</v>
      </c>
      <c r="M19" s="99">
        <v>0</v>
      </c>
      <c r="N19" s="99">
        <v>0</v>
      </c>
      <c r="O19" s="84"/>
      <c r="Q19" s="86"/>
      <c r="R19" s="86"/>
      <c r="S19" s="86"/>
      <c r="T19" s="86"/>
      <c r="U19" s="86"/>
      <c r="V19" s="86"/>
      <c r="W19" s="85"/>
      <c r="X19" s="85"/>
      <c r="Y19" s="85"/>
    </row>
    <row r="20" spans="4:25" ht="16.8" thickBot="1" x14ac:dyDescent="0.4">
      <c r="D20" s="75" t="s">
        <v>83</v>
      </c>
      <c r="F20" s="99">
        <v>0</v>
      </c>
      <c r="K20" s="75" t="s">
        <v>120</v>
      </c>
      <c r="M20" s="99">
        <v>0</v>
      </c>
      <c r="N20" s="99">
        <v>0</v>
      </c>
      <c r="O20" s="84"/>
      <c r="P20" s="85"/>
      <c r="Q20" s="86"/>
      <c r="R20" s="86"/>
      <c r="S20" s="86"/>
      <c r="T20" s="86"/>
      <c r="U20" s="86"/>
      <c r="V20" s="86"/>
      <c r="W20" s="85"/>
      <c r="X20" s="85"/>
      <c r="Y20" s="85"/>
    </row>
    <row r="21" spans="4:25" ht="16.8" thickBot="1" x14ac:dyDescent="0.4">
      <c r="D21" s="75" t="s">
        <v>139</v>
      </c>
      <c r="F21" s="99">
        <v>0</v>
      </c>
      <c r="O21" s="84"/>
      <c r="P21" s="85"/>
      <c r="Q21" s="86"/>
      <c r="R21" s="86"/>
      <c r="S21" s="86"/>
      <c r="T21" s="86"/>
      <c r="U21" s="86"/>
      <c r="V21" s="86"/>
      <c r="W21" s="85"/>
      <c r="X21" s="85"/>
      <c r="Y21" s="85"/>
    </row>
    <row r="22" spans="4:25" ht="16.8" thickBot="1" x14ac:dyDescent="0.4">
      <c r="D22" s="75" t="s">
        <v>85</v>
      </c>
      <c r="F22" s="99">
        <v>0</v>
      </c>
      <c r="K22" s="83" t="s">
        <v>150</v>
      </c>
      <c r="M22" s="99">
        <v>1</v>
      </c>
      <c r="O22" s="84"/>
      <c r="P22" s="85"/>
      <c r="Q22" s="86"/>
      <c r="R22" s="86"/>
      <c r="S22" s="86"/>
      <c r="T22" s="86"/>
      <c r="U22" s="86"/>
      <c r="V22" s="86"/>
      <c r="W22" s="85"/>
      <c r="X22" s="85"/>
      <c r="Y22" s="85"/>
    </row>
    <row r="23" spans="4:25" ht="16.8" thickBot="1" x14ac:dyDescent="0.4">
      <c r="D23" s="75" t="s">
        <v>86</v>
      </c>
      <c r="F23" s="99">
        <v>0</v>
      </c>
      <c r="K23" s="83" t="s">
        <v>143</v>
      </c>
      <c r="M23" s="99">
        <v>2</v>
      </c>
      <c r="O23" s="84"/>
      <c r="P23" s="85"/>
      <c r="Q23" s="86"/>
      <c r="R23" s="86"/>
      <c r="S23" s="86"/>
      <c r="T23" s="86"/>
      <c r="U23" s="86"/>
      <c r="V23" s="86"/>
      <c r="W23" s="85"/>
      <c r="X23" s="85"/>
      <c r="Y23" s="85"/>
    </row>
    <row r="24" spans="4:25" ht="13.8" thickBot="1" x14ac:dyDescent="0.3">
      <c r="D24" s="75" t="s">
        <v>87</v>
      </c>
      <c r="F24" s="99">
        <v>0</v>
      </c>
      <c r="K24" s="83" t="s">
        <v>144</v>
      </c>
      <c r="M24" s="99">
        <v>0</v>
      </c>
    </row>
    <row r="25" spans="4:25" ht="13.8" thickBot="1" x14ac:dyDescent="0.3">
      <c r="D25" s="75" t="s">
        <v>88</v>
      </c>
      <c r="F25" s="99">
        <v>0</v>
      </c>
    </row>
    <row r="26" spans="4:25" ht="13.8" thickBot="1" x14ac:dyDescent="0.3">
      <c r="D26" s="75" t="s">
        <v>89</v>
      </c>
      <c r="F26" s="99">
        <v>0</v>
      </c>
    </row>
    <row r="27" spans="4:25" ht="13.8" thickBot="1" x14ac:dyDescent="0.3">
      <c r="D27" s="75" t="s">
        <v>140</v>
      </c>
      <c r="F27" s="99">
        <v>0</v>
      </c>
    </row>
    <row r="28" spans="4:25" ht="13.8" thickBot="1" x14ac:dyDescent="0.3">
      <c r="D28" s="75" t="s">
        <v>141</v>
      </c>
      <c r="F28" s="99">
        <v>0</v>
      </c>
    </row>
    <row r="30" spans="4:25" ht="3" customHeight="1" x14ac:dyDescent="0.25"/>
  </sheetData>
  <sheetProtection sheet="1" objects="1" scenarios="1"/>
  <phoneticPr fontId="0" type="noConversion"/>
  <pageMargins left="0.39370078740157483" right="0.39370078740157483" top="0.39370078740157483" bottom="0.39370078740157483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locked="0" defaultSize="0" autoLine="0" autoPict="0" macro="[0]!visualizza_singolo">
                <anchor moveWithCells="1">
                  <from>
                    <xdr:col>2</xdr:col>
                    <xdr:colOff>106680</xdr:colOff>
                    <xdr:row>3</xdr:row>
                    <xdr:rowOff>7620</xdr:rowOff>
                  </from>
                  <to>
                    <xdr:col>8</xdr:col>
                    <xdr:colOff>106680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locked="0" defaultSize="0" autoLine="0" autoPict="0" macro="[0]!visualizza_singolo">
                <anchor moveWithCells="1">
                  <from>
                    <xdr:col>10</xdr:col>
                    <xdr:colOff>76200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6" name="Button 10">
              <controlPr defaultSize="0" print="0" autoFill="0" autoPict="0" macro="[0]!go_home">
                <anchor moveWithCells="1" sizeWithCells="1">
                  <from>
                    <xdr:col>15</xdr:col>
                    <xdr:colOff>7620</xdr:colOff>
                    <xdr:row>0</xdr:row>
                    <xdr:rowOff>121920</xdr:rowOff>
                  </from>
                  <to>
                    <xdr:col>16</xdr:col>
                    <xdr:colOff>205740</xdr:colOff>
                    <xdr:row>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7" name="Button 11">
              <controlPr defaultSize="0" print="0" autoFill="0" autoPict="0" macro="[0]!salva_ed_esci">
                <anchor moveWithCells="1" sizeWithCells="1">
                  <from>
                    <xdr:col>16</xdr:col>
                    <xdr:colOff>403860</xdr:colOff>
                    <xdr:row>1</xdr:row>
                    <xdr:rowOff>190500</xdr:rowOff>
                  </from>
                  <to>
                    <xdr:col>18</xdr:col>
                    <xdr:colOff>205740</xdr:colOff>
                    <xdr:row>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8" name="Button 12">
              <controlPr defaultSize="0" print="0" autoFill="0" autoPict="0" macro="[0]!stampa">
                <anchor moveWithCells="1" sizeWithCells="1">
                  <from>
                    <xdr:col>15</xdr:col>
                    <xdr:colOff>7620</xdr:colOff>
                    <xdr:row>1</xdr:row>
                    <xdr:rowOff>198120</xdr:rowOff>
                  </from>
                  <to>
                    <xdr:col>16</xdr:col>
                    <xdr:colOff>243840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9" name="Button 13">
              <controlPr defaultSize="0" print="0" autoFill="0" autoPict="0" macro="[0]!go_inserimento">
                <anchor moveWithCells="1" sizeWithCells="1">
                  <from>
                    <xdr:col>19</xdr:col>
                    <xdr:colOff>106680</xdr:colOff>
                    <xdr:row>0</xdr:row>
                    <xdr:rowOff>129540</xdr:rowOff>
                  </from>
                  <to>
                    <xdr:col>20</xdr:col>
                    <xdr:colOff>601980</xdr:colOff>
                    <xdr:row>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0" name="Button 14">
              <controlPr defaultSize="0" print="0" autoFill="0" autoPict="0" macro="[0]!go_visualizza_gruppo">
                <anchor moveWithCells="1" sizeWithCells="1">
                  <from>
                    <xdr:col>16</xdr:col>
                    <xdr:colOff>411480</xdr:colOff>
                    <xdr:row>0</xdr:row>
                    <xdr:rowOff>129540</xdr:rowOff>
                  </from>
                  <to>
                    <xdr:col>18</xdr:col>
                    <xdr:colOff>533400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7">
    <pageSetUpPr autoPageBreaks="0"/>
  </sheetPr>
  <dimension ref="A1:T39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1.5546875" style="35" customWidth="1"/>
    <col min="2" max="2" width="5.44140625" style="35" customWidth="1"/>
    <col min="3" max="4" width="5" style="35" customWidth="1"/>
    <col min="5" max="5" width="5.88671875" style="35" customWidth="1"/>
    <col min="6" max="7" width="5" style="35" customWidth="1"/>
    <col min="8" max="8" width="5.88671875" style="35" customWidth="1"/>
    <col min="9" max="10" width="5" style="35" customWidth="1"/>
    <col min="11" max="11" width="5.88671875" style="35" customWidth="1"/>
    <col min="12" max="13" width="5" style="35" customWidth="1"/>
    <col min="14" max="14" width="5.88671875" style="35" customWidth="1"/>
    <col min="15" max="15" width="2.109375" style="35" customWidth="1"/>
    <col min="16" max="16" width="5.88671875" style="35" customWidth="1"/>
    <col min="17" max="17" width="6.88671875" style="35" customWidth="1"/>
    <col min="18" max="18" width="5.88671875" style="35" customWidth="1"/>
    <col min="19" max="19" width="3.109375" style="35" customWidth="1"/>
    <col min="20" max="16384" width="9.109375" style="35"/>
  </cols>
  <sheetData>
    <row r="1" spans="1:20" ht="23.25" customHeight="1" x14ac:dyDescent="0.6">
      <c r="B1" s="36" t="s">
        <v>162</v>
      </c>
    </row>
    <row r="2" spans="1:20" ht="16.2" x14ac:dyDescent="0.4">
      <c r="B2" s="37" t="s">
        <v>151</v>
      </c>
      <c r="C2" s="38"/>
      <c r="F2" s="37" t="str">
        <f>parametri!I8</f>
        <v>Clicca su parametri e poi inserisci qui il nome del tuo gruppo</v>
      </c>
    </row>
    <row r="3" spans="1:20" ht="20.25" customHeight="1" x14ac:dyDescent="0.25">
      <c r="A3" s="39"/>
      <c r="B3" s="40" t="s">
        <v>164</v>
      </c>
      <c r="C3" s="39"/>
    </row>
    <row r="4" spans="1:20" ht="18" customHeight="1" thickBot="1" x14ac:dyDescent="0.3">
      <c r="B4" s="73" t="s">
        <v>154</v>
      </c>
      <c r="C4" s="39"/>
      <c r="T4" s="87" t="s">
        <v>171</v>
      </c>
    </row>
    <row r="5" spans="1:20" x14ac:dyDescent="0.25">
      <c r="A5" s="39"/>
      <c r="C5" s="41"/>
      <c r="D5" s="49" t="s">
        <v>155</v>
      </c>
      <c r="E5" s="42"/>
      <c r="F5" s="41"/>
      <c r="G5" s="49" t="s">
        <v>156</v>
      </c>
      <c r="H5" s="42"/>
      <c r="I5" s="41"/>
      <c r="J5" s="49" t="s">
        <v>157</v>
      </c>
      <c r="K5" s="42"/>
      <c r="L5" s="41"/>
      <c r="M5" s="49" t="s">
        <v>158</v>
      </c>
      <c r="N5" s="42"/>
      <c r="P5" s="57"/>
      <c r="Q5" s="58" t="s">
        <v>159</v>
      </c>
      <c r="R5" s="59"/>
    </row>
    <row r="6" spans="1:20" ht="13.8" thickBot="1" x14ac:dyDescent="0.3">
      <c r="C6" s="53" t="s">
        <v>78</v>
      </c>
      <c r="D6" s="54" t="s">
        <v>29</v>
      </c>
      <c r="E6" s="55" t="s">
        <v>93</v>
      </c>
      <c r="F6" s="53" t="s">
        <v>78</v>
      </c>
      <c r="G6" s="54" t="s">
        <v>29</v>
      </c>
      <c r="H6" s="55" t="s">
        <v>93</v>
      </c>
      <c r="I6" s="53" t="s">
        <v>78</v>
      </c>
      <c r="J6" s="54" t="s">
        <v>29</v>
      </c>
      <c r="K6" s="55" t="s">
        <v>93</v>
      </c>
      <c r="L6" s="53" t="s">
        <v>78</v>
      </c>
      <c r="M6" s="54" t="s">
        <v>29</v>
      </c>
      <c r="N6" s="55" t="s">
        <v>93</v>
      </c>
      <c r="P6" s="53" t="s">
        <v>78</v>
      </c>
      <c r="Q6" s="54" t="s">
        <v>29</v>
      </c>
      <c r="R6" s="55" t="s">
        <v>93</v>
      </c>
    </row>
    <row r="7" spans="1:20" x14ac:dyDescent="0.25">
      <c r="B7" s="56" t="s">
        <v>98</v>
      </c>
      <c r="C7" s="119">
        <v>0</v>
      </c>
      <c r="D7" s="120">
        <v>0</v>
      </c>
      <c r="E7" s="121">
        <v>0</v>
      </c>
      <c r="F7" s="119">
        <v>0</v>
      </c>
      <c r="G7" s="120">
        <v>0</v>
      </c>
      <c r="H7" s="121">
        <v>0</v>
      </c>
      <c r="I7" s="119">
        <v>0</v>
      </c>
      <c r="J7" s="120">
        <v>0</v>
      </c>
      <c r="K7" s="121">
        <v>0</v>
      </c>
      <c r="L7" s="119">
        <v>0</v>
      </c>
      <c r="M7" s="120">
        <v>0</v>
      </c>
      <c r="N7" s="121">
        <v>0</v>
      </c>
      <c r="P7" s="127">
        <f>C7+F7+I7+L7</f>
        <v>0</v>
      </c>
      <c r="Q7" s="128">
        <f>D7++G7+J7+M7</f>
        <v>0</v>
      </c>
      <c r="R7" s="129">
        <f>E7+H7+K7+N7</f>
        <v>0</v>
      </c>
    </row>
    <row r="8" spans="1:20" x14ac:dyDescent="0.25">
      <c r="B8" s="56" t="s">
        <v>99</v>
      </c>
      <c r="C8" s="122">
        <v>0</v>
      </c>
      <c r="D8" s="114">
        <v>0</v>
      </c>
      <c r="E8" s="123">
        <v>0</v>
      </c>
      <c r="F8" s="122">
        <v>0</v>
      </c>
      <c r="G8" s="114">
        <v>0</v>
      </c>
      <c r="H8" s="123">
        <v>0</v>
      </c>
      <c r="I8" s="122">
        <v>0</v>
      </c>
      <c r="J8" s="114">
        <v>0</v>
      </c>
      <c r="K8" s="123">
        <v>0</v>
      </c>
      <c r="L8" s="122">
        <v>0</v>
      </c>
      <c r="M8" s="114">
        <v>0</v>
      </c>
      <c r="N8" s="123">
        <v>0</v>
      </c>
      <c r="P8" s="130">
        <f t="shared" ref="P8:P18" si="0">C8+F8+I8+L8</f>
        <v>0</v>
      </c>
      <c r="Q8" s="131">
        <f t="shared" ref="Q8:Q18" si="1">D8++G8+J8+M8</f>
        <v>0</v>
      </c>
      <c r="R8" s="132">
        <f t="shared" ref="R8:R18" si="2">E8+H8+K8+N8</f>
        <v>0</v>
      </c>
    </row>
    <row r="9" spans="1:20" x14ac:dyDescent="0.25">
      <c r="B9" s="56" t="s">
        <v>100</v>
      </c>
      <c r="C9" s="122">
        <v>0</v>
      </c>
      <c r="D9" s="114">
        <v>0</v>
      </c>
      <c r="E9" s="123">
        <v>0</v>
      </c>
      <c r="F9" s="122">
        <v>0</v>
      </c>
      <c r="G9" s="114">
        <v>0</v>
      </c>
      <c r="H9" s="123">
        <v>0</v>
      </c>
      <c r="I9" s="122">
        <v>0</v>
      </c>
      <c r="J9" s="114">
        <v>0</v>
      </c>
      <c r="K9" s="123">
        <v>0</v>
      </c>
      <c r="L9" s="122">
        <v>0</v>
      </c>
      <c r="M9" s="114">
        <v>0</v>
      </c>
      <c r="N9" s="123">
        <v>0</v>
      </c>
      <c r="P9" s="130">
        <f t="shared" si="0"/>
        <v>0</v>
      </c>
      <c r="Q9" s="131">
        <f t="shared" si="1"/>
        <v>0</v>
      </c>
      <c r="R9" s="132">
        <f t="shared" si="2"/>
        <v>0</v>
      </c>
    </row>
    <row r="10" spans="1:20" x14ac:dyDescent="0.25">
      <c r="B10" s="56" t="s">
        <v>101</v>
      </c>
      <c r="C10" s="122">
        <v>0</v>
      </c>
      <c r="D10" s="114">
        <v>0</v>
      </c>
      <c r="E10" s="123">
        <v>0</v>
      </c>
      <c r="F10" s="122">
        <v>0</v>
      </c>
      <c r="G10" s="114">
        <v>0</v>
      </c>
      <c r="H10" s="123">
        <v>0</v>
      </c>
      <c r="I10" s="122">
        <v>0</v>
      </c>
      <c r="J10" s="114">
        <v>0</v>
      </c>
      <c r="K10" s="123">
        <v>0</v>
      </c>
      <c r="L10" s="122">
        <v>0</v>
      </c>
      <c r="M10" s="114">
        <v>0</v>
      </c>
      <c r="N10" s="123">
        <v>0</v>
      </c>
      <c r="P10" s="130">
        <f t="shared" si="0"/>
        <v>0</v>
      </c>
      <c r="Q10" s="131">
        <f t="shared" si="1"/>
        <v>0</v>
      </c>
      <c r="R10" s="132">
        <f t="shared" si="2"/>
        <v>0</v>
      </c>
    </row>
    <row r="11" spans="1:20" x14ac:dyDescent="0.25">
      <c r="B11" s="56" t="s">
        <v>102</v>
      </c>
      <c r="C11" s="122">
        <v>0</v>
      </c>
      <c r="D11" s="114">
        <v>0</v>
      </c>
      <c r="E11" s="123">
        <v>0</v>
      </c>
      <c r="F11" s="122">
        <v>0</v>
      </c>
      <c r="G11" s="114">
        <v>0</v>
      </c>
      <c r="H11" s="123">
        <v>0</v>
      </c>
      <c r="I11" s="122">
        <v>0</v>
      </c>
      <c r="J11" s="114">
        <v>0</v>
      </c>
      <c r="K11" s="123">
        <v>0</v>
      </c>
      <c r="L11" s="122">
        <v>0</v>
      </c>
      <c r="M11" s="114">
        <v>0</v>
      </c>
      <c r="N11" s="123">
        <v>0</v>
      </c>
      <c r="P11" s="130">
        <f t="shared" si="0"/>
        <v>0</v>
      </c>
      <c r="Q11" s="131">
        <f t="shared" si="1"/>
        <v>0</v>
      </c>
      <c r="R11" s="132">
        <f t="shared" si="2"/>
        <v>0</v>
      </c>
    </row>
    <row r="12" spans="1:20" x14ac:dyDescent="0.25">
      <c r="B12" s="56" t="s">
        <v>103</v>
      </c>
      <c r="C12" s="122">
        <v>0</v>
      </c>
      <c r="D12" s="114">
        <v>0</v>
      </c>
      <c r="E12" s="123">
        <v>0</v>
      </c>
      <c r="F12" s="122">
        <v>0</v>
      </c>
      <c r="G12" s="114">
        <v>0</v>
      </c>
      <c r="H12" s="123">
        <v>0</v>
      </c>
      <c r="I12" s="122">
        <v>0</v>
      </c>
      <c r="J12" s="114">
        <v>0</v>
      </c>
      <c r="K12" s="123">
        <v>0</v>
      </c>
      <c r="L12" s="122">
        <v>0</v>
      </c>
      <c r="M12" s="114">
        <v>0</v>
      </c>
      <c r="N12" s="123">
        <v>0</v>
      </c>
      <c r="P12" s="130">
        <f t="shared" si="0"/>
        <v>0</v>
      </c>
      <c r="Q12" s="131">
        <f t="shared" si="1"/>
        <v>0</v>
      </c>
      <c r="R12" s="132">
        <f t="shared" si="2"/>
        <v>0</v>
      </c>
    </row>
    <row r="13" spans="1:20" x14ac:dyDescent="0.25">
      <c r="B13" s="56" t="s">
        <v>104</v>
      </c>
      <c r="C13" s="122">
        <v>0</v>
      </c>
      <c r="D13" s="114">
        <v>0</v>
      </c>
      <c r="E13" s="123">
        <v>0</v>
      </c>
      <c r="F13" s="122">
        <v>0</v>
      </c>
      <c r="G13" s="114">
        <v>0</v>
      </c>
      <c r="H13" s="123">
        <v>0</v>
      </c>
      <c r="I13" s="122">
        <v>0</v>
      </c>
      <c r="J13" s="114">
        <v>0</v>
      </c>
      <c r="K13" s="123">
        <v>0</v>
      </c>
      <c r="L13" s="122">
        <v>0</v>
      </c>
      <c r="M13" s="114">
        <v>0</v>
      </c>
      <c r="N13" s="123">
        <v>0</v>
      </c>
      <c r="P13" s="130">
        <f t="shared" si="0"/>
        <v>0</v>
      </c>
      <c r="Q13" s="131">
        <f t="shared" si="1"/>
        <v>0</v>
      </c>
      <c r="R13" s="132">
        <f t="shared" si="2"/>
        <v>0</v>
      </c>
    </row>
    <row r="14" spans="1:20" x14ac:dyDescent="0.25">
      <c r="B14" s="56" t="s">
        <v>105</v>
      </c>
      <c r="C14" s="122">
        <v>0</v>
      </c>
      <c r="D14" s="114">
        <v>0</v>
      </c>
      <c r="E14" s="123">
        <v>0</v>
      </c>
      <c r="F14" s="122">
        <v>0</v>
      </c>
      <c r="G14" s="114">
        <v>0</v>
      </c>
      <c r="H14" s="123">
        <v>0</v>
      </c>
      <c r="I14" s="122">
        <v>0</v>
      </c>
      <c r="J14" s="114">
        <v>0</v>
      </c>
      <c r="K14" s="123">
        <v>0</v>
      </c>
      <c r="L14" s="122">
        <v>0</v>
      </c>
      <c r="M14" s="114">
        <v>0</v>
      </c>
      <c r="N14" s="123">
        <v>0</v>
      </c>
      <c r="P14" s="130">
        <f t="shared" si="0"/>
        <v>0</v>
      </c>
      <c r="Q14" s="131">
        <f t="shared" si="1"/>
        <v>0</v>
      </c>
      <c r="R14" s="132">
        <f t="shared" si="2"/>
        <v>0</v>
      </c>
    </row>
    <row r="15" spans="1:20" x14ac:dyDescent="0.25">
      <c r="B15" s="56" t="s">
        <v>106</v>
      </c>
      <c r="C15" s="122">
        <v>0</v>
      </c>
      <c r="D15" s="114">
        <v>0</v>
      </c>
      <c r="E15" s="123">
        <v>0</v>
      </c>
      <c r="F15" s="122">
        <v>0</v>
      </c>
      <c r="G15" s="114">
        <v>0</v>
      </c>
      <c r="H15" s="123">
        <v>0</v>
      </c>
      <c r="I15" s="122">
        <v>0</v>
      </c>
      <c r="J15" s="114">
        <v>0</v>
      </c>
      <c r="K15" s="123">
        <v>0</v>
      </c>
      <c r="L15" s="122">
        <v>0</v>
      </c>
      <c r="M15" s="114">
        <v>0</v>
      </c>
      <c r="N15" s="123">
        <v>0</v>
      </c>
      <c r="P15" s="130">
        <f t="shared" si="0"/>
        <v>0</v>
      </c>
      <c r="Q15" s="131">
        <f t="shared" si="1"/>
        <v>0</v>
      </c>
      <c r="R15" s="132">
        <f t="shared" si="2"/>
        <v>0</v>
      </c>
    </row>
    <row r="16" spans="1:20" x14ac:dyDescent="0.25">
      <c r="B16" s="56" t="s">
        <v>107</v>
      </c>
      <c r="C16" s="122">
        <v>0</v>
      </c>
      <c r="D16" s="114">
        <v>0</v>
      </c>
      <c r="E16" s="123">
        <v>0</v>
      </c>
      <c r="F16" s="122">
        <v>0</v>
      </c>
      <c r="G16" s="114">
        <v>0</v>
      </c>
      <c r="H16" s="123">
        <v>0</v>
      </c>
      <c r="I16" s="122">
        <v>0</v>
      </c>
      <c r="J16" s="114">
        <v>0</v>
      </c>
      <c r="K16" s="123">
        <v>0</v>
      </c>
      <c r="L16" s="122">
        <v>0</v>
      </c>
      <c r="M16" s="114">
        <v>0</v>
      </c>
      <c r="N16" s="123">
        <v>0</v>
      </c>
      <c r="P16" s="130">
        <f t="shared" si="0"/>
        <v>0</v>
      </c>
      <c r="Q16" s="131">
        <f t="shared" si="1"/>
        <v>0</v>
      </c>
      <c r="R16" s="132">
        <f t="shared" si="2"/>
        <v>0</v>
      </c>
    </row>
    <row r="17" spans="2:20" x14ac:dyDescent="0.25">
      <c r="B17" s="56" t="s">
        <v>108</v>
      </c>
      <c r="C17" s="122">
        <v>0</v>
      </c>
      <c r="D17" s="114">
        <v>0</v>
      </c>
      <c r="E17" s="123">
        <v>0</v>
      </c>
      <c r="F17" s="122">
        <v>0</v>
      </c>
      <c r="G17" s="114">
        <v>0</v>
      </c>
      <c r="H17" s="123">
        <v>0</v>
      </c>
      <c r="I17" s="122">
        <v>0</v>
      </c>
      <c r="J17" s="114">
        <v>0</v>
      </c>
      <c r="K17" s="123">
        <v>0</v>
      </c>
      <c r="L17" s="122">
        <v>0</v>
      </c>
      <c r="M17" s="114">
        <v>0</v>
      </c>
      <c r="N17" s="123">
        <v>0</v>
      </c>
      <c r="P17" s="130">
        <f t="shared" si="0"/>
        <v>0</v>
      </c>
      <c r="Q17" s="131">
        <f t="shared" si="1"/>
        <v>0</v>
      </c>
      <c r="R17" s="132">
        <f t="shared" si="2"/>
        <v>0</v>
      </c>
    </row>
    <row r="18" spans="2:20" ht="13.8" thickBot="1" x14ac:dyDescent="0.3">
      <c r="B18" s="56" t="s">
        <v>109</v>
      </c>
      <c r="C18" s="124">
        <v>0</v>
      </c>
      <c r="D18" s="125">
        <v>0</v>
      </c>
      <c r="E18" s="126">
        <v>0</v>
      </c>
      <c r="F18" s="124">
        <v>0</v>
      </c>
      <c r="G18" s="125">
        <v>0</v>
      </c>
      <c r="H18" s="126">
        <v>0</v>
      </c>
      <c r="I18" s="124">
        <v>0</v>
      </c>
      <c r="J18" s="125">
        <v>0</v>
      </c>
      <c r="K18" s="126">
        <v>0</v>
      </c>
      <c r="L18" s="124">
        <v>0</v>
      </c>
      <c r="M18" s="125">
        <v>0</v>
      </c>
      <c r="N18" s="126">
        <v>0</v>
      </c>
      <c r="P18" s="133">
        <f t="shared" si="0"/>
        <v>0</v>
      </c>
      <c r="Q18" s="134">
        <f t="shared" si="1"/>
        <v>0</v>
      </c>
      <c r="R18" s="135">
        <f t="shared" si="2"/>
        <v>0</v>
      </c>
    </row>
    <row r="19" spans="2:20" ht="9" customHeight="1" thickBot="1" x14ac:dyDescent="0.3"/>
    <row r="20" spans="2:20" ht="13.8" thickBot="1" x14ac:dyDescent="0.3">
      <c r="B20" s="48" t="s">
        <v>22</v>
      </c>
      <c r="C20" s="51">
        <f t="shared" ref="C20:R20" si="3">SUM(C7:C18)</f>
        <v>0</v>
      </c>
      <c r="D20" s="51">
        <f t="shared" si="3"/>
        <v>0</v>
      </c>
      <c r="E20" s="52">
        <f t="shared" si="3"/>
        <v>0</v>
      </c>
      <c r="F20" s="50">
        <f t="shared" si="3"/>
        <v>0</v>
      </c>
      <c r="G20" s="51">
        <f t="shared" si="3"/>
        <v>0</v>
      </c>
      <c r="H20" s="52">
        <f t="shared" si="3"/>
        <v>0</v>
      </c>
      <c r="I20" s="50">
        <f t="shared" si="3"/>
        <v>0</v>
      </c>
      <c r="J20" s="51">
        <f t="shared" si="3"/>
        <v>0</v>
      </c>
      <c r="K20" s="52">
        <f t="shared" si="3"/>
        <v>0</v>
      </c>
      <c r="L20" s="50">
        <f t="shared" si="3"/>
        <v>0</v>
      </c>
      <c r="M20" s="51">
        <f t="shared" si="3"/>
        <v>0</v>
      </c>
      <c r="N20" s="52">
        <f t="shared" si="3"/>
        <v>0</v>
      </c>
      <c r="P20" s="60">
        <f t="shared" si="3"/>
        <v>0</v>
      </c>
      <c r="Q20" s="61">
        <f t="shared" si="3"/>
        <v>0</v>
      </c>
      <c r="R20" s="62">
        <f t="shared" si="3"/>
        <v>0</v>
      </c>
    </row>
    <row r="21" spans="2:20" ht="9.75" customHeight="1" x14ac:dyDescent="0.25"/>
    <row r="22" spans="2:20" ht="15.6" x14ac:dyDescent="0.3">
      <c r="B22" s="72" t="s">
        <v>160</v>
      </c>
      <c r="T22" s="87" t="s">
        <v>172</v>
      </c>
    </row>
    <row r="23" spans="2:20" ht="4.5" customHeight="1" thickBot="1" x14ac:dyDescent="0.3"/>
    <row r="24" spans="2:20" ht="48.75" customHeight="1" thickBot="1" x14ac:dyDescent="0.3">
      <c r="B24" s="45"/>
      <c r="C24" s="65" t="s">
        <v>80</v>
      </c>
      <c r="D24" s="66" t="s">
        <v>167</v>
      </c>
      <c r="E24" s="66" t="s">
        <v>161</v>
      </c>
      <c r="F24" s="66" t="s">
        <v>83</v>
      </c>
      <c r="G24" s="66" t="s">
        <v>139</v>
      </c>
      <c r="H24" s="66" t="s">
        <v>170</v>
      </c>
      <c r="I24" s="66" t="s">
        <v>86</v>
      </c>
      <c r="J24" s="66" t="s">
        <v>87</v>
      </c>
      <c r="K24" s="66" t="s">
        <v>88</v>
      </c>
      <c r="L24" s="66" t="s">
        <v>89</v>
      </c>
      <c r="M24" s="66" t="s">
        <v>168</v>
      </c>
      <c r="N24" s="67" t="s">
        <v>141</v>
      </c>
      <c r="O24" s="45"/>
      <c r="P24" s="70" t="s">
        <v>169</v>
      </c>
      <c r="Q24" s="71" t="s">
        <v>163</v>
      </c>
    </row>
    <row r="25" spans="2:20" ht="9" customHeight="1" thickBot="1" x14ac:dyDescent="0.3">
      <c r="B25" s="6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2:20" x14ac:dyDescent="0.25">
      <c r="B26" s="68" t="s">
        <v>98</v>
      </c>
      <c r="C26" s="119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1">
        <v>0</v>
      </c>
      <c r="O26" s="45"/>
      <c r="P26" s="41">
        <f>SUM(C26:L26)</f>
        <v>0</v>
      </c>
      <c r="Q26" s="42">
        <f>SUM(M26:N26)</f>
        <v>0</v>
      </c>
    </row>
    <row r="27" spans="2:20" x14ac:dyDescent="0.25">
      <c r="B27" s="68" t="s">
        <v>99</v>
      </c>
      <c r="C27" s="122">
        <v>0</v>
      </c>
      <c r="D27" s="114">
        <v>0</v>
      </c>
      <c r="E27" s="114">
        <v>0</v>
      </c>
      <c r="F27" s="114">
        <v>0</v>
      </c>
      <c r="G27" s="114">
        <v>0</v>
      </c>
      <c r="H27" s="114">
        <v>0</v>
      </c>
      <c r="I27" s="114">
        <v>0</v>
      </c>
      <c r="J27" s="114">
        <v>0</v>
      </c>
      <c r="K27" s="114">
        <v>0</v>
      </c>
      <c r="L27" s="114">
        <v>0</v>
      </c>
      <c r="M27" s="114">
        <v>0</v>
      </c>
      <c r="N27" s="123">
        <v>0</v>
      </c>
      <c r="O27" s="45"/>
      <c r="P27" s="43">
        <f t="shared" ref="P27:P37" si="4">SUM(C27:L27)</f>
        <v>0</v>
      </c>
      <c r="Q27" s="44">
        <f t="shared" ref="Q27:Q37" si="5">SUM(M27:N27)</f>
        <v>0</v>
      </c>
    </row>
    <row r="28" spans="2:20" x14ac:dyDescent="0.25">
      <c r="B28" s="68" t="s">
        <v>100</v>
      </c>
      <c r="C28" s="122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0</v>
      </c>
      <c r="J28" s="114">
        <v>0</v>
      </c>
      <c r="K28" s="114">
        <v>0</v>
      </c>
      <c r="L28" s="114">
        <v>0</v>
      </c>
      <c r="M28" s="114">
        <v>0</v>
      </c>
      <c r="N28" s="123">
        <v>0</v>
      </c>
      <c r="O28" s="45"/>
      <c r="P28" s="43">
        <f t="shared" si="4"/>
        <v>0</v>
      </c>
      <c r="Q28" s="44">
        <f t="shared" si="5"/>
        <v>0</v>
      </c>
    </row>
    <row r="29" spans="2:20" x14ac:dyDescent="0.25">
      <c r="B29" s="68" t="s">
        <v>101</v>
      </c>
      <c r="C29" s="122">
        <v>0</v>
      </c>
      <c r="D29" s="114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4">
        <v>0</v>
      </c>
      <c r="N29" s="123">
        <v>0</v>
      </c>
      <c r="O29" s="45"/>
      <c r="P29" s="43">
        <f t="shared" si="4"/>
        <v>0</v>
      </c>
      <c r="Q29" s="44">
        <f t="shared" si="5"/>
        <v>0</v>
      </c>
    </row>
    <row r="30" spans="2:20" x14ac:dyDescent="0.25">
      <c r="B30" s="68" t="s">
        <v>102</v>
      </c>
      <c r="C30" s="122">
        <v>0</v>
      </c>
      <c r="D30" s="114">
        <v>0</v>
      </c>
      <c r="E30" s="114">
        <v>0</v>
      </c>
      <c r="F30" s="114">
        <v>0</v>
      </c>
      <c r="G30" s="114">
        <v>0</v>
      </c>
      <c r="H30" s="114">
        <v>0</v>
      </c>
      <c r="I30" s="114">
        <v>0</v>
      </c>
      <c r="J30" s="114">
        <v>0</v>
      </c>
      <c r="K30" s="114">
        <v>0</v>
      </c>
      <c r="L30" s="114">
        <v>0</v>
      </c>
      <c r="M30" s="114">
        <v>0</v>
      </c>
      <c r="N30" s="123">
        <v>0</v>
      </c>
      <c r="O30" s="45"/>
      <c r="P30" s="43">
        <f t="shared" si="4"/>
        <v>0</v>
      </c>
      <c r="Q30" s="44">
        <f t="shared" si="5"/>
        <v>0</v>
      </c>
    </row>
    <row r="31" spans="2:20" x14ac:dyDescent="0.25">
      <c r="B31" s="68" t="s">
        <v>103</v>
      </c>
      <c r="C31" s="122">
        <v>0</v>
      </c>
      <c r="D31" s="114">
        <v>0</v>
      </c>
      <c r="E31" s="114">
        <v>0</v>
      </c>
      <c r="F31" s="114">
        <v>0</v>
      </c>
      <c r="G31" s="114">
        <v>0</v>
      </c>
      <c r="H31" s="114">
        <v>0</v>
      </c>
      <c r="I31" s="114">
        <v>0</v>
      </c>
      <c r="J31" s="114">
        <v>0</v>
      </c>
      <c r="K31" s="114">
        <v>0</v>
      </c>
      <c r="L31" s="114">
        <v>0</v>
      </c>
      <c r="M31" s="114">
        <v>0</v>
      </c>
      <c r="N31" s="123">
        <v>0</v>
      </c>
      <c r="O31" s="45"/>
      <c r="P31" s="43">
        <f t="shared" si="4"/>
        <v>0</v>
      </c>
      <c r="Q31" s="44">
        <f t="shared" si="5"/>
        <v>0</v>
      </c>
    </row>
    <row r="32" spans="2:20" x14ac:dyDescent="0.25">
      <c r="B32" s="68" t="s">
        <v>104</v>
      </c>
      <c r="C32" s="122">
        <v>0</v>
      </c>
      <c r="D32" s="114">
        <v>0</v>
      </c>
      <c r="E32" s="114">
        <v>0</v>
      </c>
      <c r="F32" s="114">
        <v>0</v>
      </c>
      <c r="G32" s="114">
        <v>0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4">
        <v>0</v>
      </c>
      <c r="N32" s="123">
        <v>0</v>
      </c>
      <c r="O32" s="45"/>
      <c r="P32" s="43">
        <f t="shared" si="4"/>
        <v>0</v>
      </c>
      <c r="Q32" s="44">
        <f t="shared" si="5"/>
        <v>0</v>
      </c>
    </row>
    <row r="33" spans="2:17" x14ac:dyDescent="0.25">
      <c r="B33" s="68" t="s">
        <v>105</v>
      </c>
      <c r="C33" s="122">
        <v>0</v>
      </c>
      <c r="D33" s="114">
        <v>0</v>
      </c>
      <c r="E33" s="114">
        <v>0</v>
      </c>
      <c r="F33" s="114">
        <v>0</v>
      </c>
      <c r="G33" s="114">
        <v>0</v>
      </c>
      <c r="H33" s="114">
        <v>0</v>
      </c>
      <c r="I33" s="114">
        <v>0</v>
      </c>
      <c r="J33" s="114">
        <v>0</v>
      </c>
      <c r="K33" s="114">
        <v>0</v>
      </c>
      <c r="L33" s="114">
        <v>0</v>
      </c>
      <c r="M33" s="114">
        <v>0</v>
      </c>
      <c r="N33" s="123">
        <v>0</v>
      </c>
      <c r="O33" s="45"/>
      <c r="P33" s="43">
        <f t="shared" si="4"/>
        <v>0</v>
      </c>
      <c r="Q33" s="44">
        <f t="shared" si="5"/>
        <v>0</v>
      </c>
    </row>
    <row r="34" spans="2:17" x14ac:dyDescent="0.25">
      <c r="B34" s="68" t="s">
        <v>106</v>
      </c>
      <c r="C34" s="122">
        <v>0</v>
      </c>
      <c r="D34" s="114">
        <v>0</v>
      </c>
      <c r="E34" s="114">
        <v>0</v>
      </c>
      <c r="F34" s="114">
        <v>0</v>
      </c>
      <c r="G34" s="114">
        <v>0</v>
      </c>
      <c r="H34" s="114">
        <v>0</v>
      </c>
      <c r="I34" s="114">
        <v>0</v>
      </c>
      <c r="J34" s="114">
        <v>0</v>
      </c>
      <c r="K34" s="114">
        <v>0</v>
      </c>
      <c r="L34" s="114">
        <v>0</v>
      </c>
      <c r="M34" s="114">
        <v>0</v>
      </c>
      <c r="N34" s="123">
        <v>0</v>
      </c>
      <c r="O34" s="45"/>
      <c r="P34" s="43">
        <f t="shared" si="4"/>
        <v>0</v>
      </c>
      <c r="Q34" s="44">
        <f t="shared" si="5"/>
        <v>0</v>
      </c>
    </row>
    <row r="35" spans="2:17" x14ac:dyDescent="0.25">
      <c r="B35" s="68" t="s">
        <v>107</v>
      </c>
      <c r="C35" s="122">
        <v>0</v>
      </c>
      <c r="D35" s="114">
        <v>0</v>
      </c>
      <c r="E35" s="114">
        <v>0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23">
        <v>0</v>
      </c>
      <c r="O35" s="45"/>
      <c r="P35" s="43">
        <f t="shared" si="4"/>
        <v>0</v>
      </c>
      <c r="Q35" s="44">
        <f t="shared" si="5"/>
        <v>0</v>
      </c>
    </row>
    <row r="36" spans="2:17" x14ac:dyDescent="0.25">
      <c r="B36" s="68" t="s">
        <v>108</v>
      </c>
      <c r="C36" s="122">
        <v>0</v>
      </c>
      <c r="D36" s="114">
        <v>0</v>
      </c>
      <c r="E36" s="114">
        <v>0</v>
      </c>
      <c r="F36" s="114">
        <v>0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23">
        <v>0</v>
      </c>
      <c r="O36" s="45"/>
      <c r="P36" s="43">
        <f t="shared" si="4"/>
        <v>0</v>
      </c>
      <c r="Q36" s="44">
        <f t="shared" si="5"/>
        <v>0</v>
      </c>
    </row>
    <row r="37" spans="2:17" ht="13.8" thickBot="1" x14ac:dyDescent="0.3">
      <c r="B37" s="68" t="s">
        <v>109</v>
      </c>
      <c r="C37" s="124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6">
        <v>0</v>
      </c>
      <c r="O37" s="45"/>
      <c r="P37" s="46">
        <f t="shared" si="4"/>
        <v>0</v>
      </c>
      <c r="Q37" s="47">
        <f t="shared" si="5"/>
        <v>0</v>
      </c>
    </row>
    <row r="38" spans="2:17" ht="9" customHeight="1" thickBot="1" x14ac:dyDescent="0.3">
      <c r="B38" s="63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2:17" ht="13.8" thickBot="1" x14ac:dyDescent="0.3">
      <c r="B39" s="69" t="s">
        <v>22</v>
      </c>
      <c r="C39" s="50">
        <f>SUM(C26:C37)</f>
        <v>0</v>
      </c>
      <c r="D39" s="51">
        <f>SUM(D26:D37)</f>
        <v>0</v>
      </c>
      <c r="E39" s="51">
        <f>SUM(E26:E37)</f>
        <v>0</v>
      </c>
      <c r="F39" s="51">
        <f>1</f>
        <v>1</v>
      </c>
      <c r="G39" s="51">
        <f t="shared" ref="G39:N39" si="6">SUM(G26:G37)</f>
        <v>0</v>
      </c>
      <c r="H39" s="51">
        <f t="shared" si="6"/>
        <v>0</v>
      </c>
      <c r="I39" s="51">
        <f t="shared" si="6"/>
        <v>0</v>
      </c>
      <c r="J39" s="51">
        <f t="shared" si="6"/>
        <v>0</v>
      </c>
      <c r="K39" s="51">
        <f t="shared" si="6"/>
        <v>0</v>
      </c>
      <c r="L39" s="51">
        <f t="shared" si="6"/>
        <v>0</v>
      </c>
      <c r="M39" s="51">
        <f t="shared" si="6"/>
        <v>0</v>
      </c>
      <c r="N39" s="52">
        <f t="shared" si="6"/>
        <v>0</v>
      </c>
      <c r="O39" s="45"/>
      <c r="P39" s="60">
        <f>SUM(C39:L39)</f>
        <v>1</v>
      </c>
      <c r="Q39" s="62">
        <f>SUM(M39:N39)</f>
        <v>0</v>
      </c>
    </row>
  </sheetData>
  <sheetProtection sheet="1" objects="1" scenarios="1"/>
  <phoneticPr fontId="0" type="noConversion"/>
  <pageMargins left="0.39370078740157483" right="0.39370078740157483" top="0.31496062992125984" bottom="0.31496062992125984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 macro="[0]!visualizza_gruppo">
                <anchor moveWithCells="1">
                  <from>
                    <xdr:col>2</xdr:col>
                    <xdr:colOff>228600</xdr:colOff>
                    <xdr:row>2</xdr:row>
                    <xdr:rowOff>30480</xdr:rowOff>
                  </from>
                  <to>
                    <xdr:col>4</xdr:col>
                    <xdr:colOff>243840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Button 4">
              <controlPr defaultSize="0" print="0" autoFill="0" autoPict="0" macro="[0]!go_home">
                <anchor moveWithCells="1" sizeWithCells="1">
                  <from>
                    <xdr:col>16</xdr:col>
                    <xdr:colOff>213360</xdr:colOff>
                    <xdr:row>0</xdr:row>
                    <xdr:rowOff>83820</xdr:rowOff>
                  </from>
                  <to>
                    <xdr:col>19</xdr:col>
                    <xdr:colOff>144780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Button 5">
              <controlPr defaultSize="0" print="0" autoFill="0" autoPict="0" macro="[0]!salva_ed_esci">
                <anchor moveWithCells="1" sizeWithCells="1">
                  <from>
                    <xdr:col>19</xdr:col>
                    <xdr:colOff>335280</xdr:colOff>
                    <xdr:row>2</xdr:row>
                    <xdr:rowOff>0</xdr:rowOff>
                  </from>
                  <to>
                    <xdr:col>21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Button 6">
              <controlPr defaultSize="0" print="0" autoFill="0" autoPict="0" macro="[0]!stampa">
                <anchor moveWithCells="1" sizeWithCells="1">
                  <from>
                    <xdr:col>16</xdr:col>
                    <xdr:colOff>236220</xdr:colOff>
                    <xdr:row>2</xdr:row>
                    <xdr:rowOff>0</xdr:rowOff>
                  </from>
                  <to>
                    <xdr:col>19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Button 7">
              <controlPr defaultSize="0" print="0" autoFill="0" autoPict="0" macro="[0]!go_inserimento">
                <anchor moveWithCells="1" sizeWithCells="1">
                  <from>
                    <xdr:col>22</xdr:col>
                    <xdr:colOff>106680</xdr:colOff>
                    <xdr:row>0</xdr:row>
                    <xdr:rowOff>76200</xdr:rowOff>
                  </from>
                  <to>
                    <xdr:col>23</xdr:col>
                    <xdr:colOff>601980</xdr:colOff>
                    <xdr:row>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9" name="Button 8">
              <controlPr defaultSize="0" print="0" autoFill="0" autoPict="0" macro="[0]!go_visualizza_gev">
                <anchor moveWithCells="1" sizeWithCells="1">
                  <from>
                    <xdr:col>19</xdr:col>
                    <xdr:colOff>320040</xdr:colOff>
                    <xdr:row>0</xdr:row>
                    <xdr:rowOff>76200</xdr:rowOff>
                  </from>
                  <to>
                    <xdr:col>21</xdr:col>
                    <xdr:colOff>533400</xdr:colOff>
                    <xdr:row>1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/>
  <dimension ref="B2:G12"/>
  <sheetViews>
    <sheetView showGridLines="0" showRowColHeaders="0" showZeros="0" showOutlineSymbols="0" workbookViewId="0"/>
  </sheetViews>
  <sheetFormatPr defaultColWidth="9.109375" defaultRowHeight="13.2" x14ac:dyDescent="0.25"/>
  <cols>
    <col min="1" max="1" width="5.5546875" style="35" customWidth="1"/>
    <col min="2" max="3" width="9.109375" style="35"/>
    <col min="4" max="4" width="2.44140625" style="35" customWidth="1"/>
    <col min="5" max="5" width="43.33203125" style="35" customWidth="1"/>
    <col min="6" max="6" width="0.6640625" style="35" customWidth="1"/>
    <col min="7" max="7" width="0.44140625" style="35" customWidth="1"/>
    <col min="8" max="16384" width="9.109375" style="35"/>
  </cols>
  <sheetData>
    <row r="2" spans="2:7" ht="4.5" customHeight="1" x14ac:dyDescent="0.25"/>
    <row r="3" spans="2:7" ht="18.600000000000001" x14ac:dyDescent="0.45">
      <c r="B3" s="106" t="s">
        <v>176</v>
      </c>
    </row>
    <row r="4" spans="2:7" ht="13.8" thickBot="1" x14ac:dyDescent="0.3"/>
    <row r="5" spans="2:7" ht="13.8" thickBot="1" x14ac:dyDescent="0.3">
      <c r="B5" s="48" t="s">
        <v>177</v>
      </c>
      <c r="E5" s="136" t="s">
        <v>215</v>
      </c>
      <c r="F5" s="107"/>
      <c r="G5" s="107"/>
    </row>
    <row r="6" spans="2:7" ht="13.8" thickBot="1" x14ac:dyDescent="0.3">
      <c r="F6" s="45"/>
      <c r="G6" s="45"/>
    </row>
    <row r="7" spans="2:7" ht="13.8" thickBot="1" x14ac:dyDescent="0.3">
      <c r="B7" s="48" t="s">
        <v>179</v>
      </c>
      <c r="E7" s="136" t="s">
        <v>214</v>
      </c>
      <c r="F7" s="107"/>
      <c r="G7" s="107"/>
    </row>
    <row r="8" spans="2:7" ht="8.25" customHeight="1" x14ac:dyDescent="0.25"/>
    <row r="9" spans="2:7" ht="4.5" customHeight="1" x14ac:dyDescent="0.25"/>
    <row r="10" spans="2:7" x14ac:dyDescent="0.25">
      <c r="B10" s="48" t="s">
        <v>180</v>
      </c>
    </row>
    <row r="12" spans="2:7" x14ac:dyDescent="0.25">
      <c r="B12" s="48" t="s">
        <v>189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utton 1">
              <controlPr defaultSize="0" print="0" autoFill="0" autoPict="0" macro="[0]!go_home">
                <anchor moveWithCells="1" sizeWithCells="1">
                  <from>
                    <xdr:col>7</xdr:col>
                    <xdr:colOff>205740</xdr:colOff>
                    <xdr:row>2</xdr:row>
                    <xdr:rowOff>15240</xdr:rowOff>
                  </from>
                  <to>
                    <xdr:col>8</xdr:col>
                    <xdr:colOff>266700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locked="0" defaultSize="0" autoLine="0" autoPict="0">
                <anchor moveWithCells="1">
                  <from>
                    <xdr:col>4</xdr:col>
                    <xdr:colOff>7620</xdr:colOff>
                    <xdr:row>8</xdr:row>
                    <xdr:rowOff>152400</xdr:rowOff>
                  </from>
                  <to>
                    <xdr:col>4</xdr:col>
                    <xdr:colOff>1120140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Button 3">
              <controlPr defaultSize="0" print="0" autoFill="0" autoPict="0" macro="[0]!cancella_gev">
                <anchor moveWithCells="1" sizeWithCells="1">
                  <from>
                    <xdr:col>7</xdr:col>
                    <xdr:colOff>198120</xdr:colOff>
                    <xdr:row>8</xdr:row>
                    <xdr:rowOff>129540</xdr:rowOff>
                  </from>
                  <to>
                    <xdr:col>8</xdr:col>
                    <xdr:colOff>480060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Button 4">
              <controlPr defaultSize="0" print="0" autoFill="0" autoPict="0" macro="[0]!inserisci_gev">
                <anchor moveWithCells="1" sizeWithCells="1">
                  <from>
                    <xdr:col>7</xdr:col>
                    <xdr:colOff>205740</xdr:colOff>
                    <xdr:row>5</xdr:row>
                    <xdr:rowOff>144780</xdr:rowOff>
                  </from>
                  <to>
                    <xdr:col>8</xdr:col>
                    <xdr:colOff>518160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List Box 5">
              <controlPr defaultSize="0" autoLine="0" autoPict="0">
                <anchor moveWithCells="1">
                  <from>
                    <xdr:col>4</xdr:col>
                    <xdr:colOff>22860</xdr:colOff>
                    <xdr:row>11</xdr:row>
                    <xdr:rowOff>0</xdr:rowOff>
                  </from>
                  <to>
                    <xdr:col>7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Button 6">
              <controlPr defaultSize="0" print="0" autoFill="0" autoPict="0" macro="[0]!rimuovi_servizio">
                <anchor moveWithCells="1" sizeWithCells="1">
                  <from>
                    <xdr:col>7</xdr:col>
                    <xdr:colOff>182880</xdr:colOff>
                    <xdr:row>11</xdr:row>
                    <xdr:rowOff>22860</xdr:rowOff>
                  </from>
                  <to>
                    <xdr:col>9</xdr:col>
                    <xdr:colOff>403860</xdr:colOff>
                    <xdr:row>12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9"/>
  <dimension ref="A1:K18"/>
  <sheetViews>
    <sheetView showGridLines="0" showRowColHeaders="0" showOutlineSymbols="0" workbookViewId="0">
      <selection activeCell="B23" sqref="B23"/>
    </sheetView>
  </sheetViews>
  <sheetFormatPr defaultColWidth="9.109375" defaultRowHeight="13.2" x14ac:dyDescent="0.25"/>
  <cols>
    <col min="1" max="1" width="9.109375" style="35"/>
    <col min="2" max="2" width="91.6640625" style="35" customWidth="1"/>
    <col min="3" max="16384" width="9.109375" style="35"/>
  </cols>
  <sheetData>
    <row r="1" spans="1:11" ht="8.25" customHeight="1" x14ac:dyDescent="0.2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.600000000000001" x14ac:dyDescent="0.45">
      <c r="A2" s="150"/>
      <c r="B2" s="151" t="s">
        <v>196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x14ac:dyDescent="0.25">
      <c r="A4" s="167" t="s">
        <v>197</v>
      </c>
      <c r="B4" s="167"/>
      <c r="C4" s="167"/>
      <c r="D4" s="167"/>
      <c r="E4" s="167"/>
      <c r="F4" s="167"/>
      <c r="G4" s="167"/>
      <c r="H4" s="167"/>
      <c r="I4" s="167"/>
      <c r="J4" s="167"/>
      <c r="K4" s="152"/>
    </row>
    <row r="5" spans="1:11" ht="8.25" customHeight="1" x14ac:dyDescent="0.25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1" x14ac:dyDescent="0.25">
      <c r="A6" s="152" t="s">
        <v>198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</row>
    <row r="7" spans="1:11" x14ac:dyDescent="0.25">
      <c r="A7" s="167" t="s">
        <v>199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</row>
    <row r="8" spans="1:11" ht="8.25" customHeight="1" x14ac:dyDescent="0.25">
      <c r="B8" s="153"/>
      <c r="C8" s="153"/>
      <c r="D8" s="153"/>
      <c r="E8" s="153"/>
      <c r="F8" s="153"/>
      <c r="G8" s="153"/>
      <c r="H8" s="153"/>
      <c r="I8" s="153"/>
      <c r="J8" s="153"/>
      <c r="K8" s="153"/>
    </row>
    <row r="9" spans="1:11" ht="3.75" customHeight="1" x14ac:dyDescent="0.25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</row>
    <row r="10" spans="1:11" ht="32.25" customHeight="1" x14ac:dyDescent="0.25">
      <c r="A10" s="154" t="s">
        <v>200</v>
      </c>
      <c r="B10" s="156" t="s">
        <v>201</v>
      </c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ht="32.25" customHeight="1" x14ac:dyDescent="0.25">
      <c r="A11" s="152"/>
      <c r="B11" s="156" t="s">
        <v>202</v>
      </c>
      <c r="C11" s="152"/>
      <c r="D11" s="152"/>
      <c r="E11" s="152"/>
      <c r="F11" s="152"/>
      <c r="G11" s="152"/>
      <c r="H11" s="152"/>
      <c r="I11" s="152"/>
      <c r="J11" s="152"/>
      <c r="K11" s="152"/>
    </row>
    <row r="12" spans="1:11" ht="30.75" customHeight="1" x14ac:dyDescent="0.25">
      <c r="A12" s="152"/>
      <c r="B12" s="156" t="s">
        <v>203</v>
      </c>
      <c r="C12" s="152"/>
      <c r="D12" s="152"/>
      <c r="E12" s="152"/>
      <c r="F12" s="152"/>
      <c r="G12" s="152"/>
      <c r="H12" s="152"/>
      <c r="I12" s="152"/>
      <c r="J12" s="152"/>
      <c r="K12" s="152"/>
    </row>
    <row r="13" spans="1:11" ht="32.25" customHeight="1" x14ac:dyDescent="0.25">
      <c r="A13" s="152"/>
      <c r="B13" s="156" t="s">
        <v>209</v>
      </c>
      <c r="C13" s="152"/>
      <c r="D13" s="152"/>
      <c r="E13" s="152"/>
      <c r="F13" s="152"/>
      <c r="G13" s="152"/>
      <c r="H13" s="152"/>
      <c r="I13" s="152"/>
      <c r="J13" s="152"/>
      <c r="K13" s="152"/>
    </row>
    <row r="14" spans="1:11" ht="12" customHeight="1" x14ac:dyDescent="0.25">
      <c r="A14" s="152"/>
      <c r="B14" s="159" t="s">
        <v>204</v>
      </c>
      <c r="C14" s="152"/>
      <c r="D14" s="152"/>
      <c r="E14" s="152"/>
      <c r="F14" s="152"/>
      <c r="G14" s="152"/>
      <c r="H14" s="152"/>
      <c r="I14" s="152"/>
      <c r="J14" s="152"/>
      <c r="K14" s="152"/>
    </row>
    <row r="15" spans="1:11" x14ac:dyDescent="0.25">
      <c r="A15" s="152"/>
      <c r="B15" s="157" t="s">
        <v>205</v>
      </c>
      <c r="C15" s="152"/>
      <c r="D15" s="152"/>
      <c r="E15" s="152"/>
      <c r="F15" s="152"/>
      <c r="G15" s="152"/>
      <c r="H15" s="152"/>
      <c r="I15" s="152"/>
      <c r="J15" s="152"/>
      <c r="K15" s="152"/>
    </row>
    <row r="16" spans="1:11" x14ac:dyDescent="0.25">
      <c r="A16" s="150"/>
      <c r="B16" s="158" t="s">
        <v>208</v>
      </c>
      <c r="C16" s="150"/>
      <c r="D16" s="150"/>
      <c r="E16" s="150"/>
      <c r="F16" s="150"/>
      <c r="G16" s="150"/>
      <c r="H16" s="150"/>
      <c r="I16" s="150"/>
      <c r="J16" s="150"/>
      <c r="K16" s="150"/>
    </row>
    <row r="17" spans="1:11" x14ac:dyDescent="0.25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</row>
    <row r="18" spans="1:11" x14ac:dyDescent="0.25">
      <c r="A18" s="150"/>
      <c r="B18" s="150"/>
      <c r="C18" s="150"/>
      <c r="D18" s="150"/>
      <c r="E18" s="150"/>
      <c r="F18" s="150"/>
      <c r="G18" s="150"/>
      <c r="H18" s="150"/>
      <c r="I18" s="150"/>
      <c r="J18" s="150"/>
      <c r="K18" s="150"/>
    </row>
  </sheetData>
  <sheetProtection sheet="1" objects="1" scenarios="1"/>
  <mergeCells count="2">
    <mergeCell ref="A4:J4"/>
    <mergeCell ref="A7:K7"/>
  </mergeCells>
  <phoneticPr fontId="0" type="noConversion"/>
  <hyperlinks>
    <hyperlink ref="B16" r:id="rId1"/>
  </hyperlinks>
  <pageMargins left="0.75" right="0.75" top="1" bottom="1" header="0.5" footer="0.5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4" name="Button 2">
              <controlPr defaultSize="0" print="0" autoFill="0" autoPict="0" macro="[0]!go_home">
                <anchor moveWithCells="1" sizeWithCells="1">
                  <from>
                    <xdr:col>1</xdr:col>
                    <xdr:colOff>480060</xdr:colOff>
                    <xdr:row>0</xdr:row>
                    <xdr:rowOff>137160</xdr:rowOff>
                  </from>
                  <to>
                    <xdr:col>1</xdr:col>
                    <xdr:colOff>1051560</xdr:colOff>
                    <xdr:row>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I55"/>
  <sheetViews>
    <sheetView workbookViewId="0">
      <selection sqref="A1:A65536"/>
    </sheetView>
  </sheetViews>
  <sheetFormatPr defaultRowHeight="13.2" x14ac:dyDescent="0.25"/>
  <cols>
    <col min="1" max="1" width="14" customWidth="1"/>
    <col min="3" max="3" width="29.109375" customWidth="1"/>
  </cols>
  <sheetData>
    <row r="1" spans="1:9" ht="13.8" thickBot="1" x14ac:dyDescent="0.3">
      <c r="A1" s="146" t="s">
        <v>128</v>
      </c>
    </row>
    <row r="2" spans="1:9" ht="25.8" thickBot="1" x14ac:dyDescent="0.65">
      <c r="A2" s="164"/>
      <c r="B2" s="8" t="s">
        <v>31</v>
      </c>
      <c r="D2" s="6" t="s">
        <v>30</v>
      </c>
    </row>
    <row r="3" spans="1:9" ht="13.8" thickBot="1" x14ac:dyDescent="0.3">
      <c r="A3" s="164"/>
    </row>
    <row r="4" spans="1:9" x14ac:dyDescent="0.25">
      <c r="A4" s="149"/>
    </row>
    <row r="7" spans="1:9" x14ac:dyDescent="0.25">
      <c r="B7" t="s">
        <v>4</v>
      </c>
      <c r="C7" t="s">
        <v>38</v>
      </c>
      <c r="D7" t="s">
        <v>5</v>
      </c>
      <c r="E7" t="s">
        <v>6</v>
      </c>
      <c r="F7" t="s">
        <v>7</v>
      </c>
      <c r="G7" t="s">
        <v>117</v>
      </c>
      <c r="I7" t="s">
        <v>151</v>
      </c>
    </row>
    <row r="8" spans="1:9" x14ac:dyDescent="0.25">
      <c r="B8" s="161">
        <v>0</v>
      </c>
      <c r="C8" t="s">
        <v>39</v>
      </c>
      <c r="D8">
        <v>1</v>
      </c>
      <c r="E8" t="s">
        <v>8</v>
      </c>
      <c r="F8">
        <v>2001</v>
      </c>
      <c r="G8" t="s">
        <v>119</v>
      </c>
      <c r="I8" t="str">
        <f>SetPar!E5</f>
        <v>Clicca su parametri e poi inserisci qui il nome del tuo gruppo</v>
      </c>
    </row>
    <row r="9" spans="1:9" x14ac:dyDescent="0.25">
      <c r="B9" s="160">
        <v>2.0833333333333332E-2</v>
      </c>
      <c r="C9" t="s">
        <v>40</v>
      </c>
      <c r="D9">
        <v>2</v>
      </c>
      <c r="E9" t="s">
        <v>9</v>
      </c>
      <c r="F9">
        <v>2002</v>
      </c>
      <c r="G9" t="s">
        <v>118</v>
      </c>
    </row>
    <row r="10" spans="1:9" x14ac:dyDescent="0.25">
      <c r="B10" s="160">
        <v>4.1666666666666664E-2</v>
      </c>
      <c r="C10" t="s">
        <v>41</v>
      </c>
      <c r="D10">
        <v>3</v>
      </c>
      <c r="E10" t="s">
        <v>10</v>
      </c>
      <c r="F10">
        <v>2003</v>
      </c>
      <c r="G10" t="s">
        <v>121</v>
      </c>
    </row>
    <row r="11" spans="1:9" x14ac:dyDescent="0.25">
      <c r="B11" s="160">
        <v>6.25E-2</v>
      </c>
      <c r="C11" t="s">
        <v>42</v>
      </c>
      <c r="D11">
        <v>4</v>
      </c>
      <c r="E11" t="s">
        <v>11</v>
      </c>
      <c r="F11">
        <v>2004</v>
      </c>
      <c r="G11" t="s">
        <v>120</v>
      </c>
    </row>
    <row r="12" spans="1:9" x14ac:dyDescent="0.25">
      <c r="B12" s="160">
        <v>8.3333333333333329E-2</v>
      </c>
      <c r="C12" t="s">
        <v>43</v>
      </c>
      <c r="D12">
        <v>5</v>
      </c>
      <c r="E12" t="s">
        <v>12</v>
      </c>
    </row>
    <row r="13" spans="1:9" x14ac:dyDescent="0.25">
      <c r="B13" s="161">
        <v>0.104166666666667</v>
      </c>
      <c r="C13" t="s">
        <v>44</v>
      </c>
      <c r="D13">
        <v>6</v>
      </c>
      <c r="E13" t="s">
        <v>13</v>
      </c>
    </row>
    <row r="14" spans="1:9" x14ac:dyDescent="0.25">
      <c r="B14" s="160">
        <v>0.125</v>
      </c>
      <c r="C14" t="s">
        <v>45</v>
      </c>
      <c r="D14">
        <v>7</v>
      </c>
      <c r="E14" t="s">
        <v>14</v>
      </c>
    </row>
    <row r="15" spans="1:9" x14ac:dyDescent="0.25">
      <c r="B15" s="160">
        <v>0.14583333333333301</v>
      </c>
      <c r="C15" t="s">
        <v>46</v>
      </c>
      <c r="D15">
        <v>8</v>
      </c>
      <c r="E15" t="s">
        <v>15</v>
      </c>
    </row>
    <row r="16" spans="1:9" x14ac:dyDescent="0.25">
      <c r="B16" s="160">
        <v>0.16666666666666699</v>
      </c>
      <c r="C16" t="s">
        <v>47</v>
      </c>
      <c r="D16">
        <v>9</v>
      </c>
      <c r="E16" t="s">
        <v>16</v>
      </c>
    </row>
    <row r="17" spans="2:5" x14ac:dyDescent="0.25">
      <c r="B17" s="160">
        <v>0.1875</v>
      </c>
      <c r="C17" t="s">
        <v>48</v>
      </c>
      <c r="D17">
        <v>10</v>
      </c>
      <c r="E17" t="s">
        <v>17</v>
      </c>
    </row>
    <row r="18" spans="2:5" x14ac:dyDescent="0.25">
      <c r="B18" s="161">
        <v>0.20833333333333301</v>
      </c>
      <c r="C18" t="s">
        <v>49</v>
      </c>
      <c r="D18">
        <v>11</v>
      </c>
      <c r="E18" t="s">
        <v>18</v>
      </c>
    </row>
    <row r="19" spans="2:5" x14ac:dyDescent="0.25">
      <c r="B19" s="160">
        <v>0.22916666666666699</v>
      </c>
      <c r="C19" t="s">
        <v>50</v>
      </c>
      <c r="D19">
        <v>12</v>
      </c>
      <c r="E19" t="s">
        <v>19</v>
      </c>
    </row>
    <row r="20" spans="2:5" x14ac:dyDescent="0.25">
      <c r="B20" s="160">
        <v>0.25</v>
      </c>
      <c r="C20" t="s">
        <v>51</v>
      </c>
      <c r="D20">
        <v>13</v>
      </c>
    </row>
    <row r="21" spans="2:5" x14ac:dyDescent="0.25">
      <c r="B21" s="160">
        <v>0.27083333333333298</v>
      </c>
      <c r="D21">
        <v>14</v>
      </c>
    </row>
    <row r="22" spans="2:5" x14ac:dyDescent="0.25">
      <c r="B22" s="160">
        <v>0.29166666666666702</v>
      </c>
      <c r="D22">
        <v>15</v>
      </c>
    </row>
    <row r="23" spans="2:5" x14ac:dyDescent="0.25">
      <c r="B23" s="161">
        <v>0.3125</v>
      </c>
      <c r="D23">
        <v>16</v>
      </c>
    </row>
    <row r="24" spans="2:5" x14ac:dyDescent="0.25">
      <c r="B24" s="160">
        <v>0.33333333333333298</v>
      </c>
      <c r="D24">
        <v>17</v>
      </c>
    </row>
    <row r="25" spans="2:5" x14ac:dyDescent="0.25">
      <c r="B25" s="160">
        <v>0.35416666666666702</v>
      </c>
      <c r="D25">
        <v>18</v>
      </c>
    </row>
    <row r="26" spans="2:5" x14ac:dyDescent="0.25">
      <c r="B26" s="160">
        <v>0.375</v>
      </c>
      <c r="D26">
        <v>19</v>
      </c>
    </row>
    <row r="27" spans="2:5" x14ac:dyDescent="0.25">
      <c r="B27" s="160">
        <v>0.39583333333333298</v>
      </c>
      <c r="D27">
        <v>20</v>
      </c>
    </row>
    <row r="28" spans="2:5" x14ac:dyDescent="0.25">
      <c r="B28" s="161">
        <v>0.41666666666666702</v>
      </c>
      <c r="D28">
        <v>21</v>
      </c>
    </row>
    <row r="29" spans="2:5" x14ac:dyDescent="0.25">
      <c r="B29" s="160">
        <v>0.4375</v>
      </c>
      <c r="D29">
        <v>22</v>
      </c>
    </row>
    <row r="30" spans="2:5" x14ac:dyDescent="0.25">
      <c r="B30" s="160">
        <v>0.45833333333333298</v>
      </c>
      <c r="D30">
        <v>23</v>
      </c>
    </row>
    <row r="31" spans="2:5" x14ac:dyDescent="0.25">
      <c r="B31" s="160">
        <v>0.47916666666666702</v>
      </c>
      <c r="D31">
        <v>24</v>
      </c>
    </row>
    <row r="32" spans="2:5" x14ac:dyDescent="0.25">
      <c r="B32" s="160">
        <v>0.5</v>
      </c>
      <c r="D32">
        <v>25</v>
      </c>
    </row>
    <row r="33" spans="2:4" x14ac:dyDescent="0.25">
      <c r="B33" s="161">
        <v>0.52083333333333304</v>
      </c>
      <c r="D33">
        <v>26</v>
      </c>
    </row>
    <row r="34" spans="2:4" x14ac:dyDescent="0.25">
      <c r="B34" s="160">
        <v>0.54166666666666696</v>
      </c>
      <c r="D34">
        <v>27</v>
      </c>
    </row>
    <row r="35" spans="2:4" x14ac:dyDescent="0.25">
      <c r="B35" s="160">
        <v>0.5625</v>
      </c>
      <c r="D35">
        <v>28</v>
      </c>
    </row>
    <row r="36" spans="2:4" x14ac:dyDescent="0.25">
      <c r="B36" s="160">
        <v>0.58333333333333304</v>
      </c>
      <c r="D36">
        <v>29</v>
      </c>
    </row>
    <row r="37" spans="2:4" x14ac:dyDescent="0.25">
      <c r="B37" s="160">
        <v>0.60416666666666696</v>
      </c>
      <c r="D37">
        <v>30</v>
      </c>
    </row>
    <row r="38" spans="2:4" x14ac:dyDescent="0.25">
      <c r="B38" s="161">
        <v>0.625</v>
      </c>
      <c r="D38">
        <v>31</v>
      </c>
    </row>
    <row r="39" spans="2:4" x14ac:dyDescent="0.25">
      <c r="B39" s="160">
        <v>0.64583333333333304</v>
      </c>
    </row>
    <row r="40" spans="2:4" x14ac:dyDescent="0.25">
      <c r="B40" s="160">
        <v>0.66666666666666696</v>
      </c>
    </row>
    <row r="41" spans="2:4" x14ac:dyDescent="0.25">
      <c r="B41" s="160">
        <v>0.6875</v>
      </c>
    </row>
    <row r="42" spans="2:4" x14ac:dyDescent="0.25">
      <c r="B42" s="160">
        <v>0.70833333333333304</v>
      </c>
    </row>
    <row r="43" spans="2:4" x14ac:dyDescent="0.25">
      <c r="B43" s="161">
        <v>0.72916666666666696</v>
      </c>
    </row>
    <row r="44" spans="2:4" x14ac:dyDescent="0.25">
      <c r="B44" s="160">
        <v>0.75</v>
      </c>
    </row>
    <row r="45" spans="2:4" x14ac:dyDescent="0.25">
      <c r="B45" s="160">
        <v>0.77083333333333304</v>
      </c>
    </row>
    <row r="46" spans="2:4" x14ac:dyDescent="0.25">
      <c r="B46" s="160">
        <v>0.79166666666666696</v>
      </c>
    </row>
    <row r="47" spans="2:4" x14ac:dyDescent="0.25">
      <c r="B47" s="160">
        <v>0.8125</v>
      </c>
    </row>
    <row r="48" spans="2:4" x14ac:dyDescent="0.25">
      <c r="B48" s="161">
        <v>0.83333333333333304</v>
      </c>
    </row>
    <row r="49" spans="2:2" x14ac:dyDescent="0.25">
      <c r="B49" s="160">
        <v>0.85416666666666696</v>
      </c>
    </row>
    <row r="50" spans="2:2" x14ac:dyDescent="0.25">
      <c r="B50" s="160">
        <v>0.875</v>
      </c>
    </row>
    <row r="51" spans="2:2" x14ac:dyDescent="0.25">
      <c r="B51" s="160">
        <v>0.89583333333333304</v>
      </c>
    </row>
    <row r="52" spans="2:2" x14ac:dyDescent="0.25">
      <c r="B52" s="160">
        <v>0.91666666666666696</v>
      </c>
    </row>
    <row r="53" spans="2:2" x14ac:dyDescent="0.25">
      <c r="B53" s="161">
        <v>0.9375</v>
      </c>
    </row>
    <row r="54" spans="2:2" x14ac:dyDescent="0.25">
      <c r="B54" s="160">
        <v>0.95833333333333304</v>
      </c>
    </row>
    <row r="55" spans="2:2" x14ac:dyDescent="0.25">
      <c r="B55" s="160">
        <v>0.97916666666666696</v>
      </c>
    </row>
  </sheetData>
  <phoneticPr fontId="0" type="noConversion"/>
  <hyperlinks>
    <hyperlink ref="D2" location="Home!A1" display="Home!A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BM4"/>
  <sheetViews>
    <sheetView workbookViewId="0">
      <selection activeCell="A4" sqref="A4:IV4"/>
    </sheetView>
  </sheetViews>
  <sheetFormatPr defaultRowHeight="13.2" x14ac:dyDescent="0.25"/>
  <cols>
    <col min="1" max="1" width="9.88671875" customWidth="1"/>
    <col min="2" max="2" width="2.6640625" customWidth="1"/>
    <col min="3" max="3" width="6.88671875" customWidth="1"/>
    <col min="4" max="4" width="5.6640625" customWidth="1"/>
    <col min="5" max="5" width="5.33203125" customWidth="1"/>
    <col min="6" max="6" width="4.88671875" customWidth="1"/>
    <col min="7" max="7" width="4.5546875" customWidth="1"/>
    <col min="8" max="8" width="4.88671875" customWidth="1"/>
    <col min="9" max="9" width="5.6640625" customWidth="1"/>
    <col min="10" max="13" width="7.6640625" customWidth="1"/>
    <col min="14" max="14" width="6.33203125" customWidth="1"/>
    <col min="15" max="15" width="5.33203125" customWidth="1"/>
    <col min="16" max="16" width="5.33203125" style="3" customWidth="1"/>
    <col min="17" max="26" width="5.33203125" customWidth="1"/>
    <col min="27" max="27" width="7.6640625" customWidth="1"/>
    <col min="28" max="28" width="4.88671875" customWidth="1"/>
    <col min="29" max="29" width="9.109375" style="12" customWidth="1"/>
    <col min="32" max="32" width="10" bestFit="1" customWidth="1"/>
    <col min="34" max="34" width="9.109375" style="25" customWidth="1"/>
    <col min="35" max="35" width="9.109375" style="13" customWidth="1"/>
    <col min="63" max="63" width="9.109375" style="25" customWidth="1"/>
    <col min="64" max="64" width="9.109375" style="14" customWidth="1"/>
  </cols>
  <sheetData>
    <row r="1" spans="1:65" ht="14.25" customHeight="1" x14ac:dyDescent="0.25">
      <c r="F1" s="6" t="s">
        <v>30</v>
      </c>
      <c r="I1" s="16" t="s">
        <v>114</v>
      </c>
      <c r="AF1" s="15" t="s">
        <v>115</v>
      </c>
      <c r="AM1" s="17" t="s">
        <v>116</v>
      </c>
    </row>
    <row r="2" spans="1:65" s="5" customFormat="1" x14ac:dyDescent="0.25">
      <c r="A2" s="16" t="s">
        <v>54</v>
      </c>
      <c r="B2" s="16" t="s">
        <v>20</v>
      </c>
      <c r="C2" s="16" t="s">
        <v>21</v>
      </c>
      <c r="D2" s="16" t="s">
        <v>22</v>
      </c>
      <c r="E2" s="16" t="s">
        <v>23</v>
      </c>
      <c r="F2" s="16" t="s">
        <v>24</v>
      </c>
      <c r="G2" s="16" t="s">
        <v>95</v>
      </c>
      <c r="H2" s="16" t="s">
        <v>25</v>
      </c>
      <c r="I2" s="16" t="s">
        <v>38</v>
      </c>
      <c r="J2" s="16" t="s">
        <v>60</v>
      </c>
      <c r="K2" s="16" t="s">
        <v>59</v>
      </c>
      <c r="L2" s="16" t="s">
        <v>61</v>
      </c>
      <c r="M2" s="16" t="s">
        <v>62</v>
      </c>
      <c r="N2" s="16" t="s">
        <v>63</v>
      </c>
      <c r="O2" s="18" t="s">
        <v>80</v>
      </c>
      <c r="P2" s="19" t="s">
        <v>81</v>
      </c>
      <c r="Q2" s="18" t="s">
        <v>82</v>
      </c>
      <c r="R2" s="18" t="s">
        <v>83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20" t="s">
        <v>126</v>
      </c>
      <c r="AD2" s="21" t="s">
        <v>22</v>
      </c>
      <c r="AE2" s="21" t="s">
        <v>122</v>
      </c>
      <c r="AF2" s="21" t="s">
        <v>21</v>
      </c>
      <c r="AG2" s="21" t="s">
        <v>123</v>
      </c>
      <c r="AH2" s="27" t="s">
        <v>149</v>
      </c>
      <c r="AI2" s="33" t="s">
        <v>127</v>
      </c>
      <c r="AJ2" s="17" t="s">
        <v>54</v>
      </c>
      <c r="AK2" s="17" t="s">
        <v>20</v>
      </c>
      <c r="AL2" s="17" t="s">
        <v>21</v>
      </c>
      <c r="AM2" s="17" t="s">
        <v>22</v>
      </c>
      <c r="AN2" s="17" t="s">
        <v>23</v>
      </c>
      <c r="AO2" s="17" t="s">
        <v>24</v>
      </c>
      <c r="AP2" s="17" t="s">
        <v>95</v>
      </c>
      <c r="AQ2" s="17" t="s">
        <v>25</v>
      </c>
      <c r="AR2" s="17" t="s">
        <v>38</v>
      </c>
      <c r="AS2" s="17" t="s">
        <v>60</v>
      </c>
      <c r="AT2" s="17" t="s">
        <v>59</v>
      </c>
      <c r="AU2" s="17" t="s">
        <v>61</v>
      </c>
      <c r="AV2" s="17" t="s">
        <v>62</v>
      </c>
      <c r="AW2" s="17" t="s">
        <v>63</v>
      </c>
      <c r="AX2" s="22" t="s">
        <v>80</v>
      </c>
      <c r="AY2" s="23" t="s">
        <v>81</v>
      </c>
      <c r="AZ2" s="22" t="s">
        <v>82</v>
      </c>
      <c r="BA2" s="22" t="s">
        <v>83</v>
      </c>
      <c r="BB2" s="22" t="s">
        <v>84</v>
      </c>
      <c r="BC2" s="22" t="s">
        <v>85</v>
      </c>
      <c r="BD2" s="22" t="s">
        <v>86</v>
      </c>
      <c r="BE2" s="22" t="s">
        <v>87</v>
      </c>
      <c r="BF2" s="22" t="s">
        <v>88</v>
      </c>
      <c r="BG2" s="22" t="s">
        <v>89</v>
      </c>
      <c r="BH2" s="22" t="s">
        <v>90</v>
      </c>
      <c r="BI2" s="22" t="s">
        <v>91</v>
      </c>
      <c r="BJ2" s="22" t="s">
        <v>92</v>
      </c>
      <c r="BK2" s="29" t="s">
        <v>93</v>
      </c>
      <c r="BL2" s="24" t="s">
        <v>126</v>
      </c>
    </row>
    <row r="3" spans="1:65" s="139" customFormat="1" x14ac:dyDescent="0.25">
      <c r="AC3" s="140"/>
      <c r="AH3" s="141"/>
      <c r="AI3" s="142"/>
      <c r="BK3" s="141"/>
      <c r="BL3" s="143"/>
    </row>
    <row r="4" spans="1:65" s="139" customFormat="1" x14ac:dyDescent="0.25">
      <c r="AC4" s="140"/>
      <c r="AD4" s="141"/>
      <c r="AE4" s="141"/>
      <c r="AF4" s="141"/>
      <c r="AG4" s="141"/>
      <c r="AH4" s="141"/>
      <c r="AI4" s="142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3"/>
      <c r="BM4" s="141"/>
    </row>
  </sheetData>
  <phoneticPr fontId="0" type="noConversion"/>
  <hyperlinks>
    <hyperlink ref="F1" location="Home!A1" display="Home!A1"/>
  </hyperlinks>
  <pageMargins left="0.75" right="0.75" top="1" bottom="1" header="0.5" footer="0.5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2:BM61"/>
  <sheetViews>
    <sheetView workbookViewId="0">
      <selection activeCell="A16" sqref="A16:IV16"/>
    </sheetView>
  </sheetViews>
  <sheetFormatPr defaultRowHeight="13.2" x14ac:dyDescent="0.25"/>
  <cols>
    <col min="1" max="1" width="13.6640625" customWidth="1"/>
    <col min="2" max="2" width="8.44140625" customWidth="1"/>
    <col min="3" max="3" width="14.5546875" customWidth="1"/>
    <col min="4" max="4" width="8.5546875" customWidth="1"/>
    <col min="5" max="5" width="7" customWidth="1"/>
    <col min="6" max="6" width="6.44140625" customWidth="1"/>
    <col min="7" max="8" width="4.5546875" customWidth="1"/>
    <col min="9" max="9" width="7.5546875" customWidth="1"/>
    <col min="10" max="10" width="5.33203125" customWidth="1"/>
    <col min="11" max="12" width="4.6640625" customWidth="1"/>
    <col min="13" max="13" width="6" customWidth="1"/>
    <col min="14" max="14" width="5.5546875" customWidth="1"/>
    <col min="15" max="26" width="4.6640625" customWidth="1"/>
    <col min="27" max="27" width="11.109375" customWidth="1"/>
    <col min="28" max="28" width="4.33203125" customWidth="1"/>
  </cols>
  <sheetData>
    <row r="2" spans="1:65" ht="25.2" x14ac:dyDescent="0.6">
      <c r="A2" s="8" t="s">
        <v>32</v>
      </c>
    </row>
    <row r="4" spans="1:65" ht="18.600000000000001" x14ac:dyDescent="0.4">
      <c r="A4" s="9" t="s">
        <v>33</v>
      </c>
      <c r="E4" s="7" t="s">
        <v>30</v>
      </c>
    </row>
    <row r="6" spans="1:65" ht="15.6" x14ac:dyDescent="0.3">
      <c r="A6" s="2" t="s">
        <v>26</v>
      </c>
      <c r="H6" s="163"/>
    </row>
    <row r="8" spans="1:65" x14ac:dyDescent="0.25">
      <c r="A8" s="5" t="s">
        <v>27</v>
      </c>
    </row>
    <row r="9" spans="1:65" x14ac:dyDescent="0.25">
      <c r="A9" t="s">
        <v>54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95</v>
      </c>
      <c r="H9" t="s">
        <v>96</v>
      </c>
      <c r="I9" t="s">
        <v>38</v>
      </c>
      <c r="J9" t="s">
        <v>60</v>
      </c>
      <c r="K9" t="s">
        <v>59</v>
      </c>
      <c r="L9" t="s">
        <v>61</v>
      </c>
      <c r="M9" t="s">
        <v>62</v>
      </c>
      <c r="N9" t="s">
        <v>63</v>
      </c>
      <c r="O9" s="11" t="s">
        <v>80</v>
      </c>
      <c r="P9" s="11" t="s">
        <v>81</v>
      </c>
      <c r="Q9" s="11" t="s">
        <v>82</v>
      </c>
      <c r="R9" s="11" t="s">
        <v>83</v>
      </c>
      <c r="S9" s="11" t="s">
        <v>84</v>
      </c>
      <c r="T9" s="11" t="s">
        <v>85</v>
      </c>
      <c r="U9" s="11" t="s">
        <v>86</v>
      </c>
      <c r="V9" s="11" t="s">
        <v>87</v>
      </c>
      <c r="W9" s="11" t="s">
        <v>88</v>
      </c>
      <c r="X9" s="11" t="s">
        <v>89</v>
      </c>
      <c r="Y9" s="11" t="s">
        <v>90</v>
      </c>
      <c r="Z9" s="11" t="s">
        <v>91</v>
      </c>
      <c r="AA9" s="11" t="s">
        <v>92</v>
      </c>
      <c r="AB9" s="11" t="s">
        <v>93</v>
      </c>
    </row>
    <row r="10" spans="1:65" x14ac:dyDescent="0.25">
      <c r="E10">
        <v>25</v>
      </c>
      <c r="F10">
        <v>29</v>
      </c>
    </row>
    <row r="11" spans="1:65" x14ac:dyDescent="0.25">
      <c r="C11">
        <v>3</v>
      </c>
      <c r="D11">
        <v>3</v>
      </c>
      <c r="E11" s="160">
        <f>INDEX(parametri!$B8:$B55,E10)</f>
        <v>0.5</v>
      </c>
      <c r="F11" s="160">
        <f>INDEX(parametri!B8:B55,F10)</f>
        <v>0.58333333333333304</v>
      </c>
      <c r="H11">
        <f>5-COUNT(J15:N15)</f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AA11">
        <v>1</v>
      </c>
    </row>
    <row r="12" spans="1:65" x14ac:dyDescent="0.25">
      <c r="F12" s="162"/>
    </row>
    <row r="13" spans="1:65" x14ac:dyDescent="0.25">
      <c r="A13" s="5" t="s">
        <v>28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</row>
    <row r="14" spans="1:65" x14ac:dyDescent="0.25">
      <c r="A14" t="s">
        <v>54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95</v>
      </c>
      <c r="H14" t="s">
        <v>25</v>
      </c>
      <c r="I14" t="s">
        <v>38</v>
      </c>
      <c r="J14" t="s">
        <v>60</v>
      </c>
      <c r="K14" t="s">
        <v>59</v>
      </c>
      <c r="L14" t="s">
        <v>61</v>
      </c>
      <c r="M14" t="s">
        <v>62</v>
      </c>
      <c r="N14" t="s">
        <v>63</v>
      </c>
      <c r="O14" s="11" t="s">
        <v>80</v>
      </c>
      <c r="P14" s="11" t="s">
        <v>81</v>
      </c>
      <c r="Q14" s="11" t="s">
        <v>82</v>
      </c>
      <c r="R14" s="11" t="s">
        <v>83</v>
      </c>
      <c r="S14" s="11" t="s">
        <v>84</v>
      </c>
      <c r="T14" s="11" t="s">
        <v>85</v>
      </c>
      <c r="U14" s="11" t="s">
        <v>86</v>
      </c>
      <c r="V14" s="11" t="s">
        <v>87</v>
      </c>
      <c r="W14" s="11" t="s">
        <v>88</v>
      </c>
      <c r="X14" s="11" t="s">
        <v>89</v>
      </c>
      <c r="Y14" s="11" t="s">
        <v>90</v>
      </c>
      <c r="Z14" s="11" t="s">
        <v>91</v>
      </c>
      <c r="AA14" s="11" t="s">
        <v>92</v>
      </c>
      <c r="AB14" s="11" t="s">
        <v>93</v>
      </c>
      <c r="AC14" s="26" t="s">
        <v>126</v>
      </c>
      <c r="AD14" s="27" t="s">
        <v>22</v>
      </c>
      <c r="AE14" s="27" t="s">
        <v>122</v>
      </c>
      <c r="AF14" s="27" t="s">
        <v>21</v>
      </c>
      <c r="AG14" s="27" t="s">
        <v>123</v>
      </c>
      <c r="AH14" s="32" t="s">
        <v>149</v>
      </c>
      <c r="AI14" s="27" t="s">
        <v>127</v>
      </c>
      <c r="AJ14" s="28" t="s">
        <v>54</v>
      </c>
      <c r="AK14" s="28" t="s">
        <v>20</v>
      </c>
      <c r="AL14" s="28" t="s">
        <v>21</v>
      </c>
      <c r="AM14" s="28" t="s">
        <v>22</v>
      </c>
      <c r="AN14" s="28" t="s">
        <v>23</v>
      </c>
      <c r="AO14" s="28" t="s">
        <v>24</v>
      </c>
      <c r="AP14" s="28" t="s">
        <v>95</v>
      </c>
      <c r="AQ14" s="28" t="s">
        <v>25</v>
      </c>
      <c r="AR14" s="28" t="s">
        <v>38</v>
      </c>
      <c r="AS14" s="28" t="s">
        <v>60</v>
      </c>
      <c r="AT14" s="28" t="s">
        <v>59</v>
      </c>
      <c r="AU14" s="28" t="s">
        <v>61</v>
      </c>
      <c r="AV14" s="28" t="s">
        <v>62</v>
      </c>
      <c r="AW14" s="28" t="s">
        <v>63</v>
      </c>
      <c r="AX14" s="29" t="s">
        <v>80</v>
      </c>
      <c r="AY14" s="30" t="s">
        <v>81</v>
      </c>
      <c r="AZ14" s="29" t="s">
        <v>82</v>
      </c>
      <c r="BA14" s="29" t="s">
        <v>83</v>
      </c>
      <c r="BB14" s="29" t="s">
        <v>84</v>
      </c>
      <c r="BC14" s="29" t="s">
        <v>85</v>
      </c>
      <c r="BD14" s="29" t="s">
        <v>86</v>
      </c>
      <c r="BE14" s="29" t="s">
        <v>87</v>
      </c>
      <c r="BF14" s="29" t="s">
        <v>88</v>
      </c>
      <c r="BG14" s="29" t="s">
        <v>89</v>
      </c>
      <c r="BH14" s="29" t="s">
        <v>90</v>
      </c>
      <c r="BI14" s="29" t="s">
        <v>91</v>
      </c>
      <c r="BJ14" s="29" t="s">
        <v>92</v>
      </c>
      <c r="BK14" s="29" t="s">
        <v>93</v>
      </c>
      <c r="BL14" s="29" t="s">
        <v>126</v>
      </c>
      <c r="BM14" s="30" t="s">
        <v>185</v>
      </c>
    </row>
    <row r="15" spans="1:65" x14ac:dyDescent="0.25">
      <c r="A15">
        <f>'immissione dati'!D6</f>
        <v>0</v>
      </c>
      <c r="B15">
        <v>1</v>
      </c>
      <c r="C15" t="str">
        <f>INDEX(parametri!$E$8:$E$19,C11)</f>
        <v>marzo</v>
      </c>
      <c r="D15">
        <f>INDEX(parametri!$F$8:$F$11,D11)</f>
        <v>2003</v>
      </c>
      <c r="E15" s="160">
        <f>E11</f>
        <v>0.5</v>
      </c>
      <c r="F15" s="160">
        <f>F11</f>
        <v>0.58333333333333304</v>
      </c>
      <c r="G15" s="162">
        <f>(HOUR(F15-E15)*60+MINUTE(F15-E15))/60</f>
        <v>2</v>
      </c>
      <c r="H15">
        <f>G15*H11</f>
        <v>0</v>
      </c>
      <c r="I15">
        <f>I11</f>
        <v>1</v>
      </c>
      <c r="J15">
        <f>IF(J11=1,0,INDEX(parametri!$A$1:$A$4,J11))</f>
        <v>0</v>
      </c>
      <c r="K15">
        <f>IF(K11=1,0,INDEX(parametri!$A$1:$A$4,K11))</f>
        <v>0</v>
      </c>
      <c r="L15">
        <f>IF(L11=1,0,INDEX(parametri!$A$1:$A$4,L11))</f>
        <v>0</v>
      </c>
      <c r="M15">
        <f>IF(M11=1,0,INDEX(parametri!$A$1:$A$4,M11))</f>
        <v>0</v>
      </c>
      <c r="N15">
        <f>IF(N11=1,0,INDEX(parametri!$A$1:$A$4,N11))</f>
        <v>0</v>
      </c>
      <c r="O15">
        <f>'immissione dati'!E22</f>
        <v>0</v>
      </c>
      <c r="P15" s="3">
        <f>'immissione dati'!E23</f>
        <v>0</v>
      </c>
      <c r="Q15">
        <f>'immissione dati'!$E24</f>
        <v>0</v>
      </c>
      <c r="R15">
        <f>'immissione dati'!$E25</f>
        <v>0</v>
      </c>
      <c r="S15">
        <f>'immissione dati'!$E26</f>
        <v>0</v>
      </c>
      <c r="T15">
        <f>'immissione dati'!$E27</f>
        <v>0</v>
      </c>
      <c r="U15">
        <f>'immissione dati'!$E28</f>
        <v>0</v>
      </c>
      <c r="V15">
        <f>'immissione dati'!$E29</f>
        <v>0</v>
      </c>
      <c r="W15">
        <f>'immissione dati'!$E30</f>
        <v>0</v>
      </c>
      <c r="X15">
        <f>'immissione dati'!$E31</f>
        <v>0</v>
      </c>
      <c r="Y15">
        <f>'immissione dati'!$E32</f>
        <v>0</v>
      </c>
      <c r="Z15">
        <f>'immissione dati'!$E33</f>
        <v>0</v>
      </c>
      <c r="AA15">
        <f>IF(AA11=1,0,INDEX(parametri!$A$1:$A$4,AA11))</f>
        <v>0</v>
      </c>
      <c r="AB15">
        <f>'immissione dati'!H24</f>
        <v>0</v>
      </c>
      <c r="AC15" s="25">
        <f>IF(OR(I15=1,I15=2),1,IF(OR(I15=4,I15=6),2,IF(OR(I15=10,I15=12),4,3)))</f>
        <v>1</v>
      </c>
      <c r="AD15" s="25"/>
      <c r="AE15" s="25"/>
      <c r="AF15" s="25"/>
      <c r="AG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</row>
    <row r="16" spans="1:65" x14ac:dyDescent="0.25">
      <c r="A16">
        <v>0</v>
      </c>
      <c r="B16">
        <v>1</v>
      </c>
      <c r="C16" t="s">
        <v>10</v>
      </c>
      <c r="D16">
        <v>2003</v>
      </c>
      <c r="E16">
        <v>0.5</v>
      </c>
      <c r="F16">
        <v>0.58333333333333304</v>
      </c>
      <c r="G16">
        <v>2</v>
      </c>
      <c r="H16">
        <v>2</v>
      </c>
      <c r="I16">
        <v>1</v>
      </c>
      <c r="J16" t="s">
        <v>214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2">
        <v>1</v>
      </c>
      <c r="AD16" s="25" t="b">
        <f>IF(D16=calcoli!$C$20,TRUE,FALSE)</f>
        <v>0</v>
      </c>
      <c r="AE16" s="25" t="b">
        <f>IF(OR(calcoli!$D$21,calcoli!$C$21=J16,calcoli!$C$21=K16,calcoli!$C$21=L16,calcoli!$C$21=M16,calcoli!$C$21=N16),TRUE,FALSE)</f>
        <v>1</v>
      </c>
      <c r="AF16" s="25" t="b">
        <f>IF(OR(calcoli!$D$22,calcoli!$C$22=C16),TRUE,FALSE)</f>
        <v>0</v>
      </c>
      <c r="AG16" s="25" t="b">
        <f>IF(OR(calcoli!$D$23,calcoli!$B$23=AC16),TRUE,FALSE)</f>
        <v>1</v>
      </c>
      <c r="AH16" s="25" t="b">
        <f>IF(OR(calcoli!$E$21,calcoli!$C$21=AA16),TRUE,FALSE)</f>
        <v>1</v>
      </c>
      <c r="AI16" s="13" t="b">
        <f>IF(AND(AD16,AE16,AF16,AG16,AH16),TRUE,FALSE)</f>
        <v>0</v>
      </c>
      <c r="AJ16" s="25" t="str">
        <f t="shared" ref="AJ16:BL16" si="0">IF($AI16,A16,"")</f>
        <v/>
      </c>
      <c r="AK16" s="25" t="str">
        <f t="shared" si="0"/>
        <v/>
      </c>
      <c r="AL16" s="25" t="str">
        <f t="shared" si="0"/>
        <v/>
      </c>
      <c r="AM16" s="25" t="str">
        <f t="shared" si="0"/>
        <v/>
      </c>
      <c r="AN16" s="25" t="str">
        <f t="shared" si="0"/>
        <v/>
      </c>
      <c r="AO16" s="25" t="str">
        <f t="shared" si="0"/>
        <v/>
      </c>
      <c r="AP16" s="25" t="str">
        <f t="shared" si="0"/>
        <v/>
      </c>
      <c r="AQ16" s="25" t="str">
        <f t="shared" si="0"/>
        <v/>
      </c>
      <c r="AR16" s="25" t="str">
        <f t="shared" si="0"/>
        <v/>
      </c>
      <c r="AS16" s="25" t="str">
        <f t="shared" si="0"/>
        <v/>
      </c>
      <c r="AT16" s="25" t="str">
        <f t="shared" si="0"/>
        <v/>
      </c>
      <c r="AU16" s="25" t="str">
        <f t="shared" si="0"/>
        <v/>
      </c>
      <c r="AV16" s="25" t="str">
        <f t="shared" si="0"/>
        <v/>
      </c>
      <c r="AW16" s="25" t="str">
        <f t="shared" si="0"/>
        <v/>
      </c>
      <c r="AX16" s="25" t="str">
        <f t="shared" si="0"/>
        <v/>
      </c>
      <c r="AY16" s="25" t="str">
        <f t="shared" si="0"/>
        <v/>
      </c>
      <c r="AZ16" s="25" t="str">
        <f t="shared" si="0"/>
        <v/>
      </c>
      <c r="BA16" s="25" t="str">
        <f t="shared" si="0"/>
        <v/>
      </c>
      <c r="BB16" s="25" t="str">
        <f t="shared" si="0"/>
        <v/>
      </c>
      <c r="BC16" s="25" t="str">
        <f t="shared" si="0"/>
        <v/>
      </c>
      <c r="BD16" s="25" t="str">
        <f t="shared" si="0"/>
        <v/>
      </c>
      <c r="BE16" s="25" t="str">
        <f t="shared" si="0"/>
        <v/>
      </c>
      <c r="BF16" s="25" t="str">
        <f t="shared" si="0"/>
        <v/>
      </c>
      <c r="BG16" s="25" t="str">
        <f t="shared" si="0"/>
        <v/>
      </c>
      <c r="BH16" s="25" t="str">
        <f t="shared" si="0"/>
        <v/>
      </c>
      <c r="BI16" s="25" t="str">
        <f t="shared" si="0"/>
        <v/>
      </c>
      <c r="BJ16" s="25" t="str">
        <f t="shared" si="0"/>
        <v/>
      </c>
      <c r="BK16" s="25" t="str">
        <f t="shared" si="0"/>
        <v/>
      </c>
      <c r="BL16" s="14" t="str">
        <f t="shared" si="0"/>
        <v/>
      </c>
      <c r="BM16" s="138" t="str">
        <f>CONCATENATE(A16," - ",B16," - ",C16,"- ",D16," Gev: ",J16,", ",K16,", ",L16,", ",M16,", ",N16)</f>
        <v>0 - 1 - marzo- 2003 Gev: Nome Cognome, 0, 0, 0, 0</v>
      </c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9" spans="1:14" x14ac:dyDescent="0.25">
      <c r="A19" s="5" t="s">
        <v>130</v>
      </c>
      <c r="D19" t="s">
        <v>147</v>
      </c>
    </row>
    <row r="20" spans="1:14" x14ac:dyDescent="0.25">
      <c r="A20" t="s">
        <v>113</v>
      </c>
      <c r="B20">
        <v>1</v>
      </c>
      <c r="C20">
        <f>INDEX(parametri!$F$8:$F$11,B20)</f>
        <v>2001</v>
      </c>
      <c r="D20" s="4"/>
    </row>
    <row r="21" spans="1:14" x14ac:dyDescent="0.25">
      <c r="A21" t="s">
        <v>112</v>
      </c>
      <c r="B21">
        <v>2</v>
      </c>
      <c r="C21">
        <f>INDEX(parametri!$A$1:$A$4,B21)</f>
        <v>0</v>
      </c>
      <c r="D21" t="b">
        <v>1</v>
      </c>
      <c r="E21" t="b">
        <v>1</v>
      </c>
      <c r="F21" t="s">
        <v>148</v>
      </c>
    </row>
    <row r="22" spans="1:14" x14ac:dyDescent="0.25">
      <c r="A22" t="s">
        <v>125</v>
      </c>
      <c r="B22">
        <v>12</v>
      </c>
      <c r="C22" t="str">
        <f>INDEX(parametri!E8:E19,B22)</f>
        <v>dicembre</v>
      </c>
      <c r="D22" t="b">
        <v>0</v>
      </c>
    </row>
    <row r="23" spans="1:14" x14ac:dyDescent="0.25">
      <c r="A23" t="s">
        <v>124</v>
      </c>
      <c r="B23">
        <v>4</v>
      </c>
      <c r="C23" t="str">
        <f>INDEX(parametri!G8:G11,B23)</f>
        <v>riunioni</v>
      </c>
      <c r="D23" t="b">
        <v>1</v>
      </c>
    </row>
    <row r="26" spans="1:14" x14ac:dyDescent="0.25">
      <c r="A26" s="5" t="s">
        <v>129</v>
      </c>
    </row>
    <row r="27" spans="1:14" x14ac:dyDescent="0.25">
      <c r="A27" t="s">
        <v>132</v>
      </c>
      <c r="B27">
        <f>COUNT(db!AN3:AN4)</f>
        <v>0</v>
      </c>
    </row>
    <row r="28" spans="1:14" x14ac:dyDescent="0.25">
      <c r="A28" t="s">
        <v>133</v>
      </c>
      <c r="B28">
        <f>SUM(db!AP3:AP4)</f>
        <v>0</v>
      </c>
    </row>
    <row r="29" spans="1:14" x14ac:dyDescent="0.25">
      <c r="A29" t="s">
        <v>131</v>
      </c>
      <c r="B29">
        <f>SUM(db!AX3:BG4)</f>
        <v>0</v>
      </c>
    </row>
    <row r="30" spans="1:14" x14ac:dyDescent="0.25">
      <c r="C30" s="1"/>
    </row>
    <row r="31" spans="1:14" x14ac:dyDescent="0.25">
      <c r="A31" s="5" t="s">
        <v>145</v>
      </c>
    </row>
    <row r="33" spans="1:7" x14ac:dyDescent="0.25">
      <c r="A33" s="10" t="s">
        <v>137</v>
      </c>
      <c r="B33">
        <f>SUM(db!AX3:AX4)</f>
        <v>0</v>
      </c>
      <c r="C33" s="31" t="s">
        <v>146</v>
      </c>
      <c r="D33">
        <f>COUNT(db!AN3:AN4)</f>
        <v>0</v>
      </c>
      <c r="F33" s="31" t="s">
        <v>206</v>
      </c>
      <c r="G33">
        <f>SUM(db!AP3:AP4)</f>
        <v>0</v>
      </c>
    </row>
    <row r="34" spans="1:7" x14ac:dyDescent="0.25">
      <c r="A34" s="10" t="s">
        <v>81</v>
      </c>
      <c r="B34">
        <f>SUM(db!AY3:AY4)</f>
        <v>0</v>
      </c>
    </row>
    <row r="35" spans="1:7" x14ac:dyDescent="0.25">
      <c r="A35" s="10" t="s">
        <v>138</v>
      </c>
      <c r="B35">
        <f>SUM(db!AZ3:AZ4)</f>
        <v>0</v>
      </c>
      <c r="C35" s="31" t="s">
        <v>144</v>
      </c>
      <c r="D35">
        <f>SUM(db!BK3:BK4)</f>
        <v>0</v>
      </c>
    </row>
    <row r="36" spans="1:7" x14ac:dyDescent="0.25">
      <c r="A36" s="10" t="s">
        <v>83</v>
      </c>
      <c r="B36">
        <f>SUM(db!BA3:BA4)</f>
        <v>0</v>
      </c>
    </row>
    <row r="37" spans="1:7" x14ac:dyDescent="0.25">
      <c r="A37" s="10" t="s">
        <v>139</v>
      </c>
      <c r="B37">
        <f>SUM(db!BB3:BB4)</f>
        <v>0</v>
      </c>
    </row>
    <row r="38" spans="1:7" x14ac:dyDescent="0.25">
      <c r="A38" s="10" t="s">
        <v>85</v>
      </c>
      <c r="B38">
        <f>SUM(db!BC3:BC4)</f>
        <v>0</v>
      </c>
    </row>
    <row r="39" spans="1:7" x14ac:dyDescent="0.25">
      <c r="A39" s="10" t="s">
        <v>86</v>
      </c>
      <c r="B39">
        <f>SUM(db!BD3:BD4)</f>
        <v>0</v>
      </c>
    </row>
    <row r="40" spans="1:7" x14ac:dyDescent="0.25">
      <c r="A40" s="10" t="s">
        <v>87</v>
      </c>
      <c r="B40">
        <f>SUM(db!BE3:BE4)</f>
        <v>0</v>
      </c>
    </row>
    <row r="41" spans="1:7" x14ac:dyDescent="0.25">
      <c r="A41" s="10" t="s">
        <v>88</v>
      </c>
      <c r="B41">
        <f>SUM(db!BF3:BF4)</f>
        <v>0</v>
      </c>
    </row>
    <row r="42" spans="1:7" x14ac:dyDescent="0.25">
      <c r="A42" s="10" t="s">
        <v>89</v>
      </c>
      <c r="B42">
        <f>SUM(db!BG3:BG4)</f>
        <v>0</v>
      </c>
    </row>
    <row r="43" spans="1:7" x14ac:dyDescent="0.25">
      <c r="A43" s="10" t="s">
        <v>140</v>
      </c>
      <c r="B43">
        <f>SUM(db!BH3:BH4)</f>
        <v>0</v>
      </c>
    </row>
    <row r="44" spans="1:7" x14ac:dyDescent="0.25">
      <c r="A44" s="10" t="s">
        <v>141</v>
      </c>
      <c r="B44">
        <f>SUM(db!BI3:BI4)</f>
        <v>0</v>
      </c>
    </row>
    <row r="45" spans="1:7" x14ac:dyDescent="0.25">
      <c r="A45" s="31" t="s">
        <v>143</v>
      </c>
      <c r="B45">
        <f>SUM(db!AP3:AP4)</f>
        <v>0</v>
      </c>
    </row>
    <row r="47" spans="1:7" x14ac:dyDescent="0.25">
      <c r="A47" s="34" t="s">
        <v>165</v>
      </c>
    </row>
    <row r="48" spans="1:7" x14ac:dyDescent="0.25">
      <c r="A48" s="10" t="s">
        <v>166</v>
      </c>
      <c r="B48">
        <f>SUM(db!AQ3:AQ4)</f>
        <v>0</v>
      </c>
    </row>
    <row r="50" spans="1:4" x14ac:dyDescent="0.25">
      <c r="A50" s="5" t="s">
        <v>181</v>
      </c>
    </row>
    <row r="51" spans="1:4" x14ac:dyDescent="0.25">
      <c r="B51" t="s">
        <v>27</v>
      </c>
      <c r="C51" t="s">
        <v>182</v>
      </c>
    </row>
    <row r="52" spans="1:4" x14ac:dyDescent="0.25">
      <c r="A52" t="s">
        <v>112</v>
      </c>
      <c r="B52">
        <v>2</v>
      </c>
      <c r="C52">
        <f>B52</f>
        <v>2</v>
      </c>
      <c r="D52">
        <f>INDEX(parametri!$A$1:$A$4,C52)</f>
        <v>0</v>
      </c>
    </row>
    <row r="54" spans="1:4" x14ac:dyDescent="0.25">
      <c r="A54" s="5" t="s">
        <v>186</v>
      </c>
    </row>
    <row r="55" spans="1:4" x14ac:dyDescent="0.25">
      <c r="B55" t="s">
        <v>188</v>
      </c>
      <c r="C55" t="s">
        <v>182</v>
      </c>
    </row>
    <row r="56" spans="1:4" x14ac:dyDescent="0.25">
      <c r="A56" t="s">
        <v>187</v>
      </c>
      <c r="B56">
        <v>2</v>
      </c>
      <c r="C56">
        <f>B56</f>
        <v>2</v>
      </c>
      <c r="D56">
        <f>INDEX(db!$BM$3:$BM$4,C56)</f>
        <v>0</v>
      </c>
    </row>
    <row r="58" spans="1:4" x14ac:dyDescent="0.25">
      <c r="A58" s="5" t="s">
        <v>190</v>
      </c>
    </row>
    <row r="60" spans="1:4" x14ac:dyDescent="0.25">
      <c r="A60" t="s">
        <v>192</v>
      </c>
      <c r="B60">
        <f>COUNTA(db!A3:A4)</f>
        <v>0</v>
      </c>
      <c r="C60" s="4"/>
    </row>
    <row r="61" spans="1:4" x14ac:dyDescent="0.25">
      <c r="A61" t="s">
        <v>191</v>
      </c>
      <c r="B61" s="4">
        <f>COUNTA(parametri!A1:A4)-1</f>
        <v>0</v>
      </c>
      <c r="C61" s="4"/>
    </row>
  </sheetData>
  <phoneticPr fontId="0" type="noConversion"/>
  <hyperlinks>
    <hyperlink ref="E4" location="Home!A1" display="Home!A1"/>
  </hyperlinks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immissione dati</vt:lpstr>
      <vt:lpstr>visualizza_singolo</vt:lpstr>
      <vt:lpstr>visualizza_gruppo</vt:lpstr>
      <vt:lpstr>SetPar</vt:lpstr>
      <vt:lpstr>Help</vt:lpstr>
      <vt:lpstr>parametri</vt:lpstr>
      <vt:lpstr>db</vt:lpstr>
      <vt:lpstr>calcoli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GEV v2.3.xls</dc:title>
  <dc:creator>.</dc:creator>
  <cp:lastModifiedBy>Aniket Gupta</cp:lastModifiedBy>
  <cp:lastPrinted>2002-11-19T09:23:19Z</cp:lastPrinted>
  <dcterms:created xsi:type="dcterms:W3CDTF">2001-11-29T09:26:17Z</dcterms:created>
  <dcterms:modified xsi:type="dcterms:W3CDTF">2024-01-29T04:56:26Z</dcterms:modified>
</cp:coreProperties>
</file>