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1E567586-6775-40FD-9CF3-F5A623C4DF7B}" xr6:coauthVersionLast="47" xr6:coauthVersionMax="47" xr10:uidLastSave="{00000000-0000-0000-0000-000000000000}"/>
  <bookViews>
    <workbookView xWindow="2652" yWindow="2652" windowWidth="17280" windowHeight="8880" tabRatio="682"/>
  </bookViews>
  <sheets>
    <sheet name="Contents" sheetId="37" r:id="rId1"/>
    <sheet name="Box II.1" sheetId="54" r:id="rId2"/>
    <sheet name="Fig II.1" sheetId="56" r:id="rId3"/>
    <sheet name="Table II.1" sheetId="1" r:id="rId4"/>
    <sheet name="Table II.2" sheetId="66" r:id="rId5"/>
    <sheet name="Table II.3(a)" sheetId="62" r:id="rId6"/>
    <sheet name="Table II.3(b)" sheetId="63" r:id="rId7"/>
    <sheet name="Table II.3(c)" sheetId="65" r:id="rId8"/>
    <sheet name="Figure II.2" sheetId="40" r:id="rId9"/>
    <sheet name="Table II.4" sheetId="8" r:id="rId10"/>
    <sheet name="Figure II.3" sheetId="57" r:id="rId11"/>
    <sheet name="Figure II.4" sheetId="33" r:id="rId12"/>
    <sheet name="Figure II.5" sheetId="48" r:id="rId13"/>
    <sheet name="Table II.5" sheetId="36" r:id="rId14"/>
    <sheet name="Table II.6" sheetId="45" r:id="rId15"/>
    <sheet name="Table II.7" sheetId="46" r:id="rId16"/>
    <sheet name="Figure II.6a" sheetId="47" r:id="rId17"/>
    <sheet name="Figure II.6b" sheetId="52" r:id="rId18"/>
    <sheet name="Figure II.7a" sheetId="34" r:id="rId19"/>
    <sheet name="Figure II.7b" sheetId="51" r:id="rId20"/>
    <sheet name="Figure II.8(a)" sheetId="60" r:id="rId21"/>
    <sheet name="Figure II.8(b)" sheetId="61" r:id="rId22"/>
    <sheet name="Figure II.9" sheetId="59" r:id="rId23"/>
    <sheet name="Figure II.10" sheetId="24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1">'Box II.1'!$A$1:$E$15</definedName>
    <definedName name="_xlnm.Print_Area" localSheetId="0">Contents!$A$1:$E$21</definedName>
    <definedName name="_xlnm.Print_Area" localSheetId="23">'Figure II.10'!$D$2:$I$24</definedName>
    <definedName name="_xlnm.Print_Area" localSheetId="3">'Table II.1'!$A$1:$H$21</definedName>
    <definedName name="_xlnm.Print_Area" localSheetId="4">'Table II.2'!$A$1:$P$19</definedName>
    <definedName name="_xlnm.Print_Area" localSheetId="5">'Table II.3(a)'!$A$1:$K$27</definedName>
    <definedName name="_xlnm.Print_Area" localSheetId="6">'Table II.3(b)'!$A$1:$K$27</definedName>
    <definedName name="_xlnm.Print_Area" localSheetId="7">'Table II.3(c)'!$A$1:$K$27</definedName>
    <definedName name="_xlnm.Print_Area" localSheetId="9">'Table II.4'!$A$1:$L$33</definedName>
    <definedName name="_xlnm.Print_Area" localSheetId="14">'Table II.6'!$A$1:$F$18</definedName>
    <definedName name="_xlnm.Print_Area" localSheetId="15">'Table II.7'!$A$1:$H$19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6" l="1"/>
  <c r="E9" i="66"/>
  <c r="F9" i="66"/>
  <c r="G9" i="66"/>
  <c r="I9" i="66"/>
  <c r="K9" i="66"/>
  <c r="L9" i="66"/>
  <c r="M9" i="66"/>
  <c r="C10" i="66"/>
  <c r="E10" i="66"/>
  <c r="F10" i="66"/>
  <c r="G10" i="66"/>
  <c r="I10" i="66"/>
  <c r="K10" i="66"/>
  <c r="L10" i="66"/>
  <c r="M10" i="66"/>
  <c r="C12" i="66"/>
  <c r="E12" i="66"/>
  <c r="F12" i="66"/>
  <c r="G12" i="66"/>
  <c r="I12" i="66"/>
  <c r="K12" i="66"/>
  <c r="L12" i="66"/>
  <c r="M12" i="66"/>
  <c r="C13" i="66"/>
  <c r="E13" i="66"/>
  <c r="F13" i="66"/>
  <c r="G13" i="66"/>
  <c r="I13" i="66"/>
  <c r="K13" i="66"/>
  <c r="L13" i="66"/>
  <c r="M13" i="66"/>
  <c r="C15" i="66"/>
  <c r="E15" i="66"/>
  <c r="F15" i="66"/>
  <c r="G15" i="66"/>
  <c r="I15" i="66"/>
  <c r="K15" i="66"/>
  <c r="L15" i="66"/>
  <c r="M15" i="66"/>
  <c r="C16" i="66"/>
  <c r="E16" i="66"/>
  <c r="F16" i="66"/>
  <c r="G16" i="66"/>
  <c r="I16" i="66"/>
  <c r="K16" i="66"/>
  <c r="L16" i="66"/>
  <c r="M16" i="66"/>
  <c r="H7" i="63"/>
  <c r="K7" i="63"/>
  <c r="H8" i="63"/>
  <c r="K8" i="63"/>
  <c r="H9" i="63"/>
  <c r="H10" i="63"/>
  <c r="K10" i="63"/>
  <c r="H11" i="63"/>
  <c r="K11" i="63"/>
  <c r="H12" i="63"/>
  <c r="K12" i="63"/>
  <c r="H13" i="63"/>
  <c r="K13" i="63"/>
  <c r="H14" i="63"/>
  <c r="K14" i="63"/>
  <c r="H15" i="63"/>
  <c r="K15" i="63"/>
  <c r="H16" i="63"/>
  <c r="K16" i="63"/>
  <c r="H17" i="63"/>
  <c r="K17" i="63"/>
  <c r="H19" i="63"/>
  <c r="K19" i="63"/>
  <c r="H20" i="63"/>
  <c r="K20" i="63"/>
  <c r="H21" i="63"/>
  <c r="K21" i="63"/>
  <c r="H22" i="63"/>
  <c r="K22" i="63"/>
  <c r="H23" i="63"/>
  <c r="K23" i="63"/>
  <c r="H24" i="63"/>
  <c r="K24" i="63"/>
  <c r="H25" i="63"/>
  <c r="K25" i="63"/>
  <c r="H26" i="63"/>
  <c r="K26" i="63"/>
  <c r="C8" i="8"/>
  <c r="B31" i="8"/>
  <c r="C31" i="8"/>
  <c r="E31" i="8"/>
  <c r="C6" i="36"/>
  <c r="C7" i="36"/>
  <c r="C8" i="36"/>
  <c r="C9" i="36"/>
  <c r="C10" i="36"/>
  <c r="C17" i="36" s="1"/>
  <c r="C11" i="36"/>
  <c r="A12" i="36"/>
  <c r="A13" i="36" s="1"/>
  <c r="A14" i="36" s="1"/>
  <c r="A15" i="36" s="1"/>
  <c r="C12" i="36"/>
  <c r="C13" i="36"/>
  <c r="C14" i="36"/>
  <c r="D15" i="36"/>
  <c r="D17" i="36" s="1"/>
  <c r="D16" i="36"/>
  <c r="B17" i="36"/>
  <c r="C6" i="45"/>
  <c r="C7" i="45"/>
  <c r="C8" i="45"/>
  <c r="C17" i="45" s="1"/>
  <c r="C9" i="45"/>
  <c r="C10" i="45"/>
  <c r="C11" i="45"/>
  <c r="A12" i="45"/>
  <c r="C12" i="45"/>
  <c r="A13" i="45"/>
  <c r="C13" i="45"/>
  <c r="A14" i="45"/>
  <c r="C14" i="45"/>
  <c r="A15" i="45"/>
  <c r="C15" i="45"/>
  <c r="D16" i="45"/>
  <c r="D17" i="45" s="1"/>
  <c r="B17" i="45"/>
  <c r="C6" i="46"/>
  <c r="C7" i="46"/>
  <c r="C8" i="46"/>
  <c r="C9" i="46"/>
  <c r="C10" i="46"/>
  <c r="C11" i="46"/>
  <c r="A12" i="46"/>
  <c r="C12" i="46"/>
  <c r="A13" i="46"/>
  <c r="C13" i="46"/>
  <c r="A14" i="46"/>
  <c r="A15" i="46" s="1"/>
  <c r="C14" i="46"/>
  <c r="C15" i="46"/>
  <c r="D16" i="46"/>
  <c r="B17" i="46"/>
  <c r="C17" i="46"/>
  <c r="E17" i="46"/>
  <c r="F17" i="46"/>
</calcChain>
</file>

<file path=xl/sharedStrings.xml><?xml version="1.0" encoding="utf-8"?>
<sst xmlns="http://schemas.openxmlformats.org/spreadsheetml/2006/main" count="502" uniqueCount="228">
  <si>
    <t>Table II.1</t>
  </si>
  <si>
    <t>Number of Insurers and Market Concentration</t>
  </si>
  <si>
    <t>Florida, New York and Countrywide</t>
  </si>
  <si>
    <t>Companies</t>
  </si>
  <si>
    <t>Groups</t>
  </si>
  <si>
    <t>Number of Insurers</t>
  </si>
  <si>
    <t>HHI</t>
  </si>
  <si>
    <t>Florida</t>
  </si>
  <si>
    <t>New York</t>
  </si>
  <si>
    <t>Countrywide</t>
  </si>
  <si>
    <t>State/Year</t>
  </si>
  <si>
    <t>CR4</t>
  </si>
  <si>
    <t>CR8</t>
  </si>
  <si>
    <t>CR20</t>
  </si>
  <si>
    <t>Source: NAIC Financial Database</t>
  </si>
  <si>
    <t>Concentration Indicators (Group Basis)</t>
  </si>
  <si>
    <t>DPW</t>
  </si>
  <si>
    <t>Written</t>
  </si>
  <si>
    <t>Direct Prem</t>
  </si>
  <si>
    <t>Rank</t>
  </si>
  <si>
    <t>Code</t>
  </si>
  <si>
    <t>Name</t>
  </si>
  <si>
    <t>MS</t>
  </si>
  <si>
    <t>STATE FARM IL</t>
  </si>
  <si>
    <t>ALLSTATE INS GRP</t>
  </si>
  <si>
    <t>HANNOVER GRP</t>
  </si>
  <si>
    <t>UNITED SERVICES AUTOMOBILE ASN GRP</t>
  </si>
  <si>
    <t>NATIONWIDE CORP</t>
  </si>
  <si>
    <t>CITIGROUP</t>
  </si>
  <si>
    <t>HARTFORD FIRE &amp; CAS GRP</t>
  </si>
  <si>
    <t>CHUBB &amp; SON INC</t>
  </si>
  <si>
    <t>LIBERTY MUT GRP</t>
  </si>
  <si>
    <t>AMERICAN INTRNL GRP</t>
  </si>
  <si>
    <t>FRONTIER INS GRP</t>
  </si>
  <si>
    <t>ALLIANZ INS GRP</t>
  </si>
  <si>
    <t>PRUDENTIAL OF AMER</t>
  </si>
  <si>
    <t>BANKERS INS GRP</t>
  </si>
  <si>
    <t>ST PAUL GRP</t>
  </si>
  <si>
    <t>MAGUIRE CORP GRP</t>
  </si>
  <si>
    <t>1995</t>
  </si>
  <si>
    <t>1992</t>
  </si>
  <si>
    <t>Changes in Leading Insurers' Market Share</t>
  </si>
  <si>
    <t>METROPOLITAN GRP</t>
  </si>
  <si>
    <t>CNA INS GRP</t>
  </si>
  <si>
    <t>CGU INS GRP</t>
  </si>
  <si>
    <t>ROYAL &amp; SUN ALLIANCE USA</t>
  </si>
  <si>
    <t>LUMBERMENS MUT CAS GRP</t>
  </si>
  <si>
    <t>ALLMERICA FINANCIAL CORP</t>
  </si>
  <si>
    <t>UTICA NATL INS GRP</t>
  </si>
  <si>
    <t>ZURICH INS GRP</t>
  </si>
  <si>
    <t>SAFECO INS GRP</t>
  </si>
  <si>
    <t>AMERICAN FAMILY INS GRP</t>
  </si>
  <si>
    <t>ERIE INS GRP</t>
  </si>
  <si>
    <t>Box II.1</t>
  </si>
  <si>
    <t>Homeowners Insurance Policy Provisions</t>
  </si>
  <si>
    <t>Policy Form</t>
  </si>
  <si>
    <t>Policy Limits</t>
  </si>
  <si>
    <t>Wind Exclusion</t>
  </si>
  <si>
    <t>Type</t>
  </si>
  <si>
    <t>Freq. Dist</t>
  </si>
  <si>
    <t>Source: ISO Data Base</t>
  </si>
  <si>
    <t>Figure II.2</t>
  </si>
  <si>
    <t>Entries and Exits in Homeowners Insurance Markets</t>
  </si>
  <si>
    <t>Figure II.4</t>
  </si>
  <si>
    <t>Figure II.8</t>
  </si>
  <si>
    <t>State/Test</t>
  </si>
  <si>
    <t>Entries</t>
  </si>
  <si>
    <t>Exits</t>
  </si>
  <si>
    <t>Net Change</t>
  </si>
  <si>
    <t>No.</t>
  </si>
  <si>
    <t>Pct.</t>
  </si>
  <si>
    <t>Test 1</t>
  </si>
  <si>
    <t>Test 2</t>
  </si>
  <si>
    <t>Table II.3</t>
  </si>
  <si>
    <t>1992-1995</t>
  </si>
  <si>
    <t>Number of</t>
  </si>
  <si>
    <t>Insurers</t>
  </si>
  <si>
    <t>Year</t>
  </si>
  <si>
    <t>1998</t>
  </si>
  <si>
    <t>Figure II.9</t>
  </si>
  <si>
    <t>Florida Hurricane Catastrophe Fund</t>
  </si>
  <si>
    <t>Source: FHCF Presentation, June 26, 2000</t>
  </si>
  <si>
    <t>Table II.4</t>
  </si>
  <si>
    <t>Loss Ratio</t>
  </si>
  <si>
    <t>DPE (000s)</t>
  </si>
  <si>
    <t>Losses (000s)</t>
  </si>
  <si>
    <t>Source: NAIC</t>
  </si>
  <si>
    <t>List of Tables/Figures for Chapter 2: Structure</t>
  </si>
  <si>
    <t>Table</t>
  </si>
  <si>
    <t>Status</t>
  </si>
  <si>
    <t>Title</t>
  </si>
  <si>
    <t>Comments</t>
  </si>
  <si>
    <t>Source</t>
  </si>
  <si>
    <t>Breakdown of Policy Features</t>
  </si>
  <si>
    <t>ISO Data</t>
  </si>
  <si>
    <t>Figure II.1</t>
  </si>
  <si>
    <t>Completed</t>
  </si>
  <si>
    <t>Hurricane PMLs</t>
  </si>
  <si>
    <t>Number of Insurers, Market Concentration</t>
  </si>
  <si>
    <t>NAIC Data</t>
  </si>
  <si>
    <t>Table II.2</t>
  </si>
  <si>
    <t>Changes in Leading Insurers' Market Shares</t>
  </si>
  <si>
    <t>Entries and Exits</t>
  </si>
  <si>
    <t>Figure II.3</t>
  </si>
  <si>
    <t>Figure II.5</t>
  </si>
  <si>
    <t>Disposition of Rate Filings Over Time</t>
  </si>
  <si>
    <t>ISO Filings</t>
  </si>
  <si>
    <t>Regulatory Constraints on Territorial Rate Differentials</t>
  </si>
  <si>
    <t>FIC</t>
  </si>
  <si>
    <t>Trends in Policies and Exposures in FAIR Plans</t>
  </si>
  <si>
    <t>JUA</t>
  </si>
  <si>
    <t>Need information from ISO.</t>
  </si>
  <si>
    <t>NAIC</t>
  </si>
  <si>
    <t>Partial</t>
  </si>
  <si>
    <t>FHCF</t>
  </si>
  <si>
    <t>Florida Hurricane Catastrophe Fund Capacity</t>
  </si>
  <si>
    <t>HO-2</t>
  </si>
  <si>
    <t>HO-3</t>
  </si>
  <si>
    <t>HO-5</t>
  </si>
  <si>
    <t>HO-8</t>
  </si>
  <si>
    <t>Yes</t>
  </si>
  <si>
    <t>No</t>
  </si>
  <si>
    <t>Wind Prot. Credit</t>
  </si>
  <si>
    <t>HO-1</t>
  </si>
  <si>
    <t>Replacement Cost</t>
  </si>
  <si>
    <t>100-250</t>
  </si>
  <si>
    <t>Ordinance/Law</t>
  </si>
  <si>
    <t>Freq. Dist.</t>
  </si>
  <si>
    <t>Fire Deductibles</t>
  </si>
  <si>
    <t>Wind Deductibles</t>
  </si>
  <si>
    <t>1000+</t>
  </si>
  <si>
    <t>300T+</t>
  </si>
  <si>
    <t>101T-200T</t>
  </si>
  <si>
    <t>201-300T</t>
  </si>
  <si>
    <r>
      <t>&lt;</t>
    </r>
    <r>
      <rPr>
        <b/>
        <sz val="10"/>
        <rFont val="Arial"/>
        <family val="2"/>
      </rPr>
      <t>100T</t>
    </r>
  </si>
  <si>
    <t>251-500</t>
  </si>
  <si>
    <t>501-1000</t>
  </si>
  <si>
    <t>O-P Theft Exclusion</t>
  </si>
  <si>
    <t>NA</t>
  </si>
  <si>
    <t>301T-400T</t>
  </si>
  <si>
    <t>201T-300T</t>
  </si>
  <si>
    <t>500T+</t>
  </si>
  <si>
    <t>Table II.5</t>
  </si>
  <si>
    <t>Table II.3(a)</t>
  </si>
  <si>
    <t>Table II.3(b)</t>
  </si>
  <si>
    <t>Table II.3(c)</t>
  </si>
  <si>
    <t>Table II.6</t>
  </si>
  <si>
    <t>Table II.7</t>
  </si>
  <si>
    <t>Homeowners Multiperil Policy Provisions and Options</t>
  </si>
  <si>
    <t>Form</t>
  </si>
  <si>
    <t>Coverage</t>
  </si>
  <si>
    <t>Dwelling (A)</t>
  </si>
  <si>
    <t>Minimum varies by company.</t>
  </si>
  <si>
    <t>Other Structures (B)</t>
  </si>
  <si>
    <t>10% of A</t>
  </si>
  <si>
    <t>Personal Property (C)</t>
  </si>
  <si>
    <t>50% of A</t>
  </si>
  <si>
    <t>Loss of Use (D)</t>
  </si>
  <si>
    <t>Personal Liability (E)</t>
  </si>
  <si>
    <t>Medical Payments (F)</t>
  </si>
  <si>
    <t>$1,000 per person</t>
  </si>
  <si>
    <t>Perils</t>
  </si>
  <si>
    <t>Named</t>
  </si>
  <si>
    <t>Open-Dwelling Named-Contents</t>
  </si>
  <si>
    <t>Open</t>
  </si>
  <si>
    <t>Named, Limited</t>
  </si>
  <si>
    <t>Loss Settlement</t>
  </si>
  <si>
    <t>RC - Dwelling ACV - Contents</t>
  </si>
  <si>
    <t>Profitability: Homeowners Multiperil</t>
  </si>
  <si>
    <t>Profit</t>
  </si>
  <si>
    <t>ROE</t>
  </si>
  <si>
    <t>Avg.</t>
  </si>
  <si>
    <t>Hypothetical Homeowners Premiums: New York</t>
  </si>
  <si>
    <t>Figure II.10</t>
  </si>
  <si>
    <t>Figure II.7(b)</t>
  </si>
  <si>
    <t>Territorial Loss Cost Indications: New York</t>
  </si>
  <si>
    <t>Figure II.6b</t>
  </si>
  <si>
    <t>ISO Lost Cost Filings: New York</t>
  </si>
  <si>
    <t>Rejda</t>
  </si>
  <si>
    <t>Florida, New York, Countrywide</t>
  </si>
  <si>
    <t>Insurer Geographic Concentration: Florida</t>
  </si>
  <si>
    <t>Update?</t>
  </si>
  <si>
    <t>FL Dept.</t>
  </si>
  <si>
    <t>Distribution of HO Policy Provisions: New York and Florida</t>
  </si>
  <si>
    <t>Hypothetical HO Premiums: Florida</t>
  </si>
  <si>
    <t>Hypothetical HO Premiums: New York</t>
  </si>
  <si>
    <t>ISO Prem. Comp.</t>
  </si>
  <si>
    <t>Need data</t>
  </si>
  <si>
    <t>Profitability: Florida</t>
  </si>
  <si>
    <t>Profitability: New York</t>
  </si>
  <si>
    <t>Profitability: Countrywide</t>
  </si>
  <si>
    <t xml:space="preserve">Figure II.7 </t>
  </si>
  <si>
    <t>Have Florida; Need New York</t>
  </si>
  <si>
    <t>Figure II.6</t>
  </si>
  <si>
    <t>Trends in Policies and Exposures in Florida Wind Pool</t>
  </si>
  <si>
    <t>20% of A</t>
  </si>
  <si>
    <t>RC - Dwelling    ACV - Contents</t>
  </si>
  <si>
    <t>In Effect for Years 1996-1998</t>
  </si>
  <si>
    <t>Source: Insurance Services Office</t>
  </si>
  <si>
    <t>Updated</t>
  </si>
  <si>
    <t>AIR</t>
  </si>
  <si>
    <t>Average HO Premiums: 1996 &amp; 1998</t>
  </si>
  <si>
    <t>1992, 1995, and 2000</t>
  </si>
  <si>
    <t>2000</t>
  </si>
  <si>
    <t>Operating Ratio*</t>
  </si>
  <si>
    <t>Combined Ratio*</t>
  </si>
  <si>
    <t>* From A.M. Best on net basis.</t>
  </si>
  <si>
    <t>Source: NAIC and A.M. Best</t>
  </si>
  <si>
    <t>Countrywide: 1990-2000</t>
  </si>
  <si>
    <t>New York: 1990-2000</t>
  </si>
  <si>
    <t>Florida: 1990-2000</t>
  </si>
  <si>
    <t>Florida - 1992, 1995, 2000</t>
  </si>
  <si>
    <t>SOUTHERN FARM BUREAU CAS</t>
  </si>
  <si>
    <t>FLORIDA SELECT HOLDINGS GRP</t>
  </si>
  <si>
    <t>Poe Financial Grp</t>
  </si>
  <si>
    <t>American Superior Ins Co</t>
  </si>
  <si>
    <t>Qualsure Ins Corp</t>
  </si>
  <si>
    <t>New York - 1992, 1995, 2000</t>
  </si>
  <si>
    <t>Central Services Grp</t>
  </si>
  <si>
    <t>AMICA MUT GRP</t>
  </si>
  <si>
    <t>Countrywide - 1992, 1995, 2000</t>
  </si>
  <si>
    <t>AUTO OWNERS GRP</t>
  </si>
  <si>
    <t>Florida, New York, Countrywide; Updated to 2000</t>
  </si>
  <si>
    <t>Loss Ratios, Profits, ROEs;Update to 2000.</t>
  </si>
  <si>
    <t>Insurer Groups: 1992-2000</t>
  </si>
  <si>
    <t>1995-2000</t>
  </si>
  <si>
    <t>Test 1: Insurer is considered "in the market" if it has direct premiums written &gt; 0 in a given year.</t>
  </si>
  <si>
    <t>Test 2: Insurer is considered "in the market" if it has direct premiums written &gt;$100,000 in a given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</si>
</sst>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%"/>
    <numFmt numFmtId="165" formatCode="#,##0.0"/>
  </numFmts>
  <fonts count="29" x14ac:knownFonts="1">
    <font>
      <sz val="10"/>
      <name val="Arial"/>
    </font>
    <font>
      <b/>
      <sz val="10"/>
      <name val="Arial"/>
      <family val="2"/>
    </font>
    <font>
      <sz val="10"/>
      <name val="MS Sans Serif"/>
    </font>
    <font>
      <b/>
      <sz val="9"/>
      <name val="Arial"/>
      <family val="2"/>
    </font>
    <font>
      <sz val="9"/>
      <name val="Arial"/>
    </font>
    <font>
      <sz val="9.75"/>
      <name val="Arial"/>
    </font>
    <font>
      <sz val="10"/>
      <name val="Arial"/>
    </font>
    <font>
      <sz val="10"/>
      <name val="Arial"/>
    </font>
    <font>
      <sz val="8"/>
      <name val="Arial"/>
      <family val="2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10"/>
      <name val="Arial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8.5"/>
      <name val="MS Sans Serif"/>
      <family val="2"/>
    </font>
    <font>
      <sz val="8"/>
      <color indexed="10"/>
      <name val="Arial"/>
      <family val="2"/>
    </font>
    <font>
      <sz val="8.5"/>
      <color indexed="10"/>
      <name val="MS Sans Serif"/>
      <family val="2"/>
    </font>
    <font>
      <sz val="8"/>
      <color indexed="10"/>
      <name val="Arial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3" fontId="0" fillId="0" borderId="0" xfId="0" applyNumberFormat="1"/>
    <xf numFmtId="0" fontId="1" fillId="0" borderId="4" xfId="0" applyFont="1" applyBorder="1" applyAlignment="1">
      <alignment horizontal="center"/>
    </xf>
    <xf numFmtId="164" fontId="0" fillId="0" borderId="0" xfId="0" applyNumberFormat="1"/>
    <xf numFmtId="0" fontId="0" fillId="0" borderId="5" xfId="0" applyBorder="1"/>
    <xf numFmtId="0" fontId="0" fillId="0" borderId="4" xfId="0" applyBorder="1"/>
    <xf numFmtId="165" fontId="0" fillId="0" borderId="0" xfId="0" applyNumberFormat="1"/>
    <xf numFmtId="0" fontId="4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64" fontId="13" fillId="0" borderId="0" xfId="0" applyNumberFormat="1" applyFont="1" applyBorder="1" applyAlignment="1">
      <alignment horizontal="center"/>
    </xf>
    <xf numFmtId="164" fontId="13" fillId="0" borderId="0" xfId="0" applyNumberFormat="1" applyFont="1" applyBorder="1"/>
    <xf numFmtId="164" fontId="0" fillId="0" borderId="0" xfId="0" applyNumberFormat="1" applyBorder="1"/>
    <xf numFmtId="0" fontId="14" fillId="0" borderId="0" xfId="0" applyFont="1" applyAlignment="1">
      <alignment horizontal="center"/>
    </xf>
    <xf numFmtId="164" fontId="13" fillId="0" borderId="0" xfId="0" applyNumberFormat="1" applyFont="1"/>
    <xf numFmtId="164" fontId="13" fillId="0" borderId="0" xfId="0" applyNumberFormat="1" applyFont="1" applyFill="1" applyBorder="1"/>
    <xf numFmtId="164" fontId="13" fillId="0" borderId="0" xfId="0" applyNumberFormat="1" applyFont="1" applyFill="1" applyBorder="1" applyAlignment="1">
      <alignment horizontal="center"/>
    </xf>
    <xf numFmtId="0" fontId="13" fillId="0" borderId="0" xfId="0" quotePrefix="1" applyFont="1" applyBorder="1" applyAlignment="1">
      <alignment horizontal="center"/>
    </xf>
    <xf numFmtId="164" fontId="13" fillId="0" borderId="0" xfId="0" quotePrefix="1" applyNumberFormat="1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6" fontId="0" fillId="0" borderId="0" xfId="0" applyNumberFormat="1" applyBorder="1" applyAlignment="1">
      <alignment horizontal="center" wrapText="1"/>
    </xf>
    <xf numFmtId="6" fontId="0" fillId="0" borderId="6" xfId="0" applyNumberFormat="1" applyBorder="1" applyAlignment="1">
      <alignment horizontal="center" wrapText="1"/>
    </xf>
    <xf numFmtId="0" fontId="0" fillId="0" borderId="6" xfId="0" applyBorder="1"/>
    <xf numFmtId="0" fontId="1" fillId="0" borderId="5" xfId="0" applyFont="1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6" fontId="0" fillId="0" borderId="5" xfId="0" applyNumberForma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5" xfId="0" applyFont="1" applyBorder="1"/>
    <xf numFmtId="3" fontId="0" fillId="0" borderId="0" xfId="0" applyNumberFormat="1" applyBorder="1"/>
    <xf numFmtId="164" fontId="0" fillId="0" borderId="6" xfId="0" applyNumberFormat="1" applyBorder="1"/>
    <xf numFmtId="0" fontId="0" fillId="0" borderId="5" xfId="0" quotePrefix="1" applyBorder="1"/>
    <xf numFmtId="0" fontId="0" fillId="0" borderId="8" xfId="0" applyBorder="1"/>
    <xf numFmtId="3" fontId="0" fillId="0" borderId="9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8" xfId="0" applyNumberFormat="1" applyBorder="1"/>
    <xf numFmtId="0" fontId="13" fillId="0" borderId="0" xfId="0" applyFont="1" applyAlignment="1">
      <alignment wrapText="1"/>
    </xf>
    <xf numFmtId="0" fontId="1" fillId="0" borderId="5" xfId="0" applyFont="1" applyFill="1" applyBorder="1" applyAlignment="1"/>
    <xf numFmtId="0" fontId="0" fillId="0" borderId="0" xfId="0" quotePrefix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2" fillId="0" borderId="12" xfId="0" applyFont="1" applyBorder="1"/>
    <xf numFmtId="0" fontId="0" fillId="0" borderId="13" xfId="0" applyBorder="1"/>
    <xf numFmtId="0" fontId="0" fillId="0" borderId="14" xfId="0" applyBorder="1"/>
    <xf numFmtId="0" fontId="21" fillId="0" borderId="1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Border="1"/>
    <xf numFmtId="0" fontId="22" fillId="0" borderId="7" xfId="0" applyFont="1" applyBorder="1"/>
    <xf numFmtId="3" fontId="8" fillId="0" borderId="0" xfId="0" applyNumberFormat="1" applyFont="1" applyBorder="1"/>
    <xf numFmtId="164" fontId="22" fillId="0" borderId="0" xfId="0" applyNumberFormat="1" applyFont="1" applyBorder="1"/>
    <xf numFmtId="3" fontId="22" fillId="0" borderId="0" xfId="0" applyNumberFormat="1" applyFont="1" applyBorder="1"/>
    <xf numFmtId="164" fontId="22" fillId="0" borderId="16" xfId="0" applyNumberFormat="1" applyFont="1" applyBorder="1"/>
    <xf numFmtId="0" fontId="22" fillId="0" borderId="5" xfId="0" applyFont="1" applyBorder="1"/>
    <xf numFmtId="0" fontId="22" fillId="0" borderId="17" xfId="0" applyFont="1" applyBorder="1"/>
    <xf numFmtId="0" fontId="1" fillId="0" borderId="13" xfId="0" applyFont="1" applyBorder="1" applyAlignment="1">
      <alignment horizontal="center"/>
    </xf>
    <xf numFmtId="0" fontId="23" fillId="0" borderId="18" xfId="0" applyFont="1" applyBorder="1"/>
    <xf numFmtId="0" fontId="22" fillId="0" borderId="19" xfId="0" applyFont="1" applyBorder="1"/>
    <xf numFmtId="3" fontId="8" fillId="0" borderId="18" xfId="0" applyNumberFormat="1" applyFont="1" applyBorder="1"/>
    <xf numFmtId="164" fontId="22" fillId="0" borderId="18" xfId="0" applyNumberFormat="1" applyFont="1" applyBorder="1"/>
    <xf numFmtId="3" fontId="22" fillId="0" borderId="18" xfId="0" applyNumberFormat="1" applyFont="1" applyBorder="1"/>
    <xf numFmtId="164" fontId="22" fillId="0" borderId="20" xfId="0" applyNumberFormat="1" applyFont="1" applyBorder="1"/>
    <xf numFmtId="0" fontId="22" fillId="0" borderId="13" xfId="0" applyFont="1" applyBorder="1"/>
    <xf numFmtId="0" fontId="22" fillId="0" borderId="14" xfId="0" applyFont="1" applyBorder="1"/>
    <xf numFmtId="0" fontId="8" fillId="0" borderId="12" xfId="0" applyFont="1" applyBorder="1"/>
    <xf numFmtId="0" fontId="24" fillId="0" borderId="0" xfId="0" applyFont="1" applyBorder="1"/>
    <xf numFmtId="3" fontId="22" fillId="0" borderId="0" xfId="0" quotePrefix="1" applyNumberFormat="1" applyFont="1" applyBorder="1"/>
    <xf numFmtId="164" fontId="22" fillId="0" borderId="0" xfId="0" quotePrefix="1" applyNumberFormat="1" applyFont="1" applyBorder="1"/>
    <xf numFmtId="164" fontId="22" fillId="0" borderId="16" xfId="0" quotePrefix="1" applyNumberFormat="1" applyFont="1" applyBorder="1"/>
    <xf numFmtId="0" fontId="25" fillId="0" borderId="12" xfId="0" applyFont="1" applyBorder="1"/>
    <xf numFmtId="0" fontId="26" fillId="0" borderId="0" xfId="0" applyFont="1" applyBorder="1"/>
    <xf numFmtId="0" fontId="27" fillId="0" borderId="5" xfId="0" applyFont="1" applyBorder="1"/>
    <xf numFmtId="3" fontId="25" fillId="0" borderId="0" xfId="0" applyNumberFormat="1" applyFont="1" applyBorder="1"/>
    <xf numFmtId="164" fontId="27" fillId="0" borderId="0" xfId="0" applyNumberFormat="1" applyFont="1" applyBorder="1"/>
    <xf numFmtId="0" fontId="8" fillId="0" borderId="17" xfId="0" applyFont="1" applyBorder="1"/>
    <xf numFmtId="0" fontId="24" fillId="0" borderId="18" xfId="0" applyFont="1" applyBorder="1"/>
    <xf numFmtId="3" fontId="22" fillId="0" borderId="18" xfId="0" quotePrefix="1" applyNumberFormat="1" applyFont="1" applyBorder="1"/>
    <xf numFmtId="164" fontId="22" fillId="0" borderId="18" xfId="0" quotePrefix="1" applyNumberFormat="1" applyFont="1" applyBorder="1"/>
    <xf numFmtId="164" fontId="22" fillId="0" borderId="20" xfId="0" quotePrefix="1" applyNumberFormat="1" applyFont="1" applyBorder="1"/>
    <xf numFmtId="0" fontId="28" fillId="0" borderId="7" xfId="1" quotePrefix="1" applyNumberFormat="1" applyFont="1" applyBorder="1"/>
    <xf numFmtId="3" fontId="28" fillId="0" borderId="0" xfId="1" quotePrefix="1" applyNumberFormat="1" applyFont="1" applyBorder="1"/>
    <xf numFmtId="164" fontId="28" fillId="0" borderId="0" xfId="1" quotePrefix="1" applyNumberFormat="1" applyFont="1" applyBorder="1"/>
    <xf numFmtId="164" fontId="28" fillId="0" borderId="16" xfId="1" quotePrefix="1" applyNumberFormat="1" applyFont="1" applyBorder="1"/>
    <xf numFmtId="0" fontId="28" fillId="0" borderId="5" xfId="1" quotePrefix="1" applyNumberFormat="1" applyFont="1" applyBorder="1"/>
    <xf numFmtId="0" fontId="28" fillId="0" borderId="5" xfId="1" applyFont="1" applyBorder="1"/>
    <xf numFmtId="3" fontId="28" fillId="0" borderId="0" xfId="1" applyNumberFormat="1" applyFont="1" applyBorder="1"/>
    <xf numFmtId="164" fontId="28" fillId="0" borderId="0" xfId="1" applyNumberFormat="1" applyFont="1" applyBorder="1"/>
    <xf numFmtId="164" fontId="28" fillId="0" borderId="16" xfId="1" applyNumberFormat="1" applyFont="1" applyBorder="1"/>
    <xf numFmtId="0" fontId="28" fillId="0" borderId="19" xfId="1" quotePrefix="1" applyNumberFormat="1" applyFont="1" applyBorder="1"/>
    <xf numFmtId="3" fontId="28" fillId="0" borderId="18" xfId="1" quotePrefix="1" applyNumberFormat="1" applyFont="1" applyBorder="1"/>
    <xf numFmtId="164" fontId="28" fillId="0" borderId="18" xfId="1" quotePrefix="1" applyNumberFormat="1" applyFont="1" applyBorder="1"/>
    <xf numFmtId="164" fontId="28" fillId="0" borderId="20" xfId="1" quotePrefix="1" applyNumberFormat="1" applyFont="1" applyBorder="1"/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/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/>
    <xf numFmtId="0" fontId="1" fillId="0" borderId="2" xfId="0" applyFont="1" applyBorder="1" applyAlignme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quotePrefix="1" applyFont="1" applyBorder="1" applyAlignment="1">
      <alignment horizontal="center"/>
    </xf>
    <xf numFmtId="0" fontId="1" fillId="0" borderId="29" xfId="0" quotePrefix="1" applyFont="1" applyBorder="1" applyAlignment="1">
      <alignment horizontal="center"/>
    </xf>
    <xf numFmtId="0" fontId="1" fillId="0" borderId="27" xfId="0" quotePrefix="1" applyFont="1" applyBorder="1" applyAlignment="1">
      <alignment horizontal="center"/>
    </xf>
    <xf numFmtId="0" fontId="1" fillId="0" borderId="33" xfId="0" quotePrefix="1" applyFont="1" applyBorder="1" applyAlignment="1">
      <alignment horizontal="center"/>
    </xf>
    <xf numFmtId="0" fontId="21" fillId="0" borderId="28" xfId="0" quotePrefix="1" applyFont="1" applyBorder="1" applyAlignment="1">
      <alignment horizontal="center"/>
    </xf>
    <xf numFmtId="0" fontId="21" fillId="0" borderId="29" xfId="0" quotePrefix="1" applyFont="1" applyBorder="1" applyAlignment="1">
      <alignment horizontal="center"/>
    </xf>
    <xf numFmtId="0" fontId="21" fillId="0" borderId="27" xfId="0" quotePrefix="1" applyFont="1" applyBorder="1" applyAlignment="1">
      <alignment horizontal="center"/>
    </xf>
    <xf numFmtId="0" fontId="21" fillId="0" borderId="33" xfId="0" quotePrefix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_CW_GRP_92-9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externalLink" Target="externalLinks/externalLink2.xml"/><Relationship Id="rId3" Type="http://schemas.openxmlformats.org/officeDocument/2006/relationships/chartsheet" Target="chartsheets/sheet1.xml"/><Relationship Id="rId21" Type="http://schemas.openxmlformats.org/officeDocument/2006/relationships/chartsheet" Target="chartsheets/sheet7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5.xml"/><Relationship Id="rId25" Type="http://schemas.openxmlformats.org/officeDocument/2006/relationships/externalLink" Target="externalLinks/externalLink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chartsheet" Target="chartsheets/sheet9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8.xml"/><Relationship Id="rId19" Type="http://schemas.openxmlformats.org/officeDocument/2006/relationships/chartsheet" Target="chartsheets/sheet6.xml"/><Relationship Id="rId31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8.xml"/><Relationship Id="rId27" Type="http://schemas.openxmlformats.org/officeDocument/2006/relationships/externalLink" Target="externalLinks/externalLink3.xml"/><Relationship Id="rId30" Type="http://schemas.openxmlformats.org/officeDocument/2006/relationships/theme" Target="theme/theme1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Potential Single Occurrence Hurricane Loss</a:t>
            </a:r>
          </a:p>
        </c:rich>
      </c:tx>
      <c:layout>
        <c:manualLayout>
          <c:xMode val="edge"/>
          <c:yMode val="edge"/>
          <c:x val="0.28024911032028466"/>
          <c:y val="6.28272251308900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19572953736646E-2"/>
          <c:y val="0.21858638743455497"/>
          <c:w val="0.88345195729537362"/>
          <c:h val="0.68062827225130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'[5]Data Fig II.1'!$C$2</c:f>
              <c:strCache>
                <c:ptCount val="1"/>
                <c:pt idx="0">
                  <c:v>500-Year Return Period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\$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 II.1'!$B$3:$B$7</c:f>
              <c:strCache>
                <c:ptCount val="5"/>
                <c:pt idx="0">
                  <c:v>US</c:v>
                </c:pt>
                <c:pt idx="1">
                  <c:v>Gulf (ex.FL)</c:v>
                </c:pt>
                <c:pt idx="2">
                  <c:v>Florida</c:v>
                </c:pt>
                <c:pt idx="3">
                  <c:v>Southeast</c:v>
                </c:pt>
                <c:pt idx="4">
                  <c:v>Northeast</c:v>
                </c:pt>
              </c:strCache>
            </c:strRef>
          </c:cat>
          <c:val>
            <c:numRef>
              <c:f>'[5]Data Fig II.1'!$C$3:$C$7</c:f>
              <c:numCache>
                <c:formatCode>General</c:formatCode>
                <c:ptCount val="5"/>
                <c:pt idx="0">
                  <c:v>73.8</c:v>
                </c:pt>
                <c:pt idx="1">
                  <c:v>22.6</c:v>
                </c:pt>
                <c:pt idx="2">
                  <c:v>65.599999999999994</c:v>
                </c:pt>
                <c:pt idx="3">
                  <c:v>12.8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E-4D1D-89FE-AF208A94C76E}"/>
            </c:ext>
          </c:extLst>
        </c:ser>
        <c:ser>
          <c:idx val="1"/>
          <c:order val="1"/>
          <c:tx>
            <c:strRef>
              <c:f>'[5]Data Fig II.1'!$D$2</c:f>
              <c:strCache>
                <c:ptCount val="1"/>
                <c:pt idx="0">
                  <c:v>100-Year Return Period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\$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 II.1'!$B$3:$B$7</c:f>
              <c:strCache>
                <c:ptCount val="5"/>
                <c:pt idx="0">
                  <c:v>US</c:v>
                </c:pt>
                <c:pt idx="1">
                  <c:v>Gulf (ex.FL)</c:v>
                </c:pt>
                <c:pt idx="2">
                  <c:v>Florida</c:v>
                </c:pt>
                <c:pt idx="3">
                  <c:v>Southeast</c:v>
                </c:pt>
                <c:pt idx="4">
                  <c:v>Northeast</c:v>
                </c:pt>
              </c:strCache>
            </c:strRef>
          </c:cat>
          <c:val>
            <c:numRef>
              <c:f>'[5]Data Fig II.1'!$D$3:$D$7</c:f>
              <c:numCache>
                <c:formatCode>General</c:formatCode>
                <c:ptCount val="5"/>
                <c:pt idx="0">
                  <c:v>46.4</c:v>
                </c:pt>
                <c:pt idx="1">
                  <c:v>13.8</c:v>
                </c:pt>
                <c:pt idx="2">
                  <c:v>38.4</c:v>
                </c:pt>
                <c:pt idx="3">
                  <c:v>7.6</c:v>
                </c:pt>
                <c:pt idx="4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E-4D1D-89FE-AF208A94C7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472480"/>
        <c:axId val="1"/>
      </c:barChart>
      <c:catAx>
        <c:axId val="16124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$Billions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5117801047120419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472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26690391459065"/>
          <c:y val="0.24476439790575918"/>
          <c:w val="0.26512455516014233"/>
          <c:h val="0.128272251308900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Insurer Geographic Concentration: Florida</a:t>
            </a:r>
          </a:p>
        </c:rich>
      </c:tx>
      <c:layout>
        <c:manualLayout>
          <c:xMode val="edge"/>
          <c:yMode val="edge"/>
          <c:x val="0.31939501779359425"/>
          <c:y val="2.8795811518324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44128113878988E-2"/>
          <c:y val="0.13612565445026181"/>
          <c:w val="0.8291814946619217"/>
          <c:h val="0.74345549738219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'[4]Data Fig. II.3'!$B$7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'[4]Data Fig. II.3'!$A$8:$A$12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Mean</c:v>
                </c:pt>
              </c:strCache>
            </c:strRef>
          </c:cat>
          <c:val>
            <c:numRef>
              <c:f>'[4]Data Fig. II.3'!$B$8:$B$12</c:f>
              <c:numCache>
                <c:formatCode>General</c:formatCode>
                <c:ptCount val="5"/>
                <c:pt idx="0">
                  <c:v>476</c:v>
                </c:pt>
                <c:pt idx="1">
                  <c:v>745</c:v>
                </c:pt>
                <c:pt idx="2">
                  <c:v>1329</c:v>
                </c:pt>
                <c:pt idx="3">
                  <c:v>5249</c:v>
                </c:pt>
                <c:pt idx="4">
                  <c:v>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B-43F5-9681-A0F30F36F898}"/>
            </c:ext>
          </c:extLst>
        </c:ser>
        <c:ser>
          <c:idx val="1"/>
          <c:order val="1"/>
          <c:tx>
            <c:strRef>
              <c:f>'[4]Data Fig. II.3'!$C$7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'[4]Data Fig. II.3'!$A$8:$A$12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Mean</c:v>
                </c:pt>
              </c:strCache>
            </c:strRef>
          </c:cat>
          <c:val>
            <c:numRef>
              <c:f>'[4]Data Fig. II.3'!$C$8:$C$12</c:f>
              <c:numCache>
                <c:formatCode>General</c:formatCode>
                <c:ptCount val="5"/>
                <c:pt idx="0">
                  <c:v>808</c:v>
                </c:pt>
                <c:pt idx="1">
                  <c:v>1197</c:v>
                </c:pt>
                <c:pt idx="2">
                  <c:v>2188</c:v>
                </c:pt>
                <c:pt idx="3">
                  <c:v>4199</c:v>
                </c:pt>
                <c:pt idx="4">
                  <c:v>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B-43F5-9681-A0F30F36F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9487840"/>
        <c:axId val="1"/>
      </c:barChart>
      <c:catAx>
        <c:axId val="15894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Quartile</a:t>
                </a:r>
              </a:p>
            </c:rich>
          </c:tx>
          <c:layout>
            <c:manualLayout>
              <c:xMode val="edge"/>
              <c:yMode val="edge"/>
              <c:x val="0.47864768683274017"/>
              <c:y val="0.94240837696335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HHI</a:t>
                </a:r>
              </a:p>
            </c:rich>
          </c:tx>
          <c:layout>
            <c:manualLayout>
              <c:xMode val="edge"/>
              <c:yMode val="edge"/>
              <c:x val="7.1174377224199276E-3"/>
              <c:y val="0.48298429319371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487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886120996441277"/>
          <c:y val="0.2879581151832461"/>
          <c:w val="6.6725978647686826E-2"/>
          <c:h val="7.72251308900523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II.3</a:t>
            </a:r>
          </a:p>
        </c:rich>
      </c:tx>
      <c:layout>
        <c:manualLayout>
          <c:xMode val="edge"/>
          <c:yMode val="edge"/>
          <c:x val="0.4510676156583629"/>
          <c:y val="1.1780104712041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60854092526666E-2"/>
          <c:y val="0.1806282722513089"/>
          <c:w val="0.88523131672597855"/>
          <c:h val="0.74083769633507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'[5]Data Figure II.X'!$B$1:$B$2</c:f>
              <c:strCache>
                <c:ptCount val="1"/>
                <c:pt idx="0">
                  <c:v>Average Premium 1996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\$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Figure II.X'!$A$3:$A$5</c:f>
              <c:strCache>
                <c:ptCount val="3"/>
                <c:pt idx="0">
                  <c:v>Florida</c:v>
                </c:pt>
                <c:pt idx="1">
                  <c:v>New York</c:v>
                </c:pt>
                <c:pt idx="2">
                  <c:v>Countrywide</c:v>
                </c:pt>
              </c:strCache>
            </c:strRef>
          </c:cat>
          <c:val>
            <c:numRef>
              <c:f>'[5]Data Figure II.X'!$B$3:$B$5</c:f>
              <c:numCache>
                <c:formatCode>General</c:formatCode>
                <c:ptCount val="3"/>
                <c:pt idx="0">
                  <c:v>894</c:v>
                </c:pt>
                <c:pt idx="1">
                  <c:v>562</c:v>
                </c:pt>
                <c:pt idx="2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A-4966-BEF6-BE8453FE9A72}"/>
            </c:ext>
          </c:extLst>
        </c:ser>
        <c:ser>
          <c:idx val="1"/>
          <c:order val="1"/>
          <c:tx>
            <c:strRef>
              <c:f>'[5]Data Figure II.X'!$C$1:$C$2</c:f>
              <c:strCache>
                <c:ptCount val="1"/>
                <c:pt idx="0">
                  <c:v>Average Premium 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\$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Figure II.X'!$A$3:$A$5</c:f>
              <c:strCache>
                <c:ptCount val="3"/>
                <c:pt idx="0">
                  <c:v>Florida</c:v>
                </c:pt>
                <c:pt idx="1">
                  <c:v>New York</c:v>
                </c:pt>
                <c:pt idx="2">
                  <c:v>Countrywide</c:v>
                </c:pt>
              </c:strCache>
            </c:strRef>
          </c:cat>
          <c:val>
            <c:numRef>
              <c:f>'[5]Data Figure II.X'!$C$3:$C$5</c:f>
              <c:numCache>
                <c:formatCode>General</c:formatCode>
                <c:ptCount val="3"/>
                <c:pt idx="0">
                  <c:v>944</c:v>
                </c:pt>
                <c:pt idx="1">
                  <c:v>574</c:v>
                </c:pt>
                <c:pt idx="2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A-4966-BEF6-BE8453FE9A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2433200"/>
        <c:axId val="1"/>
      </c:barChart>
      <c:catAx>
        <c:axId val="201243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433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238434163701056"/>
          <c:y val="0.21465968586387438"/>
          <c:w val="0.21174377224199287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State Farm Premiums</a:t>
            </a:r>
          </a:p>
        </c:rich>
      </c:tx>
      <c:layout>
        <c:manualLayout>
          <c:xMode val="edge"/>
          <c:yMode val="edge"/>
          <c:x val="0.39056939501779353"/>
          <c:y val="3.6649214659685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95017793594305E-2"/>
          <c:y val="0.13874345549738221"/>
          <c:w val="0.80693950177935936"/>
          <c:h val="0.76178010471204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'[1]Orlando-Miami'!$B$4</c:f>
              <c:strCache>
                <c:ptCount val="1"/>
                <c:pt idx="0">
                  <c:v>Orlando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\$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'[1]Orlando-Miami'!$A$5:$A$9</c:f>
              <c:strCache>
                <c:ptCount val="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</c:strCache>
            </c:strRef>
          </c:cat>
          <c:val>
            <c:numRef>
              <c:f>'[1]Orlando-Miami'!$B$5:$B$9</c:f>
              <c:numCache>
                <c:formatCode>General</c:formatCode>
                <c:ptCount val="5"/>
                <c:pt idx="0">
                  <c:v>571</c:v>
                </c:pt>
                <c:pt idx="1">
                  <c:v>645</c:v>
                </c:pt>
                <c:pt idx="2">
                  <c:v>804</c:v>
                </c:pt>
                <c:pt idx="3">
                  <c:v>839</c:v>
                </c:pt>
                <c:pt idx="4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2-45F1-BD16-6529775B191C}"/>
            </c:ext>
          </c:extLst>
        </c:ser>
        <c:ser>
          <c:idx val="1"/>
          <c:order val="1"/>
          <c:tx>
            <c:strRef>
              <c:f>'[1]Orlando-Miami'!$C$4</c:f>
              <c:strCache>
                <c:ptCount val="1"/>
                <c:pt idx="0">
                  <c:v>Miami Beach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\$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'[1]Orlando-Miami'!$A$5:$A$9</c:f>
              <c:strCache>
                <c:ptCount val="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</c:strCache>
            </c:strRef>
          </c:cat>
          <c:val>
            <c:numRef>
              <c:f>'[1]Orlando-Miami'!$C$5:$C$9</c:f>
              <c:numCache>
                <c:formatCode>General</c:formatCode>
                <c:ptCount val="5"/>
                <c:pt idx="0">
                  <c:v>1077</c:v>
                </c:pt>
                <c:pt idx="1">
                  <c:v>1231</c:v>
                </c:pt>
                <c:pt idx="2">
                  <c:v>1588</c:v>
                </c:pt>
                <c:pt idx="3">
                  <c:v>2004</c:v>
                </c:pt>
                <c:pt idx="4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2-45F1-BD16-6529775B1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2427440"/>
        <c:axId val="1"/>
      </c:barChart>
      <c:catAx>
        <c:axId val="201242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427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50889679715303"/>
          <c:y val="0.22382198952879584"/>
          <c:w val="0.13434163701067614"/>
          <c:h val="7.72251308900523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 Loss Cost Filings: Florida Homeowners</a:t>
            </a:r>
          </a:p>
        </c:rich>
      </c:tx>
      <c:layout>
        <c:manualLayout>
          <c:xMode val="edge"/>
          <c:yMode val="edge"/>
          <c:x val="0.28380782918149461"/>
          <c:y val="5.3664921465968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6156583629892"/>
          <c:y val="0.14136125654450263"/>
          <c:w val="0.88256227758007111"/>
          <c:h val="0.76832460732984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'[4]Data Fig. II.5'!$I$3</c:f>
              <c:strCache>
                <c:ptCount val="1"/>
                <c:pt idx="0">
                  <c:v>Indicated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81138790035585"/>
                  <c:y val="0.7748691099476441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80-46DB-ACAC-542026E3E2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5996441281138789"/>
                  <c:y val="0.7840314136125654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80-46DB-ACAC-542026E3E2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81494661921708178"/>
                  <c:y val="0.16230366492146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80-46DB-ACAC-542026E3E21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'[4]Data Fig. II.5'!$H$4:$H$6</c:f>
              <c:numCache>
                <c:formatCode>General</c:formatCode>
                <c:ptCount val="3"/>
                <c:pt idx="0">
                  <c:v>1991</c:v>
                </c:pt>
                <c:pt idx="1">
                  <c:v>1992</c:v>
                </c:pt>
                <c:pt idx="2">
                  <c:v>1995</c:v>
                </c:pt>
              </c:numCache>
            </c:numRef>
          </c:cat>
          <c:val>
            <c:numRef>
              <c:f>'[4]Data Fig. II.5'!$I$4:$I$6</c:f>
              <c:numCache>
                <c:formatCode>General</c:formatCode>
                <c:ptCount val="3"/>
                <c:pt idx="0">
                  <c:v>-3.3000000000000002E-2</c:v>
                </c:pt>
                <c:pt idx="1">
                  <c:v>-2.1000000000000001E-2</c:v>
                </c:pt>
                <c:pt idx="2">
                  <c:v>1.7110000000000001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0-46DB-ACAC-542026E3E212}"/>
            </c:ext>
          </c:extLst>
        </c:ser>
        <c:ser>
          <c:idx val="1"/>
          <c:order val="1"/>
          <c:tx>
            <c:strRef>
              <c:f>'[4]Data Fig. II.5'!$J$3</c:f>
              <c:strCache>
                <c:ptCount val="1"/>
                <c:pt idx="0">
                  <c:v>Filed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597864768683271"/>
                  <c:y val="0.7748691099476441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80-46DB-ACAC-542026E3E2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2402135231316715"/>
                  <c:y val="0.778795811518324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80-46DB-ACAC-542026E3E2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81227758007117423"/>
                  <c:y val="0.4018324607329842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80-46DB-ACAC-542026E3E21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'[4]Data Fig. II.5'!$H$4:$H$6</c:f>
              <c:numCache>
                <c:formatCode>General</c:formatCode>
                <c:ptCount val="3"/>
                <c:pt idx="0">
                  <c:v>1991</c:v>
                </c:pt>
                <c:pt idx="1">
                  <c:v>1992</c:v>
                </c:pt>
                <c:pt idx="2">
                  <c:v>1995</c:v>
                </c:pt>
              </c:numCache>
            </c:numRef>
          </c:cat>
          <c:val>
            <c:numRef>
              <c:f>'[4]Data Fig. II.5'!$J$4:$J$6</c:f>
              <c:numCache>
                <c:formatCode>General</c:formatCode>
                <c:ptCount val="3"/>
                <c:pt idx="0">
                  <c:v>-3.3000000000000002E-2</c:v>
                </c:pt>
                <c:pt idx="1">
                  <c:v>-2.1000000000000001E-2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80-46DB-ACAC-542026E3E212}"/>
            </c:ext>
          </c:extLst>
        </c:ser>
        <c:ser>
          <c:idx val="2"/>
          <c:order val="2"/>
          <c:tx>
            <c:strRef>
              <c:f>'[4]Data Fig. II.5'!$K$3</c:f>
              <c:strCache>
                <c:ptCount val="1"/>
                <c:pt idx="0">
                  <c:v>Implemented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9537366548042698"/>
                  <c:y val="0.7722513089005236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80-46DB-ACAC-542026E3E2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8718861209964401"/>
                  <c:y val="0.778795811518324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80-46DB-ACAC-542026E3E21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'[4]Data Fig. II.5'!$H$4:$H$6</c:f>
              <c:numCache>
                <c:formatCode>General</c:formatCode>
                <c:ptCount val="3"/>
                <c:pt idx="0">
                  <c:v>1991</c:v>
                </c:pt>
                <c:pt idx="1">
                  <c:v>1992</c:v>
                </c:pt>
                <c:pt idx="2">
                  <c:v>1995</c:v>
                </c:pt>
              </c:numCache>
            </c:numRef>
          </c:cat>
          <c:val>
            <c:numRef>
              <c:f>'[4]Data Fig. II.5'!$K$4:$K$6</c:f>
              <c:numCache>
                <c:formatCode>General</c:formatCode>
                <c:ptCount val="3"/>
                <c:pt idx="0">
                  <c:v>-3.3000000000000002E-2</c:v>
                </c:pt>
                <c:pt idx="1">
                  <c:v>-2.1000000000000001E-2</c:v>
                </c:pt>
                <c:pt idx="2">
                  <c:v>0.48699999999999999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80-46DB-ACAC-542026E3E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2430320"/>
        <c:axId val="1"/>
      </c:barChart>
      <c:catAx>
        <c:axId val="201243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 Changed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3926701570680628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43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8042704626334"/>
          <c:y val="0.95549738219895297"/>
          <c:w val="0.28825622775800708"/>
          <c:h val="4.05759162303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 Indicated and Implemented HO Loss Costs (1996) - Florida</a:t>
            </a:r>
          </a:p>
        </c:rich>
      </c:tx>
      <c:layout>
        <c:manualLayout>
          <c:xMode val="edge"/>
          <c:yMode val="edge"/>
          <c:x val="0.19395017793594305"/>
          <c:y val="3.2722513089005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09252669039135E-2"/>
          <c:y val="0.13874345549738221"/>
          <c:w val="0.90302491103202831"/>
          <c:h val="0.6465968586387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[2]Sheet3!$H$1</c:f>
              <c:strCache>
                <c:ptCount val="1"/>
                <c:pt idx="0">
                  <c:v>Indicated LC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[2]Sheet3!$G$2:$G$29</c:f>
              <c:strCache>
                <c:ptCount val="28"/>
                <c:pt idx="0">
                  <c:v>Miami Beach</c:v>
                </c:pt>
                <c:pt idx="1">
                  <c:v>E. Dade Co.</c:v>
                </c:pt>
                <c:pt idx="2">
                  <c:v>Key West</c:v>
                </c:pt>
                <c:pt idx="3">
                  <c:v>E. Palm Beach Co.</c:v>
                </c:pt>
                <c:pt idx="4">
                  <c:v>E./S.C. Co's</c:v>
                </c:pt>
                <c:pt idx="5">
                  <c:v>Monroe Co.</c:v>
                </c:pt>
                <c:pt idx="6">
                  <c:v>W. Pinellas Co.</c:v>
                </c:pt>
                <c:pt idx="7">
                  <c:v>Martin Co.</c:v>
                </c:pt>
                <c:pt idx="8">
                  <c:v>Mid-N.E. Co's</c:v>
                </c:pt>
                <c:pt idx="9">
                  <c:v>Hialeah</c:v>
                </c:pt>
                <c:pt idx="10">
                  <c:v>Ft. Lauderdale</c:v>
                </c:pt>
                <c:pt idx="11">
                  <c:v>Broward Co.</c:v>
                </c:pt>
                <c:pt idx="12">
                  <c:v>W. Palm Beach Co.</c:v>
                </c:pt>
                <c:pt idx="13">
                  <c:v>W. Dade Co.</c:v>
                </c:pt>
                <c:pt idx="14">
                  <c:v>St. Petersburg</c:v>
                </c:pt>
                <c:pt idx="15">
                  <c:v>West Co's</c:v>
                </c:pt>
                <c:pt idx="16">
                  <c:v>Miami</c:v>
                </c:pt>
                <c:pt idx="17">
                  <c:v>E. Duval Co.</c:v>
                </c:pt>
                <c:pt idx="18">
                  <c:v>Rem. Brevard Co.</c:v>
                </c:pt>
                <c:pt idx="19">
                  <c:v>Rem. Pinellas Co.</c:v>
                </c:pt>
                <c:pt idx="20">
                  <c:v>Tampa</c:v>
                </c:pt>
                <c:pt idx="21">
                  <c:v>Rem. Escambia Co.</c:v>
                </c:pt>
                <c:pt idx="22">
                  <c:v>Osceola</c:v>
                </c:pt>
                <c:pt idx="23">
                  <c:v>Orlando</c:v>
                </c:pt>
                <c:pt idx="24">
                  <c:v>Polk Co.</c:v>
                </c:pt>
                <c:pt idx="25">
                  <c:v>Jacksonville</c:v>
                </c:pt>
                <c:pt idx="26">
                  <c:v>Rem. State</c:v>
                </c:pt>
                <c:pt idx="27">
                  <c:v>W. Duval Co.</c:v>
                </c:pt>
              </c:strCache>
            </c:strRef>
          </c:cat>
          <c:val>
            <c:numRef>
              <c:f>[2]Sheet3!$H$2:$H$29</c:f>
              <c:numCache>
                <c:formatCode>General</c:formatCode>
                <c:ptCount val="28"/>
                <c:pt idx="0">
                  <c:v>1555.1489999999999</c:v>
                </c:pt>
                <c:pt idx="1">
                  <c:v>1423.1</c:v>
                </c:pt>
                <c:pt idx="2">
                  <c:v>1385.704</c:v>
                </c:pt>
                <c:pt idx="3">
                  <c:v>1305.99</c:v>
                </c:pt>
                <c:pt idx="4">
                  <c:v>930.31</c:v>
                </c:pt>
                <c:pt idx="5">
                  <c:v>858.24</c:v>
                </c:pt>
                <c:pt idx="6">
                  <c:v>796.29</c:v>
                </c:pt>
                <c:pt idx="7">
                  <c:v>749.45500000000004</c:v>
                </c:pt>
                <c:pt idx="8">
                  <c:v>682.77300000000002</c:v>
                </c:pt>
                <c:pt idx="9">
                  <c:v>660</c:v>
                </c:pt>
                <c:pt idx="10">
                  <c:v>614.029</c:v>
                </c:pt>
                <c:pt idx="11">
                  <c:v>587.69200000000001</c:v>
                </c:pt>
                <c:pt idx="12">
                  <c:v>567.36</c:v>
                </c:pt>
                <c:pt idx="13">
                  <c:v>552.96199999999999</c:v>
                </c:pt>
                <c:pt idx="14">
                  <c:v>551.55200000000002</c:v>
                </c:pt>
                <c:pt idx="15">
                  <c:v>514.048</c:v>
                </c:pt>
                <c:pt idx="16">
                  <c:v>509.048</c:v>
                </c:pt>
                <c:pt idx="17">
                  <c:v>498.13200000000001</c:v>
                </c:pt>
                <c:pt idx="18">
                  <c:v>436.41099999999994</c:v>
                </c:pt>
                <c:pt idx="19">
                  <c:v>407.416</c:v>
                </c:pt>
                <c:pt idx="20">
                  <c:v>368.74200000000002</c:v>
                </c:pt>
                <c:pt idx="21">
                  <c:v>356.916</c:v>
                </c:pt>
                <c:pt idx="22">
                  <c:v>350.40299999999996</c:v>
                </c:pt>
                <c:pt idx="23">
                  <c:v>306.51600000000002</c:v>
                </c:pt>
                <c:pt idx="24">
                  <c:v>299.48199999999997</c:v>
                </c:pt>
                <c:pt idx="25">
                  <c:v>272.33499999999998</c:v>
                </c:pt>
                <c:pt idx="26">
                  <c:v>271.06399999999996</c:v>
                </c:pt>
                <c:pt idx="27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B44-8070-7604FAF7D906}"/>
            </c:ext>
          </c:extLst>
        </c:ser>
        <c:ser>
          <c:idx val="1"/>
          <c:order val="1"/>
          <c:tx>
            <c:strRef>
              <c:f>[2]Sheet3!$I$1</c:f>
              <c:strCache>
                <c:ptCount val="1"/>
                <c:pt idx="0">
                  <c:v>Implemented LC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[2]Sheet3!$G$2:$G$29</c:f>
              <c:strCache>
                <c:ptCount val="28"/>
                <c:pt idx="0">
                  <c:v>Miami Beach</c:v>
                </c:pt>
                <c:pt idx="1">
                  <c:v>E. Dade Co.</c:v>
                </c:pt>
                <c:pt idx="2">
                  <c:v>Key West</c:v>
                </c:pt>
                <c:pt idx="3">
                  <c:v>E. Palm Beach Co.</c:v>
                </c:pt>
                <c:pt idx="4">
                  <c:v>E./S.C. Co's</c:v>
                </c:pt>
                <c:pt idx="5">
                  <c:v>Monroe Co.</c:v>
                </c:pt>
                <c:pt idx="6">
                  <c:v>W. Pinellas Co.</c:v>
                </c:pt>
                <c:pt idx="7">
                  <c:v>Martin Co.</c:v>
                </c:pt>
                <c:pt idx="8">
                  <c:v>Mid-N.E. Co's</c:v>
                </c:pt>
                <c:pt idx="9">
                  <c:v>Hialeah</c:v>
                </c:pt>
                <c:pt idx="10">
                  <c:v>Ft. Lauderdale</c:v>
                </c:pt>
                <c:pt idx="11">
                  <c:v>Broward Co.</c:v>
                </c:pt>
                <c:pt idx="12">
                  <c:v>W. Palm Beach Co.</c:v>
                </c:pt>
                <c:pt idx="13">
                  <c:v>W. Dade Co.</c:v>
                </c:pt>
                <c:pt idx="14">
                  <c:v>St. Petersburg</c:v>
                </c:pt>
                <c:pt idx="15">
                  <c:v>West Co's</c:v>
                </c:pt>
                <c:pt idx="16">
                  <c:v>Miami</c:v>
                </c:pt>
                <c:pt idx="17">
                  <c:v>E. Duval Co.</c:v>
                </c:pt>
                <c:pt idx="18">
                  <c:v>Rem. Brevard Co.</c:v>
                </c:pt>
                <c:pt idx="19">
                  <c:v>Rem. Pinellas Co.</c:v>
                </c:pt>
                <c:pt idx="20">
                  <c:v>Tampa</c:v>
                </c:pt>
                <c:pt idx="21">
                  <c:v>Rem. Escambia Co.</c:v>
                </c:pt>
                <c:pt idx="22">
                  <c:v>Osceola</c:v>
                </c:pt>
                <c:pt idx="23">
                  <c:v>Orlando</c:v>
                </c:pt>
                <c:pt idx="24">
                  <c:v>Polk Co.</c:v>
                </c:pt>
                <c:pt idx="25">
                  <c:v>Jacksonville</c:v>
                </c:pt>
                <c:pt idx="26">
                  <c:v>Rem. State</c:v>
                </c:pt>
                <c:pt idx="27">
                  <c:v>W. Duval Co.</c:v>
                </c:pt>
              </c:strCache>
            </c:strRef>
          </c:cat>
          <c:val>
            <c:numRef>
              <c:f>[2]Sheet3!$I$2:$I$29</c:f>
              <c:numCache>
                <c:formatCode>General</c:formatCode>
                <c:ptCount val="28"/>
                <c:pt idx="0">
                  <c:v>860.7</c:v>
                </c:pt>
                <c:pt idx="1">
                  <c:v>813.2</c:v>
                </c:pt>
                <c:pt idx="2">
                  <c:v>742.9</c:v>
                </c:pt>
                <c:pt idx="3">
                  <c:v>718.2</c:v>
                </c:pt>
                <c:pt idx="4">
                  <c:v>589</c:v>
                </c:pt>
                <c:pt idx="5">
                  <c:v>612</c:v>
                </c:pt>
                <c:pt idx="6">
                  <c:v>528</c:v>
                </c:pt>
                <c:pt idx="7">
                  <c:v>465.5</c:v>
                </c:pt>
                <c:pt idx="8">
                  <c:v>487.9</c:v>
                </c:pt>
                <c:pt idx="9">
                  <c:v>420</c:v>
                </c:pt>
                <c:pt idx="10">
                  <c:v>317</c:v>
                </c:pt>
                <c:pt idx="11">
                  <c:v>398.036</c:v>
                </c:pt>
                <c:pt idx="12">
                  <c:v>391.68</c:v>
                </c:pt>
                <c:pt idx="13">
                  <c:v>377.5</c:v>
                </c:pt>
                <c:pt idx="14">
                  <c:v>263.54399999999998</c:v>
                </c:pt>
                <c:pt idx="15">
                  <c:v>345.6</c:v>
                </c:pt>
                <c:pt idx="16">
                  <c:v>323</c:v>
                </c:pt>
                <c:pt idx="17">
                  <c:v>354.28199999999998</c:v>
                </c:pt>
                <c:pt idx="18">
                  <c:v>334.5</c:v>
                </c:pt>
                <c:pt idx="19">
                  <c:v>231.90200000000002</c:v>
                </c:pt>
                <c:pt idx="20">
                  <c:v>228.31200000000001</c:v>
                </c:pt>
                <c:pt idx="21">
                  <c:v>288.70799999999997</c:v>
                </c:pt>
                <c:pt idx="22">
                  <c:v>271</c:v>
                </c:pt>
                <c:pt idx="23">
                  <c:v>246</c:v>
                </c:pt>
                <c:pt idx="24">
                  <c:v>274</c:v>
                </c:pt>
                <c:pt idx="25">
                  <c:v>199.79600000000002</c:v>
                </c:pt>
                <c:pt idx="26">
                  <c:v>238.08</c:v>
                </c:pt>
                <c:pt idx="27">
                  <c:v>209.53200000000001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5-4B44-8070-7604FAF7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429840"/>
        <c:axId val="1"/>
      </c:barChart>
      <c:catAx>
        <c:axId val="201242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Territory</a:t>
                </a:r>
              </a:p>
            </c:rich>
          </c:tx>
          <c:layout>
            <c:manualLayout>
              <c:xMode val="edge"/>
              <c:yMode val="edge"/>
              <c:x val="0.50355871886120995"/>
              <c:y val="0.8952879581151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$Dollars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41623036649214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429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76156583629892"/>
          <c:y val="0.23952879581151834"/>
          <c:w val="0.32028469750889677"/>
          <c:h val="9.293193717277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Florida Residential Property Casualty JUA</a:t>
            </a:r>
          </a:p>
        </c:rich>
      </c:tx>
      <c:layout>
        <c:manualLayout>
          <c:xMode val="edge"/>
          <c:yMode val="edge"/>
          <c:x val="0.28914590747330959"/>
          <c:y val="6.02094240837696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747330960854078E-2"/>
          <c:y val="0.14397905759162305"/>
          <c:w val="0.82829181494661919"/>
          <c:h val="0.689790575916230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'[5]Data Fig. II.7'!$B$15</c:f>
              <c:strCache>
                <c:ptCount val="1"/>
                <c:pt idx="0">
                  <c:v>Policies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6067615658362975"/>
                  <c:y val="0.7526178010471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72-4459-AACB-26B18E93FA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Fig. II.7'!$A$16:$A$24</c:f>
              <c:strCach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strCache>
            </c:strRef>
          </c:cat>
          <c:val>
            <c:numRef>
              <c:f>'[5]Data Fig. II.7'!$B$16:$B$24</c:f>
              <c:numCache>
                <c:formatCode>General</c:formatCode>
                <c:ptCount val="9"/>
                <c:pt idx="0">
                  <c:v>271.89999999999998</c:v>
                </c:pt>
                <c:pt idx="1">
                  <c:v>675.5</c:v>
                </c:pt>
                <c:pt idx="2">
                  <c:v>849.721</c:v>
                </c:pt>
                <c:pt idx="3">
                  <c:v>705.98800000000006</c:v>
                </c:pt>
                <c:pt idx="4">
                  <c:v>487.59</c:v>
                </c:pt>
                <c:pt idx="5">
                  <c:v>256.75299999999999</c:v>
                </c:pt>
                <c:pt idx="6">
                  <c:v>107.628</c:v>
                </c:pt>
                <c:pt idx="7">
                  <c:v>67.23</c:v>
                </c:pt>
                <c:pt idx="8">
                  <c:v>70.599999999999994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2-4459-AACB-26B18E93FA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2431280"/>
        <c:axId val="1"/>
      </c:barChart>
      <c:lineChart>
        <c:grouping val="standard"/>
        <c:varyColors val="0"/>
        <c:ser>
          <c:idx val="0"/>
          <c:order val="1"/>
          <c:tx>
            <c:strRef>
              <c:f>'[5]Data Fig. II.7'!$C$15</c:f>
              <c:strCache>
                <c:ptCount val="1"/>
                <c:pt idx="0">
                  <c:v>Exposures(A+C)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Fig. II.7'!$A$16:$A$24</c:f>
              <c:strCach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strCache>
            </c:strRef>
          </c:cat>
          <c:val>
            <c:numRef>
              <c:f>'[5]Data Fig. II.7'!$C$16:$C$24</c:f>
              <c:numCache>
                <c:formatCode>General</c:formatCode>
                <c:ptCount val="9"/>
                <c:pt idx="0">
                  <c:v>17.531612436</c:v>
                </c:pt>
                <c:pt idx="1">
                  <c:v>44.718781483999997</c:v>
                </c:pt>
                <c:pt idx="2">
                  <c:v>57.067158143</c:v>
                </c:pt>
                <c:pt idx="3">
                  <c:v>78.053093966000006</c:v>
                </c:pt>
                <c:pt idx="4">
                  <c:v>60.530332803</c:v>
                </c:pt>
                <c:pt idx="5">
                  <c:v>38.615410722999997</c:v>
                </c:pt>
                <c:pt idx="6">
                  <c:v>17.671682458999999</c:v>
                </c:pt>
                <c:pt idx="7">
                  <c:v>10.521533907</c:v>
                </c:pt>
                <c:pt idx="8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2-4459-AACB-26B18E93FA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124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309608540925264"/>
              <c:y val="0.88612565445026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Policies (000s)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3952879581151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4312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Exposures ($B)</a:t>
                </a:r>
              </a:p>
            </c:rich>
          </c:tx>
          <c:layout>
            <c:manualLayout>
              <c:xMode val="edge"/>
              <c:yMode val="edge"/>
              <c:x val="0.95462633451957279"/>
              <c:y val="0.38874345549738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37722419928814"/>
          <c:y val="0.90445026178010479"/>
          <c:w val="0.24466192170818502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FAIR Plan</a:t>
            </a:r>
          </a:p>
        </c:rich>
      </c:tx>
      <c:layout>
        <c:manualLayout>
          <c:xMode val="edge"/>
          <c:yMode val="edge"/>
          <c:x val="0.40035587188612093"/>
          <c:y val="6.02094240837696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29893238434144E-2"/>
          <c:y val="0.14005235602094243"/>
          <c:w val="0.84074733096085397"/>
          <c:h val="0.702879581151832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'[5]Data Fig. II.7'!$O$13</c:f>
              <c:strCache>
                <c:ptCount val="1"/>
                <c:pt idx="0">
                  <c:v>Policies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0907473309608526"/>
                  <c:y val="0.191099476439790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BF-4139-9FFA-68AF3D2077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Fig. II.7'!$N$14:$N$24</c:f>
              <c:strCach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strCache>
            </c:strRef>
          </c:cat>
          <c:val>
            <c:numRef>
              <c:f>'[5]Data Fig. II.7'!$O$14:$O$24</c:f>
              <c:numCache>
                <c:formatCode>General</c:formatCode>
                <c:ptCount val="11"/>
                <c:pt idx="0">
                  <c:v>73.805000000000007</c:v>
                </c:pt>
                <c:pt idx="1">
                  <c:v>68.459000000000003</c:v>
                </c:pt>
                <c:pt idx="2">
                  <c:v>65.796999999999997</c:v>
                </c:pt>
                <c:pt idx="3">
                  <c:v>66.561999999999998</c:v>
                </c:pt>
                <c:pt idx="4">
                  <c:v>69.546999999999997</c:v>
                </c:pt>
                <c:pt idx="5">
                  <c:v>76.38</c:v>
                </c:pt>
                <c:pt idx="6">
                  <c:v>84.381</c:v>
                </c:pt>
                <c:pt idx="7">
                  <c:v>87.923000000000002</c:v>
                </c:pt>
                <c:pt idx="8">
                  <c:v>86.738</c:v>
                </c:pt>
                <c:pt idx="9">
                  <c:v>77.599999999999994</c:v>
                </c:pt>
                <c:pt idx="10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F-4139-9FFA-68AF3D207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4313904"/>
        <c:axId val="1"/>
      </c:barChart>
      <c:lineChart>
        <c:grouping val="standard"/>
        <c:varyColors val="0"/>
        <c:ser>
          <c:idx val="0"/>
          <c:order val="1"/>
          <c:tx>
            <c:strRef>
              <c:f>'[5]Data Fig. II.7'!$P$13</c:f>
              <c:strCache>
                <c:ptCount val="1"/>
                <c:pt idx="0">
                  <c:v>Exposures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ABF-4139-9FFA-68AF3D20779C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BF-4139-9FFA-68AF3D2077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Fig. II.7'!$N$14:$N$24</c:f>
              <c:strCach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strCache>
            </c:strRef>
          </c:cat>
          <c:val>
            <c:numRef>
              <c:f>'[5]Data Fig. II.7'!$P$14:$P$24</c:f>
              <c:numCache>
                <c:formatCode>General</c:formatCode>
                <c:ptCount val="11"/>
                <c:pt idx="0">
                  <c:v>5.6266819999999997</c:v>
                </c:pt>
                <c:pt idx="1">
                  <c:v>5.4545240000000002</c:v>
                </c:pt>
                <c:pt idx="2">
                  <c:v>5.4172729999999998</c:v>
                </c:pt>
                <c:pt idx="3">
                  <c:v>5.6979620000000004</c:v>
                </c:pt>
                <c:pt idx="4">
                  <c:v>6.1926420000000002</c:v>
                </c:pt>
                <c:pt idx="5">
                  <c:v>7.4135819999999999</c:v>
                </c:pt>
                <c:pt idx="6">
                  <c:v>9.0781650000000003</c:v>
                </c:pt>
                <c:pt idx="7">
                  <c:v>10.030357</c:v>
                </c:pt>
                <c:pt idx="8">
                  <c:v>10.049554000000001</c:v>
                </c:pt>
                <c:pt idx="9">
                  <c:v>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BF-4139-9FFA-68AF3D207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1431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220640569395007"/>
              <c:y val="0.8952879581151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Policies (000s)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3139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Exposures ($B)</a:t>
                </a:r>
              </a:p>
            </c:rich>
          </c:tx>
          <c:layout>
            <c:manualLayout>
              <c:xMode val="edge"/>
              <c:yMode val="edge"/>
              <c:x val="0.95462633451957279"/>
              <c:y val="0.3913612565445026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86120996441272"/>
          <c:y val="0.91361256544502611"/>
          <c:w val="0.2046263345195729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Florida Windstorm Underwriting Association</a:t>
            </a:r>
          </a:p>
        </c:rich>
      </c:tx>
      <c:layout>
        <c:manualLayout>
          <c:xMode val="edge"/>
          <c:yMode val="edge"/>
          <c:x val="0.2793594306049822"/>
          <c:y val="6.28272251308900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402135231316713E-2"/>
          <c:y val="0.14005235602094243"/>
          <c:w val="0.84519572953736644"/>
          <c:h val="0.702879581151832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'[5]Data Fig. II.8'!$L$12</c:f>
              <c:strCache>
                <c:ptCount val="1"/>
                <c:pt idx="0">
                  <c:v>Policies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Fig. II.8'!$K$13:$K$24</c:f>
              <c:strCach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strCache>
            </c:strRef>
          </c:cat>
          <c:val>
            <c:numRef>
              <c:f>'[5]Data Fig. II.8'!$L$13:$L$24</c:f>
              <c:numCache>
                <c:formatCode>General</c:formatCode>
                <c:ptCount val="12"/>
                <c:pt idx="0">
                  <c:v>69.287999999999997</c:v>
                </c:pt>
                <c:pt idx="1">
                  <c:v>57.305</c:v>
                </c:pt>
                <c:pt idx="2">
                  <c:v>61.073999999999998</c:v>
                </c:pt>
                <c:pt idx="3">
                  <c:v>135.72399999999999</c:v>
                </c:pt>
                <c:pt idx="4">
                  <c:v>192.84200000000001</c:v>
                </c:pt>
                <c:pt idx="5">
                  <c:v>240.28399999999999</c:v>
                </c:pt>
                <c:pt idx="6">
                  <c:v>319.84300000000002</c:v>
                </c:pt>
                <c:pt idx="7">
                  <c:v>442.14600000000002</c:v>
                </c:pt>
                <c:pt idx="8">
                  <c:v>502.36900000000003</c:v>
                </c:pt>
                <c:pt idx="9">
                  <c:v>465</c:v>
                </c:pt>
                <c:pt idx="10">
                  <c:v>431.8</c:v>
                </c:pt>
                <c:pt idx="11">
                  <c:v>424.1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4-4E08-92C8-130C7EB4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014317744"/>
        <c:axId val="1"/>
      </c:barChart>
      <c:lineChart>
        <c:grouping val="standard"/>
        <c:varyColors val="0"/>
        <c:ser>
          <c:idx val="0"/>
          <c:order val="1"/>
          <c:tx>
            <c:strRef>
              <c:f>'[5]Data Fig. II.8'!$M$12</c:f>
              <c:strCache>
                <c:ptCount val="1"/>
                <c:pt idx="0">
                  <c:v>Exposures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D14-4E08-92C8-130C7EB4C5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'[5]Data Fig. II.8'!$K$13:$K$24</c:f>
              <c:strCach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strCache>
            </c:strRef>
          </c:cat>
          <c:val>
            <c:numRef>
              <c:f>'[5]Data Fig. II.8'!$M$13:$M$24</c:f>
              <c:numCache>
                <c:formatCode>General</c:formatCode>
                <c:ptCount val="12"/>
                <c:pt idx="0">
                  <c:v>6.7746760000000004</c:v>
                </c:pt>
                <c:pt idx="1">
                  <c:v>7.0431059999999999</c:v>
                </c:pt>
                <c:pt idx="2">
                  <c:v>7.4922979999999999</c:v>
                </c:pt>
                <c:pt idx="3">
                  <c:v>15.31625</c:v>
                </c:pt>
                <c:pt idx="4">
                  <c:v>27.024138000000001</c:v>
                </c:pt>
                <c:pt idx="5">
                  <c:v>36.311129999999999</c:v>
                </c:pt>
                <c:pt idx="6">
                  <c:v>49.475999999999999</c:v>
                </c:pt>
                <c:pt idx="7">
                  <c:v>75.441000000000003</c:v>
                </c:pt>
                <c:pt idx="8">
                  <c:v>91.118965000000003</c:v>
                </c:pt>
                <c:pt idx="9">
                  <c:v>90.3</c:v>
                </c:pt>
                <c:pt idx="10">
                  <c:v>92.6</c:v>
                </c:pt>
                <c:pt idx="11">
                  <c:v>95.1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4-4E08-92C8-130C7EB4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1431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864768683274017"/>
              <c:y val="0.8952879581151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Policies (000s)</a:t>
                </a:r>
              </a:p>
            </c:rich>
          </c:tx>
          <c:layout>
            <c:manualLayout>
              <c:xMode val="edge"/>
              <c:yMode val="edge"/>
              <c:x val="7.1174377224199276E-3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3177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50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Exposures ($B)</a:t>
                </a:r>
              </a:p>
            </c:rich>
          </c:tx>
          <c:layout>
            <c:manualLayout>
              <c:xMode val="edge"/>
              <c:yMode val="edge"/>
              <c:x val="0.9608540925266903"/>
              <c:y val="0.3913612565445026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441281138790014"/>
          <c:y val="0.90314136125654454"/>
          <c:w val="0.2046263345195729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9"/>
  <sheetViews>
    <sheetView zoomScale="68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4"/>
  <sheetViews>
    <sheetView zoomScale="6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C8006-4F01-AD9A-A666-5F7C683F9B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0.42625</cdr:x>
      <cdr:y>0</cdr:y>
    </cdr:from>
    <cdr:to>
      <cdr:x>0.59875</cdr:x>
      <cdr:y>0.051</cdr:y>
    </cdr:to>
    <cdr:sp macro="" textlink="">
      <cdr:nvSpPr>
        <cdr:cNvPr id="18433" name="Text Box 1">
          <a:extLst xmlns:a="http://schemas.openxmlformats.org/drawingml/2006/main">
            <a:ext uri="{FF2B5EF4-FFF2-40B4-BE49-F238E27FC236}">
              <a16:creationId xmlns:a16="http://schemas.microsoft.com/office/drawing/2014/main" id="{38B3369F-FDCA-F3DE-01D9-65EB424809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0780" y="0"/>
          <a:ext cx="1477442" cy="2969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II.6(a)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6E5DF-3365-72C4-0C90-D43B30346A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0.173</cdr:x>
      <cdr:y>0.084</cdr:y>
    </cdr:from>
    <cdr:to>
      <cdr:x>0.60275</cdr:x>
      <cdr:y>0.135</cdr:y>
    </cdr:to>
    <cdr:sp macro="" textlink="">
      <cdr:nvSpPr>
        <cdr:cNvPr id="11265" name="Text Box 1">
          <a:extLst xmlns:a="http://schemas.openxmlformats.org/drawingml/2006/main">
            <a:ext uri="{FF2B5EF4-FFF2-40B4-BE49-F238E27FC236}">
              <a16:creationId xmlns:a16="http://schemas.microsoft.com/office/drawing/2014/main" id="{D8490AE3-0EB6-CCDA-4551-E3BC5D6D55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1724" y="489021"/>
          <a:ext cx="3680757" cy="2969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2004" rIns="36576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Territories Ranked by Indicated Loss Costs</a:t>
          </a:r>
        </a:p>
      </cdr:txBody>
    </cdr:sp>
  </cdr:relSizeAnchor>
  <cdr:relSizeAnchor xmlns:cdr="http://schemas.openxmlformats.org/drawingml/2006/chartDrawing">
    <cdr:from>
      <cdr:x>0.37625</cdr:x>
      <cdr:y>0</cdr:y>
    </cdr:from>
    <cdr:to>
      <cdr:x>0.5335</cdr:x>
      <cdr:y>0.05325</cdr:y>
    </cdr:to>
    <cdr:sp macro="" textlink="">
      <cdr:nvSpPr>
        <cdr:cNvPr id="11266" name="Text Box 2">
          <a:extLst xmlns:a="http://schemas.openxmlformats.org/drawingml/2006/main">
            <a:ext uri="{FF2B5EF4-FFF2-40B4-BE49-F238E27FC236}">
              <a16:creationId xmlns:a16="http://schemas.microsoft.com/office/drawing/2014/main" id="{5FE1814A-93FA-0209-E67F-C73F6804E01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2536" y="0"/>
          <a:ext cx="1346827" cy="3100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II.7(a)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77871-06B9-01CC-B9B4-D48EDCF443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0.41625</cdr:x>
      <cdr:y>0.005</cdr:y>
    </cdr:from>
    <cdr:to>
      <cdr:x>0.58275</cdr:x>
      <cdr:y>0.05925</cdr:y>
    </cdr:to>
    <cdr:sp macro="" textlink="">
      <cdr:nvSpPr>
        <cdr:cNvPr id="29697" name="Text Box 1">
          <a:extLst xmlns:a="http://schemas.openxmlformats.org/drawingml/2006/main">
            <a:ext uri="{FF2B5EF4-FFF2-40B4-BE49-F238E27FC236}">
              <a16:creationId xmlns:a16="http://schemas.microsoft.com/office/drawing/2014/main" id="{6C73C384-DD4F-8BB5-45D2-34113CE767C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65131" y="29108"/>
          <a:ext cx="1426053" cy="3158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II.8 (a)</a:t>
          </a:r>
        </a:p>
      </cdr:txBody>
    </cdr:sp>
  </cdr:relSizeAnchor>
  <cdr:relSizeAnchor xmlns:cdr="http://schemas.openxmlformats.org/drawingml/2006/chartDrawing">
    <cdr:from>
      <cdr:x>0.094</cdr:x>
      <cdr:y>0.9025</cdr:y>
    </cdr:from>
    <cdr:to>
      <cdr:x>0.23575</cdr:x>
      <cdr:y>0.93575</cdr:y>
    </cdr:to>
    <cdr:sp macro="" textlink="">
      <cdr:nvSpPr>
        <cdr:cNvPr id="29698" name="Text Box 2">
          <a:extLst xmlns:a="http://schemas.openxmlformats.org/drawingml/2006/main">
            <a:ext uri="{FF2B5EF4-FFF2-40B4-BE49-F238E27FC236}">
              <a16:creationId xmlns:a16="http://schemas.microsoft.com/office/drawing/2014/main" id="{90C458C9-E08E-0D1E-E4AB-65C3267600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5099" y="5254066"/>
          <a:ext cx="1214071" cy="193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FRPCJUA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8583C-46D0-AD70-64A6-6D7D801AE6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0.087</cdr:x>
      <cdr:y>0.907</cdr:y>
    </cdr:from>
    <cdr:to>
      <cdr:x>0.3645</cdr:x>
      <cdr:y>0.9405</cdr:y>
    </cdr:to>
    <cdr:sp macro="" textlink="">
      <cdr:nvSpPr>
        <cdr:cNvPr id="30721" name="Text Box 1">
          <a:extLst xmlns:a="http://schemas.openxmlformats.org/drawingml/2006/main">
            <a:ext uri="{FF2B5EF4-FFF2-40B4-BE49-F238E27FC236}">
              <a16:creationId xmlns:a16="http://schemas.microsoft.com/office/drawing/2014/main" id="{10F2D4B1-6F8C-314B-8696-2ADC6634F9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5145" y="5280264"/>
          <a:ext cx="2376754" cy="1950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Insurance Information Institute</a:t>
          </a:r>
        </a:p>
      </cdr:txBody>
    </cdr:sp>
  </cdr:relSizeAnchor>
  <cdr:relSizeAnchor xmlns:cdr="http://schemas.openxmlformats.org/drawingml/2006/chartDrawing">
    <cdr:from>
      <cdr:x>0.425</cdr:x>
      <cdr:y>0.01025</cdr:y>
    </cdr:from>
    <cdr:to>
      <cdr:x>0.58325</cdr:x>
      <cdr:y>0.05975</cdr:y>
    </cdr:to>
    <cdr:sp macro="" textlink="">
      <cdr:nvSpPr>
        <cdr:cNvPr id="30722" name="Text Box 2">
          <a:extLst xmlns:a="http://schemas.openxmlformats.org/drawingml/2006/main">
            <a:ext uri="{FF2B5EF4-FFF2-40B4-BE49-F238E27FC236}">
              <a16:creationId xmlns:a16="http://schemas.microsoft.com/office/drawing/2014/main" id="{F935DCA6-26C5-FB12-C805-4FDA7479C1B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0074" y="59672"/>
          <a:ext cx="1355392" cy="288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II.8(b)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DFEA2-CE5F-59D6-C0D3-317FE5312F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0.424</cdr:x>
      <cdr:y>0</cdr:y>
    </cdr:from>
    <cdr:to>
      <cdr:x>0.588</cdr:x>
      <cdr:y>0.05975</cdr:y>
    </cdr:to>
    <cdr:sp macro="" textlink="">
      <cdr:nvSpPr>
        <cdr:cNvPr id="24577" name="Text Box 1">
          <a:extLst xmlns:a="http://schemas.openxmlformats.org/drawingml/2006/main">
            <a:ext uri="{FF2B5EF4-FFF2-40B4-BE49-F238E27FC236}">
              <a16:creationId xmlns:a16="http://schemas.microsoft.com/office/drawing/2014/main" id="{09657536-9268-FC68-CDC6-6CAF22FF0BB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1509" y="0"/>
          <a:ext cx="1404640" cy="3478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II.9</a:t>
          </a:r>
        </a:p>
      </cdr:txBody>
    </cdr:sp>
  </cdr:relSizeAnchor>
  <cdr:relSizeAnchor xmlns:cdr="http://schemas.openxmlformats.org/drawingml/2006/chartDrawing">
    <cdr:from>
      <cdr:x>0.0775</cdr:x>
      <cdr:y>0.919</cdr:y>
    </cdr:from>
    <cdr:to>
      <cdr:x>0.4595</cdr:x>
      <cdr:y>0.9515</cdr:y>
    </cdr:to>
    <cdr:sp macro="" textlink="">
      <cdr:nvSpPr>
        <cdr:cNvPr id="24578" name="Text Box 2">
          <a:extLst xmlns:a="http://schemas.openxmlformats.org/drawingml/2006/main">
            <a:ext uri="{FF2B5EF4-FFF2-40B4-BE49-F238E27FC236}">
              <a16:creationId xmlns:a16="http://schemas.microsoft.com/office/drawing/2014/main" id="{263A0D64-2F98-F31A-FCCE-240F25DEAB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3778" y="5350124"/>
          <a:ext cx="3271784" cy="189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Insurance Information Institute, FUWA</a:t>
          </a:r>
        </a:p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60960</xdr:colOff>
          <xdr:row>3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333C97AB-CB36-AFAB-994E-3F8D7453A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594360</xdr:colOff>
      <xdr:row>3</xdr:row>
      <xdr:rowOff>0</xdr:rowOff>
    </xdr:from>
    <xdr:to>
      <xdr:col>8</xdr:col>
      <xdr:colOff>594360</xdr:colOff>
      <xdr:row>22</xdr:row>
      <xdr:rowOff>60960</xdr:rowOff>
    </xdr:to>
    <xdr:pic>
      <xdr:nvPicPr>
        <xdr:cNvPr id="12291" name="Picture 3">
          <a:extLst>
            <a:ext uri="{FF2B5EF4-FFF2-40B4-BE49-F238E27FC236}">
              <a16:creationId xmlns:a16="http://schemas.microsoft.com/office/drawing/2014/main" id="{AF0FE2E3-EEB2-6AF0-7DD0-7EB6C0F16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60" y="502920"/>
          <a:ext cx="3657600" cy="3246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</cdr:x>
      <cdr:y>0.958</cdr:y>
    </cdr:from>
    <cdr:to>
      <cdr:x>0.42075</cdr:x>
      <cdr:y>1</cdr:y>
    </cdr:to>
    <cdr:sp macro="" textlink="">
      <cdr:nvSpPr>
        <cdr:cNvPr id="21505" name="Text Box 1">
          <a:extLst xmlns:a="http://schemas.openxmlformats.org/drawingml/2006/main">
            <a:ext uri="{FF2B5EF4-FFF2-40B4-BE49-F238E27FC236}">
              <a16:creationId xmlns:a16="http://schemas.microsoft.com/office/drawing/2014/main" id="{9E0E59E8-14BB-ADD6-ABC9-825DBA28D0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190" y="5616466"/>
          <a:ext cx="2918483" cy="244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Applied Insurance Research, Inc.</a:t>
          </a:r>
        </a:p>
      </cdr:txBody>
    </cdr:sp>
  </cdr:relSizeAnchor>
  <cdr:relSizeAnchor xmlns:cdr="http://schemas.openxmlformats.org/drawingml/2006/chartDrawing">
    <cdr:from>
      <cdr:x>0.44325</cdr:x>
      <cdr:y>0.0225</cdr:y>
    </cdr:from>
    <cdr:to>
      <cdr:x>0.543</cdr:x>
      <cdr:y>0.067</cdr:y>
    </cdr:to>
    <cdr:sp macro="" textlink="">
      <cdr:nvSpPr>
        <cdr:cNvPr id="21506" name="Text Box 2">
          <a:extLst xmlns:a="http://schemas.openxmlformats.org/drawingml/2006/main">
            <a:ext uri="{FF2B5EF4-FFF2-40B4-BE49-F238E27FC236}">
              <a16:creationId xmlns:a16="http://schemas.microsoft.com/office/drawing/2014/main" id="{06AE625E-E6D6-7555-905C-1347087E77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6383" y="130988"/>
          <a:ext cx="854347" cy="259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II.1</a:t>
          </a:r>
        </a:p>
      </cdr:txBody>
    </cdr:sp>
  </cdr:relSizeAnchor>
  <cdr:relSizeAnchor xmlns:cdr="http://schemas.openxmlformats.org/drawingml/2006/chartDrawing">
    <cdr:from>
      <cdr:x>0.4025</cdr:x>
      <cdr:y>0.12575</cdr:y>
    </cdr:from>
    <cdr:to>
      <cdr:x>0.592</cdr:x>
      <cdr:y>0.16775</cdr:y>
    </cdr:to>
    <cdr:sp macro="" textlink="">
      <cdr:nvSpPr>
        <cdr:cNvPr id="21507" name="Text Box 3">
          <a:extLst xmlns:a="http://schemas.openxmlformats.org/drawingml/2006/main">
            <a:ext uri="{FF2B5EF4-FFF2-40B4-BE49-F238E27FC236}">
              <a16:creationId xmlns:a16="http://schemas.microsoft.com/office/drawing/2014/main" id="{2B96C19A-5A8A-A048-25B1-CE1AB379A9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7364" y="732076"/>
          <a:ext cx="1623045" cy="2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With Demand Surge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460ED-806E-3380-20EB-33D176819D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0.1015</cdr:x>
      <cdr:y>0.92975</cdr:y>
    </cdr:from>
    <cdr:to>
      <cdr:x>0.42325</cdr:x>
      <cdr:y>0.96625</cdr:y>
    </cdr:to>
    <cdr:sp macro="" textlink="">
      <cdr:nvSpPr>
        <cdr:cNvPr id="14337" name="Text Box 1">
          <a:extLst xmlns:a="http://schemas.openxmlformats.org/drawingml/2006/main">
            <a:ext uri="{FF2B5EF4-FFF2-40B4-BE49-F238E27FC236}">
              <a16:creationId xmlns:a16="http://schemas.microsoft.com/office/drawing/2014/main" id="{39DF2C41-A811-0D31-3FE8-40BA614D75C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9335" y="5412707"/>
          <a:ext cx="2755750" cy="212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Florida Department of Insurance Data</a:t>
          </a:r>
        </a:p>
      </cdr:txBody>
    </cdr:sp>
  </cdr:relSizeAnchor>
  <cdr:relSizeAnchor xmlns:cdr="http://schemas.openxmlformats.org/drawingml/2006/chartDrawing">
    <cdr:from>
      <cdr:x>0.142</cdr:x>
      <cdr:y>0.06775</cdr:y>
    </cdr:from>
    <cdr:to>
      <cdr:x>0.841</cdr:x>
      <cdr:y>0.13375</cdr:y>
    </cdr:to>
    <cdr:sp macro="" textlink="">
      <cdr:nvSpPr>
        <cdr:cNvPr id="14338" name="Text Box 2">
          <a:extLst xmlns:a="http://schemas.openxmlformats.org/drawingml/2006/main">
            <a:ext uri="{FF2B5EF4-FFF2-40B4-BE49-F238E27FC236}">
              <a16:creationId xmlns:a16="http://schemas.microsoft.com/office/drawing/2014/main" id="{4DC296FD-B421-51ED-F017-DE2A7643327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6213" y="394419"/>
          <a:ext cx="5986851" cy="3842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HHI by Quartile: Based on Company Exposures by County</a:t>
          </a:r>
        </a:p>
      </cdr:txBody>
    </cdr:sp>
  </cdr:relSizeAnchor>
  <cdr:relSizeAnchor xmlns:cdr="http://schemas.openxmlformats.org/drawingml/2006/chartDrawing">
    <cdr:from>
      <cdr:x>0.438</cdr:x>
      <cdr:y>0</cdr:y>
    </cdr:from>
    <cdr:to>
      <cdr:x>0.56575</cdr:x>
      <cdr:y>0.03925</cdr:y>
    </cdr:to>
    <cdr:sp macro="" textlink="">
      <cdr:nvSpPr>
        <cdr:cNvPr id="14339" name="Text Box 3">
          <a:extLst xmlns:a="http://schemas.openxmlformats.org/drawingml/2006/main">
            <a:ext uri="{FF2B5EF4-FFF2-40B4-BE49-F238E27FC236}">
              <a16:creationId xmlns:a16="http://schemas.microsoft.com/office/drawing/2014/main" id="{68AB2332-879B-0708-2E59-E7CB72153DC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51417" y="0"/>
          <a:ext cx="1094164" cy="228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II.2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2F106-3619-9A2D-18E1-DE512C25BE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0.41925</cdr:x>
      <cdr:y>0.06975</cdr:y>
    </cdr:from>
    <cdr:to>
      <cdr:x>0.623</cdr:x>
      <cdr:y>0.11825</cdr:y>
    </cdr:to>
    <cdr:sp macro="" textlink="">
      <cdr:nvSpPr>
        <cdr:cNvPr id="22529" name="Text Box 1">
          <a:extLst xmlns:a="http://schemas.openxmlformats.org/drawingml/2006/main">
            <a:ext uri="{FF2B5EF4-FFF2-40B4-BE49-F238E27FC236}">
              <a16:creationId xmlns:a16="http://schemas.microsoft.com/office/drawing/2014/main" id="{9796F950-595E-4A82-D33C-DB06A6E780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0826" y="406062"/>
          <a:ext cx="1745094" cy="282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Premiums</a:t>
          </a:r>
        </a:p>
      </cdr:txBody>
    </cdr:sp>
  </cdr:relSizeAnchor>
  <cdr:relSizeAnchor xmlns:cdr="http://schemas.openxmlformats.org/drawingml/2006/chartDrawing">
    <cdr:from>
      <cdr:x>0.34125</cdr:x>
      <cdr:y>0.12275</cdr:y>
    </cdr:from>
    <cdr:to>
      <cdr:x>0.71225</cdr:x>
      <cdr:y>0.17125</cdr:y>
    </cdr:to>
    <cdr:sp macro="" textlink="">
      <cdr:nvSpPr>
        <cdr:cNvPr id="22530" name="Text Box 2">
          <a:extLst xmlns:a="http://schemas.openxmlformats.org/drawingml/2006/main">
            <a:ext uri="{FF2B5EF4-FFF2-40B4-BE49-F238E27FC236}">
              <a16:creationId xmlns:a16="http://schemas.microsoft.com/office/drawing/2014/main" id="{A3A55137-7C17-B5BA-225A-A994D49011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2765" y="714611"/>
          <a:ext cx="3177571" cy="282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HO3: Policy Limit $175,000-$200,000</a:t>
          </a:r>
        </a:p>
      </cdr:txBody>
    </cdr:sp>
  </cdr:relSizeAnchor>
  <cdr:relSizeAnchor xmlns:cdr="http://schemas.openxmlformats.org/drawingml/2006/chartDrawing">
    <cdr:from>
      <cdr:x>0.06325</cdr:x>
      <cdr:y>0.962</cdr:y>
    </cdr:from>
    <cdr:to>
      <cdr:x>0.17725</cdr:x>
      <cdr:y>1</cdr:y>
    </cdr:to>
    <cdr:sp macro="" textlink="">
      <cdr:nvSpPr>
        <cdr:cNvPr id="22531" name="Text Box 3">
          <a:extLst xmlns:a="http://schemas.openxmlformats.org/drawingml/2006/main">
            <a:ext uri="{FF2B5EF4-FFF2-40B4-BE49-F238E27FC236}">
              <a16:creationId xmlns:a16="http://schemas.microsoft.com/office/drawing/2014/main" id="{BC69954E-BF60-74D4-7B21-52723FCF34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729" y="5708157"/>
          <a:ext cx="976396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NAIC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1BED2-E1B3-FC77-0D53-AB1469EE0F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0.25675</cdr:x>
      <cdr:y>0.09025</cdr:y>
    </cdr:from>
    <cdr:to>
      <cdr:x>0.699</cdr:x>
      <cdr:y>0.14325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261A71A5-EC00-7F88-BC12-C8A72CB66A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9033" y="525407"/>
          <a:ext cx="3787818" cy="3085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HO3, Protection 3, Frame, $200,000 Limit</a:t>
          </a:r>
        </a:p>
      </cdr:txBody>
    </cdr:sp>
  </cdr:relSizeAnchor>
  <cdr:relSizeAnchor xmlns:cdr="http://schemas.openxmlformats.org/drawingml/2006/chartDrawing">
    <cdr:from>
      <cdr:x>0.418</cdr:x>
      <cdr:y>0</cdr:y>
    </cdr:from>
    <cdr:to>
      <cdr:x>0.59075</cdr:x>
      <cdr:y>0.041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FF4512BE-C798-5837-A8AE-5BC628A1B1F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3580120" y="0"/>
          <a:ext cx="1479583" cy="238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II.4</a:t>
          </a:r>
        </a:p>
      </cdr:txBody>
    </cdr:sp>
  </cdr:relSizeAnchor>
  <cdr:relSizeAnchor xmlns:cdr="http://schemas.openxmlformats.org/drawingml/2006/chartDrawing">
    <cdr:from>
      <cdr:x>0.06825</cdr:x>
      <cdr:y>0.94525</cdr:y>
    </cdr:from>
    <cdr:to>
      <cdr:x>0.573</cdr:x>
      <cdr:y>0.9785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045E2B3A-DED2-B8F7-D699-9275CC0AA19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553" y="5502943"/>
          <a:ext cx="4323123" cy="193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Insurance Services Office Homeowners Premium Comparisons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89930-8F80-4C51-3685-B431AFEC8E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Catastrophe\Data\HO_Premium_Comparisons_F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Catastrophe\Other\catisof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C:\WINDOWS\TEMP\lwf0.pd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tructure_Tables_Detail_6-9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tructure_Tables_Detail_8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2"/>
      <sheetName val="1996"/>
      <sheetName val="Chart1"/>
      <sheetName val="Orlando-Miami"/>
    </sheetNames>
    <sheetDataSet>
      <sheetData sheetId="0"/>
      <sheetData sheetId="1"/>
      <sheetData sheetId="2" refreshError="1"/>
      <sheetData sheetId="3">
        <row r="4">
          <cell r="B4" t="str">
            <v>Orlando</v>
          </cell>
          <cell r="C4" t="str">
            <v>Miami Beach</v>
          </cell>
        </row>
        <row r="5">
          <cell r="A5" t="str">
            <v>1992</v>
          </cell>
          <cell r="B5">
            <v>571</v>
          </cell>
          <cell r="C5">
            <v>1077</v>
          </cell>
        </row>
        <row r="6">
          <cell r="A6" t="str">
            <v>1993</v>
          </cell>
          <cell r="B6">
            <v>645</v>
          </cell>
          <cell r="C6">
            <v>1231</v>
          </cell>
        </row>
        <row r="7">
          <cell r="A7" t="str">
            <v>1994</v>
          </cell>
          <cell r="B7">
            <v>804</v>
          </cell>
          <cell r="C7">
            <v>1588</v>
          </cell>
        </row>
        <row r="8">
          <cell r="A8" t="str">
            <v>1995</v>
          </cell>
          <cell r="B8">
            <v>839</v>
          </cell>
          <cell r="C8">
            <v>2004</v>
          </cell>
        </row>
        <row r="9">
          <cell r="A9" t="str">
            <v>1996</v>
          </cell>
          <cell r="B9">
            <v>898</v>
          </cell>
          <cell r="C9">
            <v>2012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7"/>
      <sheetName val="Sheet1"/>
      <sheetName val="Sheet2"/>
      <sheetName val="Chart2"/>
      <sheetName val="Chart1"/>
      <sheetName val="Chart3"/>
      <sheetName val="Chart4"/>
      <sheetName val="Chart5"/>
      <sheetName val="Chart6"/>
      <sheetName val="Sheet3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H1" t="str">
            <v>Indicated LC</v>
          </cell>
          <cell r="I1" t="str">
            <v>Implemented LC</v>
          </cell>
        </row>
        <row r="2">
          <cell r="G2" t="str">
            <v>Miami Beach</v>
          </cell>
          <cell r="H2">
            <v>1555.1489999999999</v>
          </cell>
          <cell r="I2">
            <v>860.7</v>
          </cell>
        </row>
        <row r="3">
          <cell r="G3" t="str">
            <v>E. Dade Co.</v>
          </cell>
          <cell r="H3">
            <v>1423.1</v>
          </cell>
          <cell r="I3">
            <v>813.2</v>
          </cell>
        </row>
        <row r="4">
          <cell r="G4" t="str">
            <v>Key West</v>
          </cell>
          <cell r="H4">
            <v>1385.704</v>
          </cell>
          <cell r="I4">
            <v>742.9</v>
          </cell>
        </row>
        <row r="5">
          <cell r="G5" t="str">
            <v>E. Palm Beach Co.</v>
          </cell>
          <cell r="H5">
            <v>1305.99</v>
          </cell>
          <cell r="I5">
            <v>718.2</v>
          </cell>
        </row>
        <row r="6">
          <cell r="G6" t="str">
            <v>E./S.C. Co's</v>
          </cell>
          <cell r="H6">
            <v>930.31</v>
          </cell>
          <cell r="I6">
            <v>589</v>
          </cell>
        </row>
        <row r="7">
          <cell r="G7" t="str">
            <v>Monroe Co.</v>
          </cell>
          <cell r="H7">
            <v>858.24</v>
          </cell>
          <cell r="I7">
            <v>612</v>
          </cell>
        </row>
        <row r="8">
          <cell r="G8" t="str">
            <v>W. Pinellas Co.</v>
          </cell>
          <cell r="H8">
            <v>796.29</v>
          </cell>
          <cell r="I8">
            <v>528</v>
          </cell>
        </row>
        <row r="9">
          <cell r="G9" t="str">
            <v>Martin Co.</v>
          </cell>
          <cell r="H9">
            <v>749.45500000000004</v>
          </cell>
          <cell r="I9">
            <v>465.5</v>
          </cell>
        </row>
        <row r="10">
          <cell r="G10" t="str">
            <v>Mid-N.E. Co's</v>
          </cell>
          <cell r="H10">
            <v>682.77300000000002</v>
          </cell>
          <cell r="I10">
            <v>487.9</v>
          </cell>
        </row>
        <row r="11">
          <cell r="G11" t="str">
            <v>Hialeah</v>
          </cell>
          <cell r="H11">
            <v>660</v>
          </cell>
          <cell r="I11">
            <v>420</v>
          </cell>
        </row>
        <row r="12">
          <cell r="G12" t="str">
            <v>Ft. Lauderdale</v>
          </cell>
          <cell r="H12">
            <v>614.029</v>
          </cell>
          <cell r="I12">
            <v>317</v>
          </cell>
        </row>
        <row r="13">
          <cell r="G13" t="str">
            <v>Broward Co.</v>
          </cell>
          <cell r="H13">
            <v>587.69200000000001</v>
          </cell>
          <cell r="I13">
            <v>398.036</v>
          </cell>
        </row>
        <row r="14">
          <cell r="G14" t="str">
            <v>W. Palm Beach Co.</v>
          </cell>
          <cell r="H14">
            <v>567.36</v>
          </cell>
          <cell r="I14">
            <v>391.68</v>
          </cell>
        </row>
        <row r="15">
          <cell r="G15" t="str">
            <v>W. Dade Co.</v>
          </cell>
          <cell r="H15">
            <v>552.96199999999999</v>
          </cell>
          <cell r="I15">
            <v>377.5</v>
          </cell>
        </row>
        <row r="16">
          <cell r="G16" t="str">
            <v>St. Petersburg</v>
          </cell>
          <cell r="H16">
            <v>551.55200000000002</v>
          </cell>
          <cell r="I16">
            <v>263.54399999999998</v>
          </cell>
        </row>
        <row r="17">
          <cell r="G17" t="str">
            <v>West Co's</v>
          </cell>
          <cell r="H17">
            <v>514.048</v>
          </cell>
          <cell r="I17">
            <v>345.6</v>
          </cell>
        </row>
        <row r="18">
          <cell r="G18" t="str">
            <v>Miami</v>
          </cell>
          <cell r="H18">
            <v>509.048</v>
          </cell>
          <cell r="I18">
            <v>323</v>
          </cell>
        </row>
        <row r="19">
          <cell r="G19" t="str">
            <v>E. Duval Co.</v>
          </cell>
          <cell r="H19">
            <v>498.13200000000001</v>
          </cell>
          <cell r="I19">
            <v>354.28199999999998</v>
          </cell>
        </row>
        <row r="20">
          <cell r="G20" t="str">
            <v>Rem. Brevard Co.</v>
          </cell>
          <cell r="H20">
            <v>436.41099999999994</v>
          </cell>
          <cell r="I20">
            <v>334.5</v>
          </cell>
        </row>
        <row r="21">
          <cell r="G21" t="str">
            <v>Rem. Pinellas Co.</v>
          </cell>
          <cell r="H21">
            <v>407.416</v>
          </cell>
          <cell r="I21">
            <v>231.90200000000002</v>
          </cell>
        </row>
        <row r="22">
          <cell r="G22" t="str">
            <v>Tampa</v>
          </cell>
          <cell r="H22">
            <v>368.74200000000002</v>
          </cell>
          <cell r="I22">
            <v>228.31200000000001</v>
          </cell>
        </row>
        <row r="23">
          <cell r="G23" t="str">
            <v>Rem. Escambia Co.</v>
          </cell>
          <cell r="H23">
            <v>356.916</v>
          </cell>
          <cell r="I23">
            <v>288.70799999999997</v>
          </cell>
        </row>
        <row r="24">
          <cell r="G24" t="str">
            <v>Osceola</v>
          </cell>
          <cell r="H24">
            <v>350.40299999999996</v>
          </cell>
          <cell r="I24">
            <v>271</v>
          </cell>
        </row>
        <row r="25">
          <cell r="G25" t="str">
            <v>Orlando</v>
          </cell>
          <cell r="H25">
            <v>306.51600000000002</v>
          </cell>
          <cell r="I25">
            <v>246</v>
          </cell>
        </row>
        <row r="26">
          <cell r="G26" t="str">
            <v>Polk Co.</v>
          </cell>
          <cell r="H26">
            <v>299.48199999999997</v>
          </cell>
          <cell r="I26">
            <v>274</v>
          </cell>
        </row>
        <row r="27">
          <cell r="G27" t="str">
            <v>Jacksonville</v>
          </cell>
          <cell r="H27">
            <v>272.33499999999998</v>
          </cell>
          <cell r="I27">
            <v>199.79600000000002</v>
          </cell>
        </row>
        <row r="28">
          <cell r="G28" t="str">
            <v>Rem. State</v>
          </cell>
          <cell r="H28">
            <v>271.06399999999996</v>
          </cell>
          <cell r="I28">
            <v>238.08</v>
          </cell>
        </row>
        <row r="29">
          <cell r="G29" t="str">
            <v>W. Duval Co.</v>
          </cell>
          <cell r="H29">
            <v>228</v>
          </cell>
          <cell r="I29">
            <v>209.53200000000001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AcroExch.Document">
    <oleItems>
      <oleItem name="!" advise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Box II.1"/>
      <sheetName val="Figure II.1"/>
      <sheetName val="Figure II.2"/>
      <sheetName val="Table II.1"/>
      <sheetName val="Table II.2"/>
      <sheetName val="Table II.3(a)"/>
      <sheetName val="Table II.3(b)"/>
      <sheetName val="Table II.3(c)"/>
      <sheetName val="Figure II.3"/>
      <sheetName val="Table II.4"/>
      <sheetName val="Figure II.4"/>
      <sheetName val="Table II.5"/>
      <sheetName val="Table II.6"/>
      <sheetName val="Table II.7"/>
      <sheetName val="Table II.8"/>
      <sheetName val="Box II.2"/>
      <sheetName val="Figure II.5"/>
      <sheetName val="Data Fig. II.5"/>
      <sheetName val="Figure II.6"/>
      <sheetName val="Box II.3"/>
      <sheetName val="Box II.4"/>
      <sheetName val="Figure II.7(a)"/>
      <sheetName val="Figure II.7(b)"/>
      <sheetName val="Figure II.8"/>
      <sheetName val="Figure II.9"/>
      <sheetName val="CW 92-99"/>
      <sheetName val="Data_Entry-Exit"/>
      <sheetName val="Data Fig. II.3"/>
      <sheetName val="Data Fig. II.4"/>
      <sheetName val="Data Fig. II.7"/>
      <sheetName val="Figure II.X"/>
      <sheetName val="Data Figure II.X"/>
      <sheetName val="Data Fig. II.8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>
        <row r="3">
          <cell r="I3" t="str">
            <v>Indicated</v>
          </cell>
          <cell r="J3" t="str">
            <v>Filed</v>
          </cell>
          <cell r="K3" t="str">
            <v>Implemented</v>
          </cell>
        </row>
        <row r="4">
          <cell r="H4">
            <v>1991</v>
          </cell>
          <cell r="I4">
            <v>-3.3000000000000002E-2</v>
          </cell>
          <cell r="J4">
            <v>-3.3000000000000002E-2</v>
          </cell>
          <cell r="K4">
            <v>-3.3000000000000002E-2</v>
          </cell>
        </row>
        <row r="5">
          <cell r="H5">
            <v>1992</v>
          </cell>
          <cell r="I5">
            <v>-2.1000000000000001E-2</v>
          </cell>
          <cell r="J5">
            <v>-2.1000000000000001E-2</v>
          </cell>
          <cell r="K5">
            <v>-2.1000000000000001E-2</v>
          </cell>
        </row>
        <row r="6">
          <cell r="H6">
            <v>1995</v>
          </cell>
          <cell r="I6">
            <v>1.7110000000000001</v>
          </cell>
          <cell r="J6">
            <v>0.92300000000000004</v>
          </cell>
          <cell r="K6">
            <v>0.48699999999999999</v>
          </cell>
        </row>
      </sheetData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  <sheetData sheetId="28">
        <row r="7">
          <cell r="B7" t="str">
            <v>1996</v>
          </cell>
          <cell r="C7" t="str">
            <v>1998</v>
          </cell>
        </row>
        <row r="8">
          <cell r="A8" t="str">
            <v>1st</v>
          </cell>
          <cell r="B8">
            <v>476</v>
          </cell>
          <cell r="C8">
            <v>808</v>
          </cell>
        </row>
        <row r="9">
          <cell r="A9" t="str">
            <v>2nd</v>
          </cell>
          <cell r="B9">
            <v>745</v>
          </cell>
          <cell r="C9">
            <v>1197</v>
          </cell>
        </row>
        <row r="10">
          <cell r="A10" t="str">
            <v>3rd</v>
          </cell>
          <cell r="B10">
            <v>1329</v>
          </cell>
          <cell r="C10">
            <v>2188</v>
          </cell>
        </row>
        <row r="11">
          <cell r="A11" t="str">
            <v>4th</v>
          </cell>
          <cell r="B11">
            <v>5249</v>
          </cell>
          <cell r="C11">
            <v>4199</v>
          </cell>
        </row>
        <row r="12">
          <cell r="A12" t="str">
            <v>Mean</v>
          </cell>
          <cell r="B12">
            <v>1964</v>
          </cell>
          <cell r="C12">
            <v>2078</v>
          </cell>
        </row>
      </sheetData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Box II.1"/>
      <sheetName val="Fig II.1"/>
      <sheetName val="Figure II.1old"/>
      <sheetName val="Figure II.2"/>
      <sheetName val="Table II.1"/>
      <sheetName val="Table II.2"/>
      <sheetName val="Table II.3(a)"/>
      <sheetName val="Table II.3(b)"/>
      <sheetName val="Table II.3(c)"/>
      <sheetName val="Figure II.3"/>
      <sheetName val="Table II.4"/>
      <sheetName val="Figure II.4"/>
      <sheetName val="Table II.5"/>
      <sheetName val="Table II.6"/>
      <sheetName val="Table II.7"/>
      <sheetName val="Table II.8"/>
      <sheetName val="Box II.2"/>
      <sheetName val="Figure II.5"/>
      <sheetName val="Data Fig. II.5"/>
      <sheetName val="Figure II.6"/>
      <sheetName val="Box II.3"/>
      <sheetName val="Box II.4"/>
      <sheetName val="Figure II.7(a)"/>
      <sheetName val="Figure II.7(b)"/>
      <sheetName val="Figure II.8"/>
      <sheetName val="Figure II.9"/>
      <sheetName val="CW 92-99"/>
      <sheetName val="Data_Entry-Exit"/>
      <sheetName val="Data Fig. II.3"/>
      <sheetName val="Data Fig. II.4"/>
      <sheetName val="Data Fig. II.7"/>
      <sheetName val="Figure II.X"/>
      <sheetName val="Figure II.3b"/>
      <sheetName val="Data Figure II.X"/>
      <sheetName val="Data Fig II.1"/>
      <sheetName val="Data Fig. II.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3">
          <cell r="O13" t="str">
            <v>Policies</v>
          </cell>
          <cell r="P13" t="str">
            <v>Exposures</v>
          </cell>
        </row>
        <row r="14">
          <cell r="N14" t="str">
            <v>1990</v>
          </cell>
          <cell r="O14">
            <v>73.805000000000007</v>
          </cell>
          <cell r="P14">
            <v>5.6266819999999997</v>
          </cell>
        </row>
        <row r="15">
          <cell r="B15" t="str">
            <v>Policies</v>
          </cell>
          <cell r="C15" t="str">
            <v>Exposures(A+C)</v>
          </cell>
          <cell r="N15" t="str">
            <v>1991</v>
          </cell>
          <cell r="O15">
            <v>68.459000000000003</v>
          </cell>
          <cell r="P15">
            <v>5.4545240000000002</v>
          </cell>
        </row>
        <row r="16">
          <cell r="A16" t="str">
            <v>1993</v>
          </cell>
          <cell r="B16">
            <v>271.89999999999998</v>
          </cell>
          <cell r="C16">
            <v>17.531612436</v>
          </cell>
          <cell r="N16" t="str">
            <v>1992</v>
          </cell>
          <cell r="O16">
            <v>65.796999999999997</v>
          </cell>
          <cell r="P16">
            <v>5.4172729999999998</v>
          </cell>
        </row>
        <row r="17">
          <cell r="A17" t="str">
            <v>1994</v>
          </cell>
          <cell r="B17">
            <v>675.5</v>
          </cell>
          <cell r="C17">
            <v>44.718781483999997</v>
          </cell>
          <cell r="N17" t="str">
            <v>1993</v>
          </cell>
          <cell r="O17">
            <v>66.561999999999998</v>
          </cell>
          <cell r="P17">
            <v>5.6979620000000004</v>
          </cell>
        </row>
        <row r="18">
          <cell r="A18" t="str">
            <v>1995</v>
          </cell>
          <cell r="B18">
            <v>849.721</v>
          </cell>
          <cell r="C18">
            <v>57.067158143</v>
          </cell>
          <cell r="N18" t="str">
            <v>1994</v>
          </cell>
          <cell r="O18">
            <v>69.546999999999997</v>
          </cell>
          <cell r="P18">
            <v>6.1926420000000002</v>
          </cell>
        </row>
        <row r="19">
          <cell r="A19" t="str">
            <v>1996</v>
          </cell>
          <cell r="B19">
            <v>705.98800000000006</v>
          </cell>
          <cell r="C19">
            <v>78.053093966000006</v>
          </cell>
          <cell r="N19" t="str">
            <v>1995</v>
          </cell>
          <cell r="O19">
            <v>76.38</v>
          </cell>
          <cell r="P19">
            <v>7.4135819999999999</v>
          </cell>
        </row>
        <row r="20">
          <cell r="A20" t="str">
            <v>1997</v>
          </cell>
          <cell r="B20">
            <v>487.59</v>
          </cell>
          <cell r="C20">
            <v>60.530332803</v>
          </cell>
          <cell r="N20" t="str">
            <v>1996</v>
          </cell>
          <cell r="O20">
            <v>84.381</v>
          </cell>
          <cell r="P20">
            <v>9.0781650000000003</v>
          </cell>
        </row>
        <row r="21">
          <cell r="A21" t="str">
            <v>1998</v>
          </cell>
          <cell r="B21">
            <v>256.75299999999999</v>
          </cell>
          <cell r="C21">
            <v>38.615410722999997</v>
          </cell>
          <cell r="N21" t="str">
            <v>1997</v>
          </cell>
          <cell r="O21">
            <v>87.923000000000002</v>
          </cell>
          <cell r="P21">
            <v>10.030357</v>
          </cell>
        </row>
        <row r="22">
          <cell r="A22" t="str">
            <v>1999</v>
          </cell>
          <cell r="B22">
            <v>107.628</v>
          </cell>
          <cell r="C22">
            <v>17.671682458999999</v>
          </cell>
          <cell r="N22" t="str">
            <v>1998</v>
          </cell>
          <cell r="O22">
            <v>86.738</v>
          </cell>
          <cell r="P22">
            <v>10.049554000000001</v>
          </cell>
        </row>
        <row r="23">
          <cell r="A23" t="str">
            <v>2000</v>
          </cell>
          <cell r="B23">
            <v>67.23</v>
          </cell>
          <cell r="C23">
            <v>10.521533907</v>
          </cell>
          <cell r="N23" t="str">
            <v>1999</v>
          </cell>
          <cell r="O23">
            <v>77.599999999999994</v>
          </cell>
          <cell r="P23">
            <v>9</v>
          </cell>
        </row>
        <row r="24">
          <cell r="A24" t="str">
            <v>2001</v>
          </cell>
          <cell r="B24">
            <v>70.599999999999994</v>
          </cell>
          <cell r="C24">
            <v>11.2</v>
          </cell>
          <cell r="N24" t="str">
            <v>2000</v>
          </cell>
          <cell r="O24">
            <v>69.900000000000006</v>
          </cell>
          <cell r="P24">
            <v>8.5</v>
          </cell>
        </row>
      </sheetData>
      <sheetData sheetId="32" refreshError="1"/>
      <sheetData sheetId="33" refreshError="1"/>
      <sheetData sheetId="34">
        <row r="1">
          <cell r="B1" t="str">
            <v>Average Premium</v>
          </cell>
        </row>
        <row r="2">
          <cell r="B2" t="str">
            <v>1996</v>
          </cell>
          <cell r="C2" t="str">
            <v>1998</v>
          </cell>
        </row>
        <row r="3">
          <cell r="A3" t="str">
            <v>Florida</v>
          </cell>
          <cell r="B3">
            <v>894</v>
          </cell>
          <cell r="C3">
            <v>944</v>
          </cell>
        </row>
        <row r="4">
          <cell r="A4" t="str">
            <v>New York</v>
          </cell>
          <cell r="B4">
            <v>562</v>
          </cell>
          <cell r="C4">
            <v>574</v>
          </cell>
        </row>
        <row r="5">
          <cell r="A5" t="str">
            <v>Countrywide</v>
          </cell>
          <cell r="B5">
            <v>559</v>
          </cell>
          <cell r="C5">
            <v>578</v>
          </cell>
        </row>
      </sheetData>
      <sheetData sheetId="35">
        <row r="2">
          <cell r="C2" t="str">
            <v>500-Year Return Period</v>
          </cell>
          <cell r="D2" t="str">
            <v>100-Year Return Period</v>
          </cell>
        </row>
        <row r="3">
          <cell r="B3" t="str">
            <v>US</v>
          </cell>
          <cell r="C3">
            <v>73.8</v>
          </cell>
          <cell r="D3">
            <v>46.4</v>
          </cell>
        </row>
        <row r="4">
          <cell r="B4" t="str">
            <v>Gulf (ex.FL)</v>
          </cell>
          <cell r="C4">
            <v>22.6</v>
          </cell>
          <cell r="D4">
            <v>13.8</v>
          </cell>
        </row>
        <row r="5">
          <cell r="B5" t="str">
            <v>Florida</v>
          </cell>
          <cell r="C5">
            <v>65.599999999999994</v>
          </cell>
          <cell r="D5">
            <v>38.4</v>
          </cell>
        </row>
        <row r="6">
          <cell r="B6" t="str">
            <v>Southeast</v>
          </cell>
          <cell r="C6">
            <v>12.8</v>
          </cell>
          <cell r="D6">
            <v>7.6</v>
          </cell>
        </row>
        <row r="7">
          <cell r="B7" t="str">
            <v>Northeast</v>
          </cell>
          <cell r="C7">
            <v>39</v>
          </cell>
          <cell r="D7">
            <v>31.4</v>
          </cell>
        </row>
      </sheetData>
      <sheetData sheetId="36">
        <row r="12">
          <cell r="L12" t="str">
            <v>Policies</v>
          </cell>
          <cell r="M12" t="str">
            <v>Exposures</v>
          </cell>
        </row>
        <row r="13">
          <cell r="K13" t="str">
            <v>1990</v>
          </cell>
          <cell r="L13">
            <v>69.287999999999997</v>
          </cell>
          <cell r="M13">
            <v>6.7746760000000004</v>
          </cell>
        </row>
        <row r="14">
          <cell r="K14" t="str">
            <v>1991</v>
          </cell>
          <cell r="L14">
            <v>57.305</v>
          </cell>
          <cell r="M14">
            <v>7.0431059999999999</v>
          </cell>
        </row>
        <row r="15">
          <cell r="K15" t="str">
            <v>1992</v>
          </cell>
          <cell r="L15">
            <v>61.073999999999998</v>
          </cell>
          <cell r="M15">
            <v>7.4922979999999999</v>
          </cell>
        </row>
        <row r="16">
          <cell r="K16" t="str">
            <v>1993</v>
          </cell>
          <cell r="L16">
            <v>135.72399999999999</v>
          </cell>
          <cell r="M16">
            <v>15.31625</v>
          </cell>
        </row>
        <row r="17">
          <cell r="K17" t="str">
            <v>1994</v>
          </cell>
          <cell r="L17">
            <v>192.84200000000001</v>
          </cell>
          <cell r="M17">
            <v>27.024138000000001</v>
          </cell>
        </row>
        <row r="18">
          <cell r="K18" t="str">
            <v>1995</v>
          </cell>
          <cell r="L18">
            <v>240.28399999999999</v>
          </cell>
          <cell r="M18">
            <v>36.311129999999999</v>
          </cell>
        </row>
        <row r="19">
          <cell r="K19" t="str">
            <v>1996</v>
          </cell>
          <cell r="L19">
            <v>319.84300000000002</v>
          </cell>
          <cell r="M19">
            <v>49.475999999999999</v>
          </cell>
        </row>
        <row r="20">
          <cell r="K20" t="str">
            <v>1997</v>
          </cell>
          <cell r="L20">
            <v>442.14600000000002</v>
          </cell>
          <cell r="M20">
            <v>75.441000000000003</v>
          </cell>
        </row>
        <row r="21">
          <cell r="K21" t="str">
            <v>1998</v>
          </cell>
          <cell r="L21">
            <v>502.36900000000003</v>
          </cell>
          <cell r="M21">
            <v>91.118965000000003</v>
          </cell>
        </row>
        <row r="22">
          <cell r="K22" t="str">
            <v>1999</v>
          </cell>
          <cell r="L22">
            <v>465</v>
          </cell>
          <cell r="M22">
            <v>90.3</v>
          </cell>
        </row>
        <row r="23">
          <cell r="K23" t="str">
            <v>2000</v>
          </cell>
          <cell r="L23">
            <v>431.8</v>
          </cell>
          <cell r="M23">
            <v>92.6</v>
          </cell>
        </row>
        <row r="24">
          <cell r="K24" t="str">
            <v>2001</v>
          </cell>
          <cell r="L24">
            <v>424.1</v>
          </cell>
          <cell r="M24">
            <v>95.1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tabSelected="1" workbookViewId="0">
      <selection activeCell="D10" sqref="D10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30.6640625" customWidth="1"/>
    <col min="4" max="4" width="40.6640625" customWidth="1"/>
  </cols>
  <sheetData>
    <row r="1" spans="1:5" x14ac:dyDescent="0.25">
      <c r="A1" s="133" t="s">
        <v>87</v>
      </c>
      <c r="B1" s="133"/>
      <c r="C1" s="133"/>
      <c r="D1" s="133"/>
      <c r="E1" s="133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88</v>
      </c>
      <c r="B3" s="2" t="s">
        <v>89</v>
      </c>
      <c r="C3" s="2" t="s">
        <v>90</v>
      </c>
      <c r="D3" s="2" t="s">
        <v>91</v>
      </c>
      <c r="E3" s="2" t="s">
        <v>92</v>
      </c>
    </row>
    <row r="4" spans="1:5" ht="24.9" customHeight="1" x14ac:dyDescent="0.25">
      <c r="A4" t="s">
        <v>53</v>
      </c>
      <c r="B4" t="s">
        <v>96</v>
      </c>
      <c r="C4" s="17" t="s">
        <v>93</v>
      </c>
      <c r="D4" s="17"/>
      <c r="E4" s="17" t="s">
        <v>178</v>
      </c>
    </row>
    <row r="5" spans="1:5" ht="24.9" customHeight="1" x14ac:dyDescent="0.25">
      <c r="A5" t="s">
        <v>95</v>
      </c>
      <c r="B5" t="s">
        <v>96</v>
      </c>
      <c r="C5" s="17" t="s">
        <v>97</v>
      </c>
      <c r="D5" s="17" t="s">
        <v>199</v>
      </c>
      <c r="E5" s="17" t="s">
        <v>200</v>
      </c>
    </row>
    <row r="6" spans="1:5" ht="24.9" customHeight="1" x14ac:dyDescent="0.25">
      <c r="A6" t="s">
        <v>0</v>
      </c>
      <c r="B6" t="s">
        <v>96</v>
      </c>
      <c r="C6" s="17" t="s">
        <v>98</v>
      </c>
      <c r="D6" s="17" t="s">
        <v>222</v>
      </c>
      <c r="E6" s="17" t="s">
        <v>99</v>
      </c>
    </row>
    <row r="7" spans="1:5" ht="24.9" customHeight="1" x14ac:dyDescent="0.25">
      <c r="A7" t="s">
        <v>100</v>
      </c>
      <c r="B7" t="s">
        <v>96</v>
      </c>
      <c r="C7" s="17" t="s">
        <v>102</v>
      </c>
      <c r="D7" s="17" t="s">
        <v>222</v>
      </c>
      <c r="E7" s="17" t="s">
        <v>99</v>
      </c>
    </row>
    <row r="8" spans="1:5" ht="24.9" customHeight="1" x14ac:dyDescent="0.25">
      <c r="A8" t="s">
        <v>73</v>
      </c>
      <c r="B8" t="s">
        <v>96</v>
      </c>
      <c r="C8" s="17" t="s">
        <v>101</v>
      </c>
      <c r="D8" s="17" t="s">
        <v>222</v>
      </c>
      <c r="E8" s="17" t="s">
        <v>99</v>
      </c>
    </row>
    <row r="9" spans="1:5" ht="24.9" customHeight="1" x14ac:dyDescent="0.25">
      <c r="A9" t="s">
        <v>61</v>
      </c>
      <c r="B9" t="s">
        <v>96</v>
      </c>
      <c r="C9" s="17" t="s">
        <v>180</v>
      </c>
      <c r="D9" s="17" t="s">
        <v>181</v>
      </c>
      <c r="E9" s="17" t="s">
        <v>182</v>
      </c>
    </row>
    <row r="10" spans="1:5" ht="24.9" customHeight="1" x14ac:dyDescent="0.25">
      <c r="A10" t="s">
        <v>82</v>
      </c>
      <c r="B10" t="s">
        <v>96</v>
      </c>
      <c r="C10" s="17" t="s">
        <v>183</v>
      </c>
      <c r="E10" s="17" t="s">
        <v>94</v>
      </c>
    </row>
    <row r="11" spans="1:5" ht="24.9" customHeight="1" x14ac:dyDescent="0.25">
      <c r="A11" t="s">
        <v>103</v>
      </c>
      <c r="B11" t="s">
        <v>96</v>
      </c>
      <c r="C11" s="17" t="s">
        <v>201</v>
      </c>
      <c r="D11" s="17" t="s">
        <v>179</v>
      </c>
      <c r="E11" s="17" t="s">
        <v>112</v>
      </c>
    </row>
    <row r="12" spans="1:5" ht="24.9" customHeight="1" x14ac:dyDescent="0.25">
      <c r="A12" t="s">
        <v>63</v>
      </c>
      <c r="B12" t="s">
        <v>96</v>
      </c>
      <c r="C12" s="17" t="s">
        <v>184</v>
      </c>
      <c r="D12" s="18"/>
      <c r="E12" s="18" t="s">
        <v>186</v>
      </c>
    </row>
    <row r="13" spans="1:5" ht="24.9" customHeight="1" x14ac:dyDescent="0.25">
      <c r="A13" t="s">
        <v>104</v>
      </c>
      <c r="B13" t="s">
        <v>121</v>
      </c>
      <c r="C13" s="17" t="s">
        <v>185</v>
      </c>
      <c r="D13" s="62" t="s">
        <v>187</v>
      </c>
      <c r="E13" s="18" t="s">
        <v>186</v>
      </c>
    </row>
    <row r="14" spans="1:5" ht="24.9" customHeight="1" x14ac:dyDescent="0.25">
      <c r="A14" t="s">
        <v>142</v>
      </c>
      <c r="B14" t="s">
        <v>96</v>
      </c>
      <c r="C14" s="17" t="s">
        <v>188</v>
      </c>
      <c r="D14" s="17" t="s">
        <v>223</v>
      </c>
      <c r="E14" s="17" t="s">
        <v>112</v>
      </c>
    </row>
    <row r="15" spans="1:5" ht="24.9" customHeight="1" x14ac:dyDescent="0.25">
      <c r="A15" t="s">
        <v>146</v>
      </c>
      <c r="B15" t="s">
        <v>96</v>
      </c>
      <c r="C15" s="17" t="s">
        <v>189</v>
      </c>
      <c r="D15" s="17" t="s">
        <v>223</v>
      </c>
      <c r="E15" s="17" t="s">
        <v>112</v>
      </c>
    </row>
    <row r="16" spans="1:5" ht="24.9" customHeight="1" x14ac:dyDescent="0.25">
      <c r="A16" t="s">
        <v>147</v>
      </c>
      <c r="B16" t="s">
        <v>96</v>
      </c>
      <c r="C16" s="17" t="s">
        <v>190</v>
      </c>
      <c r="D16" s="17" t="s">
        <v>223</v>
      </c>
      <c r="E16" s="17" t="s">
        <v>112</v>
      </c>
    </row>
    <row r="17" spans="1:5" ht="24.9" customHeight="1" x14ac:dyDescent="0.25">
      <c r="A17" t="s">
        <v>193</v>
      </c>
      <c r="B17" t="s">
        <v>113</v>
      </c>
      <c r="C17" s="17" t="s">
        <v>105</v>
      </c>
      <c r="D17" s="17" t="s">
        <v>111</v>
      </c>
      <c r="E17" s="17" t="s">
        <v>106</v>
      </c>
    </row>
    <row r="18" spans="1:5" ht="24.9" customHeight="1" x14ac:dyDescent="0.25">
      <c r="A18" t="s">
        <v>191</v>
      </c>
      <c r="B18" t="s">
        <v>113</v>
      </c>
      <c r="C18" s="17" t="s">
        <v>107</v>
      </c>
      <c r="D18" s="17" t="s">
        <v>192</v>
      </c>
      <c r="E18" s="17" t="s">
        <v>106</v>
      </c>
    </row>
    <row r="19" spans="1:5" ht="24.9" customHeight="1" x14ac:dyDescent="0.25">
      <c r="A19" t="s">
        <v>64</v>
      </c>
      <c r="B19" t="s">
        <v>96</v>
      </c>
      <c r="C19" s="17" t="s">
        <v>109</v>
      </c>
      <c r="D19" s="17" t="s">
        <v>199</v>
      </c>
      <c r="E19" s="19" t="s">
        <v>110</v>
      </c>
    </row>
    <row r="20" spans="1:5" ht="24.9" customHeight="1" x14ac:dyDescent="0.25">
      <c r="A20" t="s">
        <v>79</v>
      </c>
      <c r="B20" t="s">
        <v>96</v>
      </c>
      <c r="C20" s="17" t="s">
        <v>194</v>
      </c>
      <c r="D20" s="17" t="s">
        <v>199</v>
      </c>
      <c r="E20" s="19" t="s">
        <v>108</v>
      </c>
    </row>
    <row r="21" spans="1:5" ht="24.9" customHeight="1" x14ac:dyDescent="0.25">
      <c r="A21" t="s">
        <v>173</v>
      </c>
      <c r="B21" t="s">
        <v>96</v>
      </c>
      <c r="C21" s="17" t="s">
        <v>115</v>
      </c>
      <c r="D21" s="17"/>
      <c r="E21" s="19" t="s">
        <v>114</v>
      </c>
    </row>
  </sheetData>
  <mergeCells count="1">
    <mergeCell ref="A1:E1"/>
  </mergeCells>
  <phoneticPr fontId="0" type="noConversion"/>
  <printOptions horizontalCentered="1" gridLines="1"/>
  <pageMargins left="0.5" right="0.5" top="1" bottom="1" header="0.5" footer="0.5"/>
  <pageSetup scale="97" orientation="portrait" horizontalDpi="4294967292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>
      <selection activeCell="G22" sqref="G22"/>
    </sheetView>
  </sheetViews>
  <sheetFormatPr defaultRowHeight="13.2" x14ac:dyDescent="0.25"/>
  <cols>
    <col min="1" max="1" width="5.109375" customWidth="1"/>
    <col min="2" max="4" width="12.6640625" customWidth="1"/>
  </cols>
  <sheetData>
    <row r="1" spans="1:6" x14ac:dyDescent="0.25">
      <c r="A1" s="137" t="s">
        <v>142</v>
      </c>
      <c r="B1" s="138"/>
      <c r="C1" s="138"/>
      <c r="D1" s="138"/>
      <c r="E1" s="138"/>
      <c r="F1" s="139"/>
    </row>
    <row r="2" spans="1:6" x14ac:dyDescent="0.25">
      <c r="A2" s="140" t="s">
        <v>168</v>
      </c>
      <c r="B2" s="141"/>
      <c r="C2" s="141"/>
      <c r="D2" s="141"/>
      <c r="E2" s="141"/>
      <c r="F2" s="142"/>
    </row>
    <row r="3" spans="1:6" x14ac:dyDescent="0.25">
      <c r="A3" s="140" t="s">
        <v>210</v>
      </c>
      <c r="B3" s="141"/>
      <c r="C3" s="141"/>
      <c r="D3" s="141"/>
      <c r="E3" s="141"/>
      <c r="F3" s="142"/>
    </row>
    <row r="4" spans="1:6" x14ac:dyDescent="0.25">
      <c r="A4" s="51"/>
      <c r="B4" s="24"/>
      <c r="C4" s="24"/>
      <c r="D4" s="24"/>
      <c r="E4" s="25"/>
      <c r="F4" s="39"/>
    </row>
    <row r="5" spans="1:6" x14ac:dyDescent="0.25">
      <c r="A5" s="2" t="s">
        <v>77</v>
      </c>
      <c r="B5" s="2" t="s">
        <v>84</v>
      </c>
      <c r="C5" s="2" t="s">
        <v>85</v>
      </c>
      <c r="D5" s="2" t="s">
        <v>83</v>
      </c>
      <c r="E5" s="50" t="s">
        <v>169</v>
      </c>
      <c r="F5" s="50" t="s">
        <v>170</v>
      </c>
    </row>
    <row r="6" spans="1:6" x14ac:dyDescent="0.25">
      <c r="A6" s="12">
        <v>1990</v>
      </c>
      <c r="B6" s="59">
        <v>973036</v>
      </c>
      <c r="C6" s="52">
        <f t="shared" ref="C6:C13" si="0">B6*D6</f>
        <v>577010.348</v>
      </c>
      <c r="D6" s="28">
        <v>0.59299999999999997</v>
      </c>
      <c r="E6" s="28">
        <v>4.2999999999999997E-2</v>
      </c>
      <c r="F6" s="53">
        <v>0.13300000000000001</v>
      </c>
    </row>
    <row r="7" spans="1:6" x14ac:dyDescent="0.25">
      <c r="A7" s="12">
        <v>1991</v>
      </c>
      <c r="B7" s="60">
        <v>1040068</v>
      </c>
      <c r="C7" s="52">
        <f t="shared" si="0"/>
        <v>666683.58799999999</v>
      </c>
      <c r="D7" s="28">
        <v>0.64100000000000001</v>
      </c>
      <c r="E7" s="28">
        <v>5.0000000000000001E-3</v>
      </c>
      <c r="F7" s="53">
        <v>6.9000000000000006E-2</v>
      </c>
    </row>
    <row r="8" spans="1:6" x14ac:dyDescent="0.25">
      <c r="A8" s="12">
        <v>1992</v>
      </c>
      <c r="B8" s="60">
        <v>1109897</v>
      </c>
      <c r="C8" s="52">
        <f t="shared" si="0"/>
        <v>10991309.991</v>
      </c>
      <c r="D8" s="28">
        <v>9.9030000000000005</v>
      </c>
      <c r="E8" s="28">
        <v>-6.5739999999999998</v>
      </c>
      <c r="F8" s="53">
        <v>-7.149</v>
      </c>
    </row>
    <row r="9" spans="1:6" x14ac:dyDescent="0.25">
      <c r="A9" s="12">
        <v>1993</v>
      </c>
      <c r="B9" s="60">
        <v>1223902</v>
      </c>
      <c r="C9" s="52">
        <f t="shared" si="0"/>
        <v>1231245.412</v>
      </c>
      <c r="D9" s="28">
        <v>1.006</v>
      </c>
      <c r="E9" s="28">
        <v>-0.19900000000000001</v>
      </c>
      <c r="F9" s="53">
        <v>-0.161</v>
      </c>
    </row>
    <row r="10" spans="1:6" x14ac:dyDescent="0.25">
      <c r="A10" s="12">
        <v>1994</v>
      </c>
      <c r="B10" s="60">
        <v>1543654</v>
      </c>
      <c r="C10" s="52">
        <f t="shared" si="0"/>
        <v>592763.13600000006</v>
      </c>
      <c r="D10" s="28">
        <v>0.38400000000000001</v>
      </c>
      <c r="E10" s="28">
        <v>0.218</v>
      </c>
      <c r="F10" s="53">
        <v>0.35399999999999998</v>
      </c>
    </row>
    <row r="11" spans="1:6" x14ac:dyDescent="0.25">
      <c r="A11" s="12">
        <v>1995</v>
      </c>
      <c r="B11" s="60">
        <v>1595646</v>
      </c>
      <c r="C11" s="52">
        <f t="shared" si="0"/>
        <v>933452.90999999992</v>
      </c>
      <c r="D11" s="28">
        <v>0.58499999999999996</v>
      </c>
      <c r="E11" s="28">
        <v>0.06</v>
      </c>
      <c r="F11" s="53">
        <v>0.13100000000000001</v>
      </c>
    </row>
    <row r="12" spans="1:6" x14ac:dyDescent="0.25">
      <c r="A12" s="54">
        <f>A11+1</f>
        <v>1996</v>
      </c>
      <c r="B12" s="60">
        <v>1851407</v>
      </c>
      <c r="C12" s="52">
        <f t="shared" si="0"/>
        <v>694277.625</v>
      </c>
      <c r="D12" s="28">
        <v>0.375</v>
      </c>
      <c r="E12" s="28">
        <v>0.22</v>
      </c>
      <c r="F12" s="53">
        <v>0.33600000000000002</v>
      </c>
    </row>
    <row r="13" spans="1:6" x14ac:dyDescent="0.25">
      <c r="A13" s="54">
        <f>A12+1</f>
        <v>1997</v>
      </c>
      <c r="B13" s="60">
        <v>2160796</v>
      </c>
      <c r="C13" s="52">
        <f t="shared" si="0"/>
        <v>732509.84400000004</v>
      </c>
      <c r="D13" s="28">
        <v>0.33900000000000002</v>
      </c>
      <c r="E13" s="28">
        <v>0.22</v>
      </c>
      <c r="F13" s="53">
        <v>0.315</v>
      </c>
    </row>
    <row r="14" spans="1:6" x14ac:dyDescent="0.25">
      <c r="A14" s="54">
        <f>A13+1</f>
        <v>1998</v>
      </c>
      <c r="B14" s="60">
        <v>2285064</v>
      </c>
      <c r="C14" s="52">
        <f>B14*D14</f>
        <v>758641.24800000002</v>
      </c>
      <c r="D14" s="28">
        <v>0.33200000000000002</v>
      </c>
      <c r="E14" s="28">
        <v>0.221</v>
      </c>
      <c r="F14" s="53">
        <v>0.29299999999999998</v>
      </c>
    </row>
    <row r="15" spans="1:6" x14ac:dyDescent="0.25">
      <c r="A15" s="54">
        <f>A14+1</f>
        <v>1999</v>
      </c>
      <c r="B15" s="60">
        <v>2543780</v>
      </c>
      <c r="C15" s="52">
        <v>845979</v>
      </c>
      <c r="D15" s="28">
        <f>C15/B15</f>
        <v>0.33256767487754446</v>
      </c>
      <c r="E15" s="28">
        <v>0.221</v>
      </c>
      <c r="F15" s="53">
        <v>0.28599999999999998</v>
      </c>
    </row>
    <row r="16" spans="1:6" x14ac:dyDescent="0.25">
      <c r="A16" s="54">
        <v>2000</v>
      </c>
      <c r="B16" s="60">
        <v>2838645</v>
      </c>
      <c r="C16" s="52">
        <v>902770</v>
      </c>
      <c r="D16" s="28">
        <f>C16/B16</f>
        <v>0.31802849599016431</v>
      </c>
      <c r="E16" s="65" t="s">
        <v>138</v>
      </c>
      <c r="F16" s="66" t="s">
        <v>138</v>
      </c>
    </row>
    <row r="17" spans="1:6" x14ac:dyDescent="0.25">
      <c r="A17" s="55" t="s">
        <v>171</v>
      </c>
      <c r="B17" s="61">
        <f>AVERAGE(B6:B16)</f>
        <v>1742354.0909090908</v>
      </c>
      <c r="C17" s="56">
        <f>AVERAGE(C6:C16)</f>
        <v>1720603.9183636366</v>
      </c>
      <c r="D17" s="57">
        <f>AVERAGE(D6:D16)</f>
        <v>1.3462360155334283</v>
      </c>
      <c r="E17" s="57">
        <v>-0.55600000000000005</v>
      </c>
      <c r="F17" s="58">
        <v>-0.53900000000000003</v>
      </c>
    </row>
    <row r="18" spans="1:6" x14ac:dyDescent="0.25">
      <c r="A18" t="s">
        <v>86</v>
      </c>
    </row>
    <row r="19" spans="1:6" x14ac:dyDescent="0.25">
      <c r="D19" s="11"/>
    </row>
  </sheetData>
  <mergeCells count="3">
    <mergeCell ref="A1:F1"/>
    <mergeCell ref="A2:F2"/>
    <mergeCell ref="A3:F3"/>
  </mergeCells>
  <phoneticPr fontId="0" type="noConversion"/>
  <printOptions horizontalCentered="1" gridLines="1"/>
  <pageMargins left="0.75" right="0.75" top="1" bottom="1" header="0.5" footer="0.5"/>
  <pageSetup orientation="portrait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4" sqref="A4"/>
    </sheetView>
  </sheetViews>
  <sheetFormatPr defaultRowHeight="13.2" x14ac:dyDescent="0.25"/>
  <cols>
    <col min="1" max="1" width="5.109375" customWidth="1"/>
    <col min="2" max="4" width="12.6640625" customWidth="1"/>
  </cols>
  <sheetData>
    <row r="1" spans="1:6" x14ac:dyDescent="0.25">
      <c r="A1" s="137" t="s">
        <v>146</v>
      </c>
      <c r="B1" s="138"/>
      <c r="C1" s="138"/>
      <c r="D1" s="138"/>
      <c r="E1" s="138"/>
      <c r="F1" s="139"/>
    </row>
    <row r="2" spans="1:6" x14ac:dyDescent="0.25">
      <c r="A2" s="140" t="s">
        <v>168</v>
      </c>
      <c r="B2" s="141"/>
      <c r="C2" s="141"/>
      <c r="D2" s="141"/>
      <c r="E2" s="141"/>
      <c r="F2" s="142"/>
    </row>
    <row r="3" spans="1:6" x14ac:dyDescent="0.25">
      <c r="A3" s="140" t="s">
        <v>209</v>
      </c>
      <c r="B3" s="141"/>
      <c r="C3" s="141"/>
      <c r="D3" s="141"/>
      <c r="E3" s="141"/>
      <c r="F3" s="142"/>
    </row>
    <row r="4" spans="1:6" x14ac:dyDescent="0.25">
      <c r="A4" s="51"/>
      <c r="B4" s="24"/>
      <c r="C4" s="24"/>
      <c r="D4" s="24"/>
      <c r="E4" s="25"/>
      <c r="F4" s="39"/>
    </row>
    <row r="5" spans="1:6" x14ac:dyDescent="0.25">
      <c r="A5" s="2" t="s">
        <v>77</v>
      </c>
      <c r="B5" s="2" t="s">
        <v>84</v>
      </c>
      <c r="C5" s="2" t="s">
        <v>85</v>
      </c>
      <c r="D5" s="2" t="s">
        <v>83</v>
      </c>
      <c r="E5" s="50" t="s">
        <v>169</v>
      </c>
      <c r="F5" s="50" t="s">
        <v>170</v>
      </c>
    </row>
    <row r="6" spans="1:6" x14ac:dyDescent="0.25">
      <c r="A6" s="12">
        <v>1990</v>
      </c>
      <c r="B6" s="59">
        <v>1501551</v>
      </c>
      <c r="C6" s="52">
        <f>B6*D6</f>
        <v>813840.64200000011</v>
      </c>
      <c r="D6" s="28">
        <v>0.54200000000000004</v>
      </c>
      <c r="E6" s="28">
        <v>9.1999999999999998E-2</v>
      </c>
      <c r="F6" s="53">
        <v>0.20200000000000001</v>
      </c>
    </row>
    <row r="7" spans="1:6" x14ac:dyDescent="0.25">
      <c r="A7" s="12">
        <v>1991</v>
      </c>
      <c r="B7" s="60">
        <v>1580650</v>
      </c>
      <c r="C7" s="52">
        <f t="shared" ref="C7:C15" si="0">B7*D7</f>
        <v>995809.5</v>
      </c>
      <c r="D7" s="28">
        <v>0.63</v>
      </c>
      <c r="E7" s="28">
        <v>2.5000000000000001E-2</v>
      </c>
      <c r="F7" s="53">
        <v>9.6000000000000002E-2</v>
      </c>
    </row>
    <row r="8" spans="1:6" x14ac:dyDescent="0.25">
      <c r="A8" s="12">
        <v>1992</v>
      </c>
      <c r="B8" s="60">
        <v>1651640</v>
      </c>
      <c r="C8" s="52">
        <f t="shared" si="0"/>
        <v>1080172.56</v>
      </c>
      <c r="D8" s="28">
        <v>0.65400000000000003</v>
      </c>
      <c r="E8" s="28">
        <v>3.1E-2</v>
      </c>
      <c r="F8" s="53">
        <v>0.112</v>
      </c>
    </row>
    <row r="9" spans="1:6" x14ac:dyDescent="0.25">
      <c r="A9" s="12">
        <v>1993</v>
      </c>
      <c r="B9" s="60">
        <v>1719035</v>
      </c>
      <c r="C9" s="52">
        <f t="shared" si="0"/>
        <v>985007.05499999993</v>
      </c>
      <c r="D9" s="28">
        <v>0.57299999999999995</v>
      </c>
      <c r="E9" s="28">
        <v>6.6000000000000003E-2</v>
      </c>
      <c r="F9" s="53">
        <v>0.14499999999999999</v>
      </c>
    </row>
    <row r="10" spans="1:6" x14ac:dyDescent="0.25">
      <c r="A10" s="12">
        <v>1994</v>
      </c>
      <c r="B10" s="60">
        <v>1808119</v>
      </c>
      <c r="C10" s="52">
        <f t="shared" si="0"/>
        <v>1386827.273</v>
      </c>
      <c r="D10" s="28">
        <v>0.76700000000000002</v>
      </c>
      <c r="E10" s="28">
        <v>-7.4999999999999997E-2</v>
      </c>
      <c r="F10" s="53">
        <v>-5.6000000000000001E-2</v>
      </c>
    </row>
    <row r="11" spans="1:6" x14ac:dyDescent="0.25">
      <c r="A11" s="12">
        <v>1995</v>
      </c>
      <c r="B11" s="60">
        <v>1907520</v>
      </c>
      <c r="C11" s="52">
        <f t="shared" si="0"/>
        <v>965205.12</v>
      </c>
      <c r="D11" s="28">
        <v>0.50600000000000001</v>
      </c>
      <c r="E11" s="28">
        <v>0.115</v>
      </c>
      <c r="F11" s="53">
        <v>0.19700000000000001</v>
      </c>
    </row>
    <row r="12" spans="1:6" x14ac:dyDescent="0.25">
      <c r="A12" s="54">
        <f>A11+1</f>
        <v>1996</v>
      </c>
      <c r="B12" s="60">
        <v>1999463</v>
      </c>
      <c r="C12" s="52">
        <f t="shared" si="0"/>
        <v>1235668.1340000001</v>
      </c>
      <c r="D12" s="28">
        <v>0.61799999999999999</v>
      </c>
      <c r="E12" s="28">
        <v>3.5000000000000003E-2</v>
      </c>
      <c r="F12" s="53">
        <v>9.4E-2</v>
      </c>
    </row>
    <row r="13" spans="1:6" x14ac:dyDescent="0.25">
      <c r="A13" s="54">
        <f>A12+1</f>
        <v>1997</v>
      </c>
      <c r="B13" s="60">
        <v>2071286</v>
      </c>
      <c r="C13" s="52">
        <f t="shared" si="0"/>
        <v>938292.55800000008</v>
      </c>
      <c r="D13" s="28">
        <v>0.45300000000000001</v>
      </c>
      <c r="E13" s="28">
        <v>0.13700000000000001</v>
      </c>
      <c r="F13" s="53">
        <v>0.19600000000000001</v>
      </c>
    </row>
    <row r="14" spans="1:6" x14ac:dyDescent="0.25">
      <c r="A14" s="54">
        <f>A13+1</f>
        <v>1998</v>
      </c>
      <c r="B14" s="60">
        <v>2149080</v>
      </c>
      <c r="C14" s="52">
        <f t="shared" si="0"/>
        <v>1076689.08</v>
      </c>
      <c r="D14" s="28">
        <v>0.501</v>
      </c>
      <c r="E14" s="28">
        <v>0.104</v>
      </c>
      <c r="F14" s="53">
        <v>0.154</v>
      </c>
    </row>
    <row r="15" spans="1:6" x14ac:dyDescent="0.25">
      <c r="A15" s="54">
        <f>A14+1</f>
        <v>1999</v>
      </c>
      <c r="B15" s="60">
        <v>2203618</v>
      </c>
      <c r="C15" s="52">
        <f t="shared" si="0"/>
        <v>1123845.18</v>
      </c>
      <c r="D15" s="28">
        <v>0.51</v>
      </c>
      <c r="E15" s="28">
        <v>0.10199999999999999</v>
      </c>
      <c r="F15" s="53">
        <v>0.14599999999999999</v>
      </c>
    </row>
    <row r="16" spans="1:6" x14ac:dyDescent="0.25">
      <c r="A16" s="54" t="s">
        <v>203</v>
      </c>
      <c r="B16" s="60">
        <v>2292719</v>
      </c>
      <c r="C16" s="52">
        <v>1074210</v>
      </c>
      <c r="D16" s="28">
        <f>C16/B16</f>
        <v>0.46853103236811838</v>
      </c>
      <c r="E16" s="65" t="s">
        <v>138</v>
      </c>
      <c r="F16" s="66" t="s">
        <v>138</v>
      </c>
    </row>
    <row r="17" spans="1:6" x14ac:dyDescent="0.25">
      <c r="A17" s="55" t="s">
        <v>171</v>
      </c>
      <c r="B17" s="61">
        <f>AVERAGE(B6:B16)</f>
        <v>1898607.3636363635</v>
      </c>
      <c r="C17" s="56">
        <f>AVERAGE(C6:C16)</f>
        <v>1061415.1910909091</v>
      </c>
      <c r="D17" s="57">
        <f>AVERAGE(D6:D16)</f>
        <v>0.56568463930619262</v>
      </c>
      <c r="E17" s="57">
        <v>6.3E-2</v>
      </c>
      <c r="F17" s="58">
        <v>0.129</v>
      </c>
    </row>
    <row r="18" spans="1:6" x14ac:dyDescent="0.25">
      <c r="A18" s="25" t="s">
        <v>86</v>
      </c>
      <c r="B18" s="25"/>
      <c r="C18" s="25"/>
      <c r="D18" s="25"/>
      <c r="E18" s="25"/>
      <c r="F18" s="25"/>
    </row>
  </sheetData>
  <mergeCells count="3">
    <mergeCell ref="A1:F1"/>
    <mergeCell ref="A2:F2"/>
    <mergeCell ref="A3:F3"/>
  </mergeCells>
  <phoneticPr fontId="0" type="noConversion"/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workbookViewId="0">
      <selection sqref="A1:H19"/>
    </sheetView>
  </sheetViews>
  <sheetFormatPr defaultRowHeight="13.2" x14ac:dyDescent="0.25"/>
  <cols>
    <col min="1" max="1" width="5.109375" customWidth="1"/>
    <col min="2" max="4" width="12.6640625" customWidth="1"/>
    <col min="5" max="5" width="15.6640625" customWidth="1"/>
    <col min="6" max="6" width="15.44140625" customWidth="1"/>
  </cols>
  <sheetData>
    <row r="1" spans="1:8" x14ac:dyDescent="0.25">
      <c r="A1" s="137" t="s">
        <v>147</v>
      </c>
      <c r="B1" s="138"/>
      <c r="C1" s="138"/>
      <c r="D1" s="138"/>
      <c r="E1" s="138"/>
      <c r="F1" s="138"/>
      <c r="G1" s="138"/>
      <c r="H1" s="139"/>
    </row>
    <row r="2" spans="1:8" x14ac:dyDescent="0.25">
      <c r="A2" s="140" t="s">
        <v>168</v>
      </c>
      <c r="B2" s="141"/>
      <c r="C2" s="141"/>
      <c r="D2" s="141"/>
      <c r="E2" s="141"/>
      <c r="F2" s="141"/>
      <c r="G2" s="141"/>
      <c r="H2" s="142"/>
    </row>
    <row r="3" spans="1:8" x14ac:dyDescent="0.25">
      <c r="A3" s="140" t="s">
        <v>208</v>
      </c>
      <c r="B3" s="141"/>
      <c r="C3" s="141"/>
      <c r="D3" s="141"/>
      <c r="E3" s="141"/>
      <c r="F3" s="141"/>
      <c r="G3" s="141"/>
      <c r="H3" s="142"/>
    </row>
    <row r="4" spans="1:8" x14ac:dyDescent="0.25">
      <c r="A4" s="51"/>
      <c r="B4" s="24"/>
      <c r="C4" s="24"/>
      <c r="D4" s="24"/>
      <c r="E4" s="24"/>
      <c r="F4" s="24"/>
      <c r="G4" s="25"/>
      <c r="H4" s="39"/>
    </row>
    <row r="5" spans="1:8" x14ac:dyDescent="0.25">
      <c r="A5" s="2" t="s">
        <v>77</v>
      </c>
      <c r="B5" s="2" t="s">
        <v>84</v>
      </c>
      <c r="C5" s="2" t="s">
        <v>85</v>
      </c>
      <c r="D5" s="2" t="s">
        <v>83</v>
      </c>
      <c r="E5" s="2" t="s">
        <v>205</v>
      </c>
      <c r="F5" s="2" t="s">
        <v>204</v>
      </c>
      <c r="G5" s="50" t="s">
        <v>169</v>
      </c>
      <c r="H5" s="50" t="s">
        <v>170</v>
      </c>
    </row>
    <row r="6" spans="1:8" x14ac:dyDescent="0.25">
      <c r="A6" s="12">
        <v>1990</v>
      </c>
      <c r="B6" s="59">
        <v>18504957</v>
      </c>
      <c r="C6" s="52">
        <f>B6*D6</f>
        <v>13157024.426999999</v>
      </c>
      <c r="D6" s="28">
        <v>0.71099999999999997</v>
      </c>
      <c r="E6" s="28">
        <v>1.1299999999999999</v>
      </c>
      <c r="F6" s="28">
        <v>1.0780000000000001</v>
      </c>
      <c r="G6" s="28">
        <v>-4.2999999999999997E-2</v>
      </c>
      <c r="H6" s="53">
        <v>-8.9999999999999993E-3</v>
      </c>
    </row>
    <row r="7" spans="1:8" x14ac:dyDescent="0.25">
      <c r="A7" s="12">
        <v>1991</v>
      </c>
      <c r="B7" s="60">
        <v>19352271</v>
      </c>
      <c r="C7" s="52">
        <f t="shared" ref="C7:C15" si="0">B7*D7</f>
        <v>14688373.688999999</v>
      </c>
      <c r="D7" s="28">
        <v>0.75900000000000001</v>
      </c>
      <c r="E7" s="28">
        <v>1.177</v>
      </c>
      <c r="F7" s="28">
        <v>1.123</v>
      </c>
      <c r="G7" s="28">
        <v>-0.08</v>
      </c>
      <c r="H7" s="53">
        <v>-6.6000000000000003E-2</v>
      </c>
    </row>
    <row r="8" spans="1:8" x14ac:dyDescent="0.25">
      <c r="A8" s="12">
        <v>1992</v>
      </c>
      <c r="B8" s="60">
        <v>20537907</v>
      </c>
      <c r="C8" s="52">
        <f t="shared" si="0"/>
        <v>25590232.122000001</v>
      </c>
      <c r="D8" s="28">
        <v>1.246</v>
      </c>
      <c r="E8" s="28">
        <v>1.5840000000000001</v>
      </c>
      <c r="F8" s="28">
        <v>1.5189999999999999</v>
      </c>
      <c r="G8" s="28">
        <v>-0.40200000000000002</v>
      </c>
      <c r="H8" s="53">
        <v>-0.54300000000000004</v>
      </c>
    </row>
    <row r="9" spans="1:8" x14ac:dyDescent="0.25">
      <c r="A9" s="12">
        <v>1993</v>
      </c>
      <c r="B9" s="60">
        <v>21923226</v>
      </c>
      <c r="C9" s="52">
        <f t="shared" si="0"/>
        <v>15236642.069999998</v>
      </c>
      <c r="D9" s="28">
        <v>0.69499999999999995</v>
      </c>
      <c r="E9" s="28">
        <v>1.1359999999999999</v>
      </c>
      <c r="F9" s="28">
        <v>1.073</v>
      </c>
      <c r="G9" s="28">
        <v>-2.1999999999999999E-2</v>
      </c>
      <c r="H9" s="53">
        <v>2.5000000000000001E-2</v>
      </c>
    </row>
    <row r="10" spans="1:8" x14ac:dyDescent="0.25">
      <c r="A10" s="12">
        <v>1994</v>
      </c>
      <c r="B10" s="60">
        <v>23600467</v>
      </c>
      <c r="C10" s="52">
        <f t="shared" si="0"/>
        <v>16921534.838999998</v>
      </c>
      <c r="D10" s="28">
        <v>0.71699999999999997</v>
      </c>
      <c r="E10" s="28">
        <v>1.1839999999999999</v>
      </c>
      <c r="F10" s="28">
        <v>1.135</v>
      </c>
      <c r="G10" s="28">
        <v>-4.3999999999999997E-2</v>
      </c>
      <c r="H10" s="53">
        <v>-1.7000000000000001E-2</v>
      </c>
    </row>
    <row r="11" spans="1:8" x14ac:dyDescent="0.25">
      <c r="A11" s="12">
        <v>1995</v>
      </c>
      <c r="B11" s="60">
        <v>24944550</v>
      </c>
      <c r="C11" s="52">
        <f t="shared" si="0"/>
        <v>16762737.600000001</v>
      </c>
      <c r="D11" s="28">
        <v>0.67200000000000004</v>
      </c>
      <c r="E11" s="28">
        <v>1.127</v>
      </c>
      <c r="F11" s="28">
        <v>1.0740000000000001</v>
      </c>
      <c r="G11" s="28">
        <v>-1.2E-2</v>
      </c>
      <c r="H11" s="53">
        <v>3.6999999999999998E-2</v>
      </c>
    </row>
    <row r="12" spans="1:8" x14ac:dyDescent="0.25">
      <c r="A12" s="54">
        <f>A11+1</f>
        <v>1996</v>
      </c>
      <c r="B12" s="60">
        <v>26466652</v>
      </c>
      <c r="C12" s="52">
        <f t="shared" si="0"/>
        <v>20220522.127999999</v>
      </c>
      <c r="D12" s="28">
        <v>0.76400000000000001</v>
      </c>
      <c r="E12" s="28">
        <v>1.2170000000000001</v>
      </c>
      <c r="F12" s="28">
        <v>1.1679999999999999</v>
      </c>
      <c r="G12" s="28">
        <v>-7.3999999999999996E-2</v>
      </c>
      <c r="H12" s="53">
        <v>-4.2000000000000003E-2</v>
      </c>
    </row>
    <row r="13" spans="1:8" x14ac:dyDescent="0.25">
      <c r="A13" s="54">
        <f>A12+1</f>
        <v>1997</v>
      </c>
      <c r="B13" s="60">
        <v>27985192</v>
      </c>
      <c r="C13" s="52">
        <f t="shared" si="0"/>
        <v>15531781.560000001</v>
      </c>
      <c r="D13" s="28">
        <v>0.55500000000000005</v>
      </c>
      <c r="E13" s="28">
        <v>1.01</v>
      </c>
      <c r="F13" s="28">
        <v>0.96399999999999997</v>
      </c>
      <c r="G13" s="28">
        <v>5.3999999999999999E-2</v>
      </c>
      <c r="H13" s="53">
        <v>0.124</v>
      </c>
    </row>
    <row r="14" spans="1:8" x14ac:dyDescent="0.25">
      <c r="A14" s="54">
        <f>A13+1</f>
        <v>1998</v>
      </c>
      <c r="B14" s="60">
        <v>29939361</v>
      </c>
      <c r="C14" s="52">
        <f t="shared" si="0"/>
        <v>19041433.596000001</v>
      </c>
      <c r="D14" s="28">
        <v>0.63600000000000001</v>
      </c>
      <c r="E14" s="28">
        <v>1.0940000000000001</v>
      </c>
      <c r="F14" s="28">
        <v>1.048</v>
      </c>
      <c r="G14" s="28">
        <v>-7.0000000000000001E-3</v>
      </c>
      <c r="H14" s="53">
        <v>5.3999999999999999E-2</v>
      </c>
    </row>
    <row r="15" spans="1:8" x14ac:dyDescent="0.25">
      <c r="A15" s="54">
        <f>A14+1</f>
        <v>1999</v>
      </c>
      <c r="B15" s="60">
        <v>31564464</v>
      </c>
      <c r="C15" s="52">
        <f t="shared" si="0"/>
        <v>20106563.568</v>
      </c>
      <c r="D15" s="28">
        <v>0.63700000000000001</v>
      </c>
      <c r="E15" s="28">
        <v>1.0820000000000001</v>
      </c>
      <c r="F15" s="28">
        <v>1.038</v>
      </c>
      <c r="G15" s="28">
        <v>-1E-3</v>
      </c>
      <c r="H15" s="53">
        <v>5.3999999999999999E-2</v>
      </c>
    </row>
    <row r="16" spans="1:8" x14ac:dyDescent="0.25">
      <c r="A16" s="67" t="s">
        <v>203</v>
      </c>
      <c r="B16" s="60">
        <v>33893739</v>
      </c>
      <c r="C16" s="52">
        <v>22507112</v>
      </c>
      <c r="D16" s="28">
        <f>C16/B16</f>
        <v>0.66404925110209878</v>
      </c>
      <c r="E16" s="28">
        <v>1.1140000000000001</v>
      </c>
      <c r="F16" s="28">
        <v>1.071</v>
      </c>
      <c r="G16" s="65" t="s">
        <v>138</v>
      </c>
      <c r="H16" s="66" t="s">
        <v>138</v>
      </c>
    </row>
    <row r="17" spans="1:8" x14ac:dyDescent="0.25">
      <c r="A17" s="55" t="s">
        <v>171</v>
      </c>
      <c r="B17" s="61">
        <f>AVERAGE(B6:B16)</f>
        <v>25337526</v>
      </c>
      <c r="C17" s="56">
        <f>AVERAGE(C6:C16)</f>
        <v>18160359.781727273</v>
      </c>
      <c r="D17" s="57">
        <v>0.73899999999999999</v>
      </c>
      <c r="E17" s="57">
        <f>AVERAGE(E6:E16)</f>
        <v>1.1686363636363637</v>
      </c>
      <c r="F17" s="57">
        <f>AVERAGE(F6:F16)</f>
        <v>1.1173636363636363</v>
      </c>
      <c r="G17" s="57">
        <v>-6.3E-2</v>
      </c>
      <c r="H17" s="58">
        <v>-3.7999999999999999E-2</v>
      </c>
    </row>
    <row r="18" spans="1:8" x14ac:dyDescent="0.25">
      <c r="A18" s="25" t="s">
        <v>206</v>
      </c>
      <c r="B18" s="52"/>
      <c r="C18" s="52"/>
      <c r="D18" s="28"/>
      <c r="E18" s="28"/>
      <c r="F18" s="28"/>
      <c r="G18" s="28"/>
      <c r="H18" s="28"/>
    </row>
    <row r="19" spans="1:8" x14ac:dyDescent="0.25">
      <c r="A19" t="s">
        <v>207</v>
      </c>
    </row>
  </sheetData>
  <mergeCells count="3">
    <mergeCell ref="A1:H1"/>
    <mergeCell ref="A2:H2"/>
    <mergeCell ref="A3:H3"/>
  </mergeCells>
  <phoneticPr fontId="0" type="noConversion"/>
  <printOptions horizontalCentered="1" gridLines="1"/>
  <pageMargins left="0.5" right="0.5" top="1" bottom="1" header="0.5" footer="0.5"/>
  <pageSetup orientation="landscape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2" x14ac:dyDescent="0.25"/>
  <sheetData>
    <row r="1" spans="1:1" x14ac:dyDescent="0.25">
      <c r="A1" t="s">
        <v>176</v>
      </c>
    </row>
    <row r="2" spans="1:1" x14ac:dyDescent="0.25">
      <c r="A2" t="s">
        <v>177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2" x14ac:dyDescent="0.25"/>
  <sheetData>
    <row r="1" spans="1:1" x14ac:dyDescent="0.25">
      <c r="A1" t="s">
        <v>174</v>
      </c>
    </row>
    <row r="2" spans="1:1" x14ac:dyDescent="0.25">
      <c r="A2" t="s">
        <v>175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D2:I24"/>
  <sheetViews>
    <sheetView topLeftCell="A3" workbookViewId="0">
      <selection activeCell="C14" sqref="C14"/>
    </sheetView>
  </sheetViews>
  <sheetFormatPr defaultRowHeight="13.2" x14ac:dyDescent="0.25"/>
  <sheetData>
    <row r="2" spans="4:9" x14ac:dyDescent="0.25">
      <c r="D2" s="133" t="s">
        <v>173</v>
      </c>
      <c r="E2" s="133"/>
      <c r="F2" s="133"/>
      <c r="G2" s="133"/>
      <c r="H2" s="133"/>
      <c r="I2" s="133"/>
    </row>
    <row r="3" spans="4:9" x14ac:dyDescent="0.25">
      <c r="D3" s="133" t="s">
        <v>80</v>
      </c>
      <c r="E3" s="133"/>
      <c r="F3" s="133"/>
      <c r="G3" s="133"/>
      <c r="H3" s="133"/>
      <c r="I3" s="133"/>
    </row>
    <row r="24" spans="4:4" x14ac:dyDescent="0.25">
      <c r="D24" t="s">
        <v>81</v>
      </c>
    </row>
  </sheetData>
  <mergeCells count="2">
    <mergeCell ref="D2:I2"/>
    <mergeCell ref="D3:I3"/>
  </mergeCells>
  <phoneticPr fontId="0" type="noConversion"/>
  <printOptions horizontalCentered="1"/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croExch.Document" link="[3]!'!'" oleUpdate="OLEUPDATE_ALWAYS" shapeId="12289">
          <objectPr defaultSize="0" dde="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60960</xdr:colOff>
                <xdr:row>3</xdr:row>
                <xdr:rowOff>0</xdr:rowOff>
              </to>
            </anchor>
          </objectPr>
        </oleObject>
      </mc:Choice>
      <mc:Fallback>
        <oleObject progId="AcroExch.Document" link="[3]!'!'" oleUpdate="OLEUPDATE_ALWAYS" shapeId="1228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workbookViewId="0">
      <selection sqref="A1:E15"/>
    </sheetView>
  </sheetViews>
  <sheetFormatPr defaultRowHeight="13.2" x14ac:dyDescent="0.25"/>
  <cols>
    <col min="1" max="1" width="20.6640625" customWidth="1"/>
    <col min="2" max="5" width="15.6640625" customWidth="1"/>
  </cols>
  <sheetData>
    <row r="1" spans="1:5" x14ac:dyDescent="0.25">
      <c r="A1" s="137" t="s">
        <v>53</v>
      </c>
      <c r="B1" s="138"/>
      <c r="C1" s="138"/>
      <c r="D1" s="138"/>
      <c r="E1" s="139"/>
    </row>
    <row r="2" spans="1:5" x14ac:dyDescent="0.25">
      <c r="A2" s="140" t="s">
        <v>148</v>
      </c>
      <c r="B2" s="141"/>
      <c r="C2" s="141"/>
      <c r="D2" s="141"/>
      <c r="E2" s="142"/>
    </row>
    <row r="3" spans="1:5" x14ac:dyDescent="0.25">
      <c r="A3" s="140" t="s">
        <v>197</v>
      </c>
      <c r="B3" s="141"/>
      <c r="C3" s="141"/>
      <c r="D3" s="141"/>
      <c r="E3" s="142"/>
    </row>
    <row r="4" spans="1:5" x14ac:dyDescent="0.25">
      <c r="A4" s="12"/>
      <c r="B4" s="25"/>
      <c r="C4" s="25"/>
      <c r="D4" s="25"/>
      <c r="E4" s="39"/>
    </row>
    <row r="5" spans="1:5" x14ac:dyDescent="0.25">
      <c r="A5" s="10"/>
      <c r="B5" s="134" t="s">
        <v>149</v>
      </c>
      <c r="C5" s="135"/>
      <c r="D5" s="135"/>
      <c r="E5" s="136"/>
    </row>
    <row r="6" spans="1:5" x14ac:dyDescent="0.25">
      <c r="A6" s="3" t="s">
        <v>150</v>
      </c>
      <c r="B6" s="2" t="s">
        <v>116</v>
      </c>
      <c r="C6" s="2" t="s">
        <v>117</v>
      </c>
      <c r="D6" s="2" t="s">
        <v>118</v>
      </c>
      <c r="E6" s="2" t="s">
        <v>119</v>
      </c>
    </row>
    <row r="7" spans="1:5" ht="24.9" customHeight="1" x14ac:dyDescent="0.25">
      <c r="A7" s="40" t="s">
        <v>151</v>
      </c>
      <c r="B7" s="41" t="s">
        <v>152</v>
      </c>
      <c r="C7" s="42" t="s">
        <v>152</v>
      </c>
      <c r="D7" s="42" t="s">
        <v>152</v>
      </c>
      <c r="E7" s="43" t="s">
        <v>152</v>
      </c>
    </row>
    <row r="8" spans="1:5" ht="24.9" customHeight="1" x14ac:dyDescent="0.25">
      <c r="A8" s="40" t="s">
        <v>153</v>
      </c>
      <c r="B8" s="44" t="s">
        <v>154</v>
      </c>
      <c r="C8" s="42" t="s">
        <v>154</v>
      </c>
      <c r="D8" s="42" t="s">
        <v>154</v>
      </c>
      <c r="E8" s="43" t="s">
        <v>154</v>
      </c>
    </row>
    <row r="9" spans="1:5" ht="24.9" customHeight="1" x14ac:dyDescent="0.25">
      <c r="A9" s="40" t="s">
        <v>155</v>
      </c>
      <c r="B9" s="44" t="s">
        <v>156</v>
      </c>
      <c r="C9" s="42" t="s">
        <v>156</v>
      </c>
      <c r="D9" s="42" t="s">
        <v>156</v>
      </c>
      <c r="E9" s="43" t="s">
        <v>156</v>
      </c>
    </row>
    <row r="10" spans="1:5" ht="24.9" customHeight="1" x14ac:dyDescent="0.25">
      <c r="A10" s="40" t="s">
        <v>157</v>
      </c>
      <c r="B10" s="44" t="s">
        <v>195</v>
      </c>
      <c r="C10" s="42" t="s">
        <v>195</v>
      </c>
      <c r="D10" s="42" t="s">
        <v>195</v>
      </c>
      <c r="E10" s="43" t="s">
        <v>154</v>
      </c>
    </row>
    <row r="11" spans="1:5" ht="24.9" customHeight="1" x14ac:dyDescent="0.25">
      <c r="A11" s="40" t="s">
        <v>158</v>
      </c>
      <c r="B11" s="45">
        <v>100000</v>
      </c>
      <c r="C11" s="37">
        <v>100000</v>
      </c>
      <c r="D11" s="37">
        <v>100000</v>
      </c>
      <c r="E11" s="38">
        <v>100000</v>
      </c>
    </row>
    <row r="12" spans="1:5" ht="24.9" customHeight="1" x14ac:dyDescent="0.25">
      <c r="A12" s="40" t="s">
        <v>159</v>
      </c>
      <c r="B12" s="44" t="s">
        <v>160</v>
      </c>
      <c r="C12" s="42" t="s">
        <v>160</v>
      </c>
      <c r="D12" s="42" t="s">
        <v>160</v>
      </c>
      <c r="E12" s="43" t="s">
        <v>160</v>
      </c>
    </row>
    <row r="13" spans="1:5" ht="24.9" customHeight="1" x14ac:dyDescent="0.25">
      <c r="A13" s="40" t="s">
        <v>161</v>
      </c>
      <c r="B13" s="44" t="s">
        <v>162</v>
      </c>
      <c r="C13" s="42" t="s">
        <v>163</v>
      </c>
      <c r="D13" s="42" t="s">
        <v>164</v>
      </c>
      <c r="E13" s="43" t="s">
        <v>165</v>
      </c>
    </row>
    <row r="14" spans="1:5" ht="24.9" customHeight="1" x14ac:dyDescent="0.25">
      <c r="A14" s="46" t="s">
        <v>166</v>
      </c>
      <c r="B14" s="47" t="s">
        <v>167</v>
      </c>
      <c r="C14" s="48" t="s">
        <v>167</v>
      </c>
      <c r="D14" s="48" t="s">
        <v>196</v>
      </c>
      <c r="E14" s="49" t="s">
        <v>167</v>
      </c>
    </row>
    <row r="15" spans="1:5" ht="12.75" customHeight="1" x14ac:dyDescent="0.25">
      <c r="A15" s="63" t="s">
        <v>198</v>
      </c>
    </row>
  </sheetData>
  <mergeCells count="4">
    <mergeCell ref="B5:E5"/>
    <mergeCell ref="A1:E1"/>
    <mergeCell ref="A2:E2"/>
    <mergeCell ref="A3:E3"/>
  </mergeCells>
  <phoneticPr fontId="0" type="noConversion"/>
  <printOptions horizontalCentered="1" gridLines="1"/>
  <pageMargins left="0.5" right="0.5" top="1" bottom="1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21"/>
  <sheetViews>
    <sheetView topLeftCell="A3" workbookViewId="0">
      <selection activeCell="A19" sqref="A19"/>
    </sheetView>
  </sheetViews>
  <sheetFormatPr defaultRowHeight="13.2" x14ac:dyDescent="0.25"/>
  <cols>
    <col min="1" max="1" width="11.109375" bestFit="1" customWidth="1"/>
    <col min="2" max="2" width="13.88671875" customWidth="1"/>
    <col min="3" max="3" width="11.109375" bestFit="1" customWidth="1"/>
  </cols>
  <sheetData>
    <row r="1" spans="1:10" x14ac:dyDescent="0.25">
      <c r="A1" s="133" t="s">
        <v>0</v>
      </c>
      <c r="B1" s="133"/>
      <c r="C1" s="133"/>
      <c r="D1" s="133"/>
      <c r="E1" s="133"/>
      <c r="F1" s="133"/>
      <c r="G1" s="133"/>
      <c r="H1" s="133"/>
    </row>
    <row r="2" spans="1:10" x14ac:dyDescent="0.25">
      <c r="A2" s="133" t="s">
        <v>1</v>
      </c>
      <c r="B2" s="133"/>
      <c r="C2" s="133"/>
      <c r="D2" s="133"/>
      <c r="E2" s="133"/>
      <c r="F2" s="133"/>
      <c r="G2" s="133"/>
      <c r="H2" s="133"/>
    </row>
    <row r="3" spans="1:10" x14ac:dyDescent="0.25">
      <c r="A3" s="133" t="s">
        <v>2</v>
      </c>
      <c r="B3" s="133"/>
      <c r="C3" s="133"/>
      <c r="D3" s="133"/>
      <c r="E3" s="133"/>
      <c r="F3" s="133"/>
      <c r="G3" s="133"/>
      <c r="H3" s="133"/>
    </row>
    <row r="4" spans="1:10" x14ac:dyDescent="0.25">
      <c r="A4" s="133" t="s">
        <v>202</v>
      </c>
      <c r="B4" s="133"/>
      <c r="C4" s="133"/>
      <c r="D4" s="133"/>
      <c r="E4" s="133"/>
      <c r="F4" s="133"/>
      <c r="G4" s="133"/>
      <c r="H4" s="133"/>
    </row>
    <row r="5" spans="1:10" x14ac:dyDescent="0.25">
      <c r="A5" s="1"/>
      <c r="B5" s="1"/>
      <c r="C5" s="1"/>
      <c r="D5" s="1"/>
      <c r="E5" s="1"/>
      <c r="F5" s="1"/>
      <c r="G5" s="1"/>
      <c r="H5" s="1"/>
    </row>
    <row r="6" spans="1:10" x14ac:dyDescent="0.25">
      <c r="A6" s="143" t="s">
        <v>10</v>
      </c>
      <c r="B6" s="10" t="s">
        <v>18</v>
      </c>
      <c r="C6" s="135" t="s">
        <v>5</v>
      </c>
      <c r="D6" s="135"/>
      <c r="E6" s="134" t="s">
        <v>15</v>
      </c>
      <c r="F6" s="135"/>
      <c r="G6" s="135"/>
      <c r="H6" s="136"/>
    </row>
    <row r="7" spans="1:10" x14ac:dyDescent="0.25">
      <c r="A7" s="144"/>
      <c r="B7" s="3" t="s">
        <v>17</v>
      </c>
      <c r="C7" s="8" t="s">
        <v>3</v>
      </c>
      <c r="D7" s="2" t="s">
        <v>4</v>
      </c>
      <c r="E7" s="3" t="s">
        <v>11</v>
      </c>
      <c r="F7" s="3" t="s">
        <v>12</v>
      </c>
      <c r="G7" s="3" t="s">
        <v>13</v>
      </c>
      <c r="H7" s="3" t="s">
        <v>6</v>
      </c>
    </row>
    <row r="8" spans="1:10" x14ac:dyDescent="0.25">
      <c r="A8" t="s">
        <v>7</v>
      </c>
    </row>
    <row r="9" spans="1:10" x14ac:dyDescent="0.25">
      <c r="A9">
        <v>1992</v>
      </c>
      <c r="B9" s="9">
        <v>1169849229</v>
      </c>
      <c r="C9" s="5">
        <v>234</v>
      </c>
      <c r="D9" s="5">
        <v>122</v>
      </c>
      <c r="E9" s="6">
        <v>0.54700000000000004</v>
      </c>
      <c r="F9" s="6">
        <v>0.66500000000000004</v>
      </c>
      <c r="G9" s="6">
        <v>0.81899999999999995</v>
      </c>
      <c r="H9" s="7">
        <v>1238</v>
      </c>
      <c r="J9" s="9"/>
    </row>
    <row r="10" spans="1:10" x14ac:dyDescent="0.25">
      <c r="A10">
        <v>1995</v>
      </c>
      <c r="B10" s="9">
        <v>1684973701</v>
      </c>
      <c r="C10" s="5">
        <v>202</v>
      </c>
      <c r="D10" s="5">
        <v>100</v>
      </c>
      <c r="E10" s="6">
        <v>0.60199999999999998</v>
      </c>
      <c r="F10" s="6">
        <v>0.72199999999999998</v>
      </c>
      <c r="G10" s="6">
        <v>0.874</v>
      </c>
      <c r="H10" s="7">
        <v>1406</v>
      </c>
      <c r="J10" s="9"/>
    </row>
    <row r="11" spans="1:10" x14ac:dyDescent="0.25">
      <c r="A11" s="64" t="s">
        <v>203</v>
      </c>
      <c r="B11" s="9">
        <v>2907309923</v>
      </c>
      <c r="C11" s="5">
        <v>223</v>
      </c>
      <c r="D11" s="5">
        <v>114</v>
      </c>
      <c r="E11" s="6">
        <v>0.47899999999999998</v>
      </c>
      <c r="F11" s="6">
        <v>0.61</v>
      </c>
      <c r="G11" s="6">
        <v>0.78400000000000003</v>
      </c>
      <c r="H11" s="7">
        <v>772</v>
      </c>
      <c r="J11" s="9"/>
    </row>
    <row r="12" spans="1:10" x14ac:dyDescent="0.25">
      <c r="A12" t="s">
        <v>8</v>
      </c>
      <c r="C12" s="5"/>
      <c r="D12" s="5"/>
      <c r="E12" s="6"/>
      <c r="F12" s="6"/>
      <c r="G12" s="6"/>
      <c r="H12" s="7"/>
    </row>
    <row r="13" spans="1:10" x14ac:dyDescent="0.25">
      <c r="A13">
        <v>1992</v>
      </c>
      <c r="B13" s="9">
        <v>1701051571</v>
      </c>
      <c r="C13" s="5">
        <v>224</v>
      </c>
      <c r="D13" s="5">
        <v>131</v>
      </c>
      <c r="E13" s="6">
        <v>0.42799999999999999</v>
      </c>
      <c r="F13" s="6">
        <v>0.56000000000000005</v>
      </c>
      <c r="G13" s="6">
        <v>0.78900000000000003</v>
      </c>
      <c r="H13" s="7">
        <v>653</v>
      </c>
      <c r="J13" s="9"/>
    </row>
    <row r="14" spans="1:10" x14ac:dyDescent="0.25">
      <c r="A14">
        <v>1995</v>
      </c>
      <c r="B14" s="9">
        <v>1959668327</v>
      </c>
      <c r="C14" s="5">
        <v>219</v>
      </c>
      <c r="D14" s="5">
        <v>125</v>
      </c>
      <c r="E14" s="6">
        <v>0.45700000000000002</v>
      </c>
      <c r="F14" s="6">
        <v>0.58399999999999996</v>
      </c>
      <c r="G14" s="6">
        <v>0.82199999999999995</v>
      </c>
      <c r="H14" s="7">
        <v>689</v>
      </c>
      <c r="J14" s="9"/>
    </row>
    <row r="15" spans="1:10" x14ac:dyDescent="0.25">
      <c r="A15" s="64" t="s">
        <v>203</v>
      </c>
      <c r="B15" s="9">
        <v>2331288562</v>
      </c>
      <c r="C15" s="5">
        <v>212</v>
      </c>
      <c r="D15" s="5">
        <v>113</v>
      </c>
      <c r="E15" s="6">
        <v>0.47899999999999998</v>
      </c>
      <c r="F15" s="6">
        <v>0.63900000000000001</v>
      </c>
      <c r="G15" s="6">
        <v>0.85199999999999998</v>
      </c>
      <c r="H15" s="7">
        <v>737</v>
      </c>
      <c r="J15" s="9"/>
    </row>
    <row r="16" spans="1:10" x14ac:dyDescent="0.25">
      <c r="A16" t="s">
        <v>9</v>
      </c>
      <c r="C16" s="5"/>
      <c r="D16" s="5"/>
      <c r="E16" s="6"/>
      <c r="F16" s="6"/>
      <c r="G16" s="6"/>
      <c r="H16" s="7"/>
    </row>
    <row r="17" spans="1:10" x14ac:dyDescent="0.25">
      <c r="A17">
        <v>1992</v>
      </c>
      <c r="B17" s="9">
        <v>14850374028</v>
      </c>
      <c r="C17" s="5">
        <v>889</v>
      </c>
      <c r="D17" s="5">
        <v>477</v>
      </c>
      <c r="E17" s="6">
        <v>0.45500000000000002</v>
      </c>
      <c r="F17" s="6">
        <v>0.53600000000000003</v>
      </c>
      <c r="G17" s="6">
        <v>0.68100000000000005</v>
      </c>
      <c r="H17" s="7">
        <v>926</v>
      </c>
      <c r="J17" s="9"/>
    </row>
    <row r="18" spans="1:10" x14ac:dyDescent="0.25">
      <c r="A18">
        <v>1995</v>
      </c>
      <c r="B18" s="9">
        <v>26035498521</v>
      </c>
      <c r="C18" s="7">
        <v>1008</v>
      </c>
      <c r="D18" s="5">
        <v>531</v>
      </c>
      <c r="E18" s="6">
        <v>0.44700000000000001</v>
      </c>
      <c r="F18" s="6">
        <v>0.54800000000000004</v>
      </c>
      <c r="G18" s="6">
        <v>0.69399999999999995</v>
      </c>
      <c r="H18" s="7">
        <v>804</v>
      </c>
      <c r="J18" s="9"/>
    </row>
    <row r="19" spans="1:10" x14ac:dyDescent="0.25">
      <c r="A19" s="64" t="s">
        <v>203</v>
      </c>
      <c r="B19" s="9">
        <v>34710439198</v>
      </c>
      <c r="C19" s="7">
        <v>1029</v>
      </c>
      <c r="D19" s="5">
        <v>476</v>
      </c>
      <c r="E19" s="6">
        <v>0.46</v>
      </c>
      <c r="F19" s="6">
        <v>0.57899999999999996</v>
      </c>
      <c r="G19" s="6">
        <v>0.74</v>
      </c>
      <c r="H19" s="7">
        <v>758</v>
      </c>
      <c r="J19" s="9"/>
    </row>
    <row r="21" spans="1:10" x14ac:dyDescent="0.25">
      <c r="A21" s="4" t="s">
        <v>14</v>
      </c>
      <c r="B21" s="4"/>
    </row>
  </sheetData>
  <mergeCells count="7">
    <mergeCell ref="A6:A7"/>
    <mergeCell ref="C6:D6"/>
    <mergeCell ref="A1:H1"/>
    <mergeCell ref="A2:H2"/>
    <mergeCell ref="A3:H3"/>
    <mergeCell ref="A4:H4"/>
    <mergeCell ref="E6:H6"/>
  </mergeCells>
  <phoneticPr fontId="0" type="noConversion"/>
  <printOptions horizontalCentered="1"/>
  <pageMargins left="0.5" right="0.5" top="1" bottom="1" header="0.5" footer="0.5"/>
  <pageSetup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workbookViewId="0">
      <selection sqref="A1:P19"/>
    </sheetView>
  </sheetViews>
  <sheetFormatPr defaultRowHeight="13.2" x14ac:dyDescent="0.25"/>
  <cols>
    <col min="1" max="1" width="11.109375" bestFit="1" customWidth="1"/>
    <col min="2" max="2" width="5.6640625" customWidth="1"/>
    <col min="3" max="3" width="6.33203125" customWidth="1"/>
    <col min="4" max="4" width="5.6640625" customWidth="1"/>
    <col min="5" max="5" width="6.33203125" customWidth="1"/>
    <col min="6" max="6" width="5.6640625" customWidth="1"/>
    <col min="7" max="7" width="6.88671875" customWidth="1"/>
    <col min="8" max="8" width="5.6640625" customWidth="1"/>
    <col min="9" max="9" width="6.33203125" customWidth="1"/>
    <col min="10" max="10" width="5.6640625" customWidth="1"/>
    <col min="11" max="11" width="6.33203125" customWidth="1"/>
    <col min="12" max="12" width="5.6640625" customWidth="1"/>
    <col min="13" max="13" width="6.88671875" customWidth="1"/>
    <col min="14" max="16" width="5.6640625" customWidth="1"/>
  </cols>
  <sheetData>
    <row r="1" spans="1:16" x14ac:dyDescent="0.25">
      <c r="A1" s="133" t="s">
        <v>100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6" x14ac:dyDescent="0.25">
      <c r="A2" s="133" t="s">
        <v>62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</row>
    <row r="3" spans="1:16" x14ac:dyDescent="0.25">
      <c r="A3" s="133" t="s">
        <v>224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</row>
    <row r="4" spans="1:16" ht="13.8" thickBot="1" x14ac:dyDescent="0.3"/>
    <row r="5" spans="1:16" x14ac:dyDescent="0.25">
      <c r="A5" s="84"/>
      <c r="B5" s="145" t="s">
        <v>225</v>
      </c>
      <c r="C5" s="146"/>
      <c r="D5" s="146"/>
      <c r="E5" s="146"/>
      <c r="F5" s="146"/>
      <c r="G5" s="147"/>
      <c r="H5" s="145" t="s">
        <v>74</v>
      </c>
      <c r="I5" s="146"/>
      <c r="J5" s="146"/>
      <c r="K5" s="146"/>
      <c r="L5" s="146"/>
      <c r="M5" s="147"/>
      <c r="N5" s="148" t="s">
        <v>75</v>
      </c>
      <c r="O5" s="149"/>
      <c r="P5" s="150"/>
    </row>
    <row r="6" spans="1:16" x14ac:dyDescent="0.25">
      <c r="A6" s="121"/>
      <c r="B6" s="134" t="s">
        <v>66</v>
      </c>
      <c r="C6" s="136"/>
      <c r="D6" s="134" t="s">
        <v>67</v>
      </c>
      <c r="E6" s="136"/>
      <c r="F6" s="134" t="s">
        <v>68</v>
      </c>
      <c r="G6" s="136"/>
      <c r="H6" s="134" t="s">
        <v>66</v>
      </c>
      <c r="I6" s="136"/>
      <c r="J6" s="134" t="s">
        <v>67</v>
      </c>
      <c r="K6" s="136"/>
      <c r="L6" s="134" t="s">
        <v>68</v>
      </c>
      <c r="M6" s="136"/>
      <c r="N6" s="151" t="s">
        <v>76</v>
      </c>
      <c r="O6" s="152"/>
      <c r="P6" s="153"/>
    </row>
    <row r="7" spans="1:16" x14ac:dyDescent="0.25">
      <c r="A7" s="122" t="s">
        <v>65</v>
      </c>
      <c r="B7" s="2" t="s">
        <v>69</v>
      </c>
      <c r="C7" s="2" t="s">
        <v>70</v>
      </c>
      <c r="D7" s="2" t="s">
        <v>69</v>
      </c>
      <c r="E7" s="2" t="s">
        <v>70</v>
      </c>
      <c r="F7" s="2" t="s">
        <v>69</v>
      </c>
      <c r="G7" s="2" t="s">
        <v>70</v>
      </c>
      <c r="H7" s="2" t="s">
        <v>69</v>
      </c>
      <c r="I7" s="2" t="s">
        <v>70</v>
      </c>
      <c r="J7" s="2" t="s">
        <v>69</v>
      </c>
      <c r="K7" s="2" t="s">
        <v>70</v>
      </c>
      <c r="L7" s="2" t="s">
        <v>69</v>
      </c>
      <c r="M7" s="2" t="s">
        <v>70</v>
      </c>
      <c r="N7" s="2">
        <v>1992</v>
      </c>
      <c r="O7" s="2">
        <v>1995</v>
      </c>
      <c r="P7" s="123">
        <v>2000</v>
      </c>
    </row>
    <row r="8" spans="1:16" x14ac:dyDescent="0.25">
      <c r="A8" s="124" t="s">
        <v>7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6"/>
    </row>
    <row r="9" spans="1:16" x14ac:dyDescent="0.25">
      <c r="A9" s="127" t="s">
        <v>71</v>
      </c>
      <c r="B9" s="125">
        <v>48</v>
      </c>
      <c r="C9" s="65">
        <f>B9/$O9</f>
        <v>0.48</v>
      </c>
      <c r="D9" s="125">
        <v>34</v>
      </c>
      <c r="E9" s="65">
        <f>D9/$O9</f>
        <v>0.34</v>
      </c>
      <c r="F9" s="125">
        <f>B9-D9</f>
        <v>14</v>
      </c>
      <c r="G9" s="65">
        <f>F9/$O9</f>
        <v>0.14000000000000001</v>
      </c>
      <c r="H9" s="125">
        <v>16</v>
      </c>
      <c r="I9" s="65">
        <f>H9/$N9</f>
        <v>0.13114754098360656</v>
      </c>
      <c r="J9" s="125">
        <v>38</v>
      </c>
      <c r="K9" s="65">
        <f>J9/$N9</f>
        <v>0.31147540983606559</v>
      </c>
      <c r="L9" s="125">
        <f>H9-J9</f>
        <v>-22</v>
      </c>
      <c r="M9" s="65">
        <f>L9/$N9</f>
        <v>-0.18032786885245902</v>
      </c>
      <c r="N9" s="125">
        <v>122</v>
      </c>
      <c r="O9" s="125">
        <v>100</v>
      </c>
      <c r="P9" s="126">
        <v>114</v>
      </c>
    </row>
    <row r="10" spans="1:16" x14ac:dyDescent="0.25">
      <c r="A10" s="127" t="s">
        <v>72</v>
      </c>
      <c r="B10" s="125">
        <v>44</v>
      </c>
      <c r="C10" s="65">
        <f>B10/$O10</f>
        <v>0.5</v>
      </c>
      <c r="D10" s="125">
        <v>33</v>
      </c>
      <c r="E10" s="65">
        <f>D10/$O10</f>
        <v>0.375</v>
      </c>
      <c r="F10" s="125">
        <f>B10-D10</f>
        <v>11</v>
      </c>
      <c r="G10" s="65">
        <f>F10/$O10</f>
        <v>0.125</v>
      </c>
      <c r="H10" s="125">
        <v>14</v>
      </c>
      <c r="I10" s="65">
        <f>H10/$N10</f>
        <v>0.13861386138613863</v>
      </c>
      <c r="J10" s="125">
        <v>27</v>
      </c>
      <c r="K10" s="65">
        <f>J10/$N10</f>
        <v>0.26732673267326734</v>
      </c>
      <c r="L10" s="125">
        <f>H10-J10</f>
        <v>-13</v>
      </c>
      <c r="M10" s="65">
        <f>L10/$N10</f>
        <v>-0.12871287128712872</v>
      </c>
      <c r="N10" s="125">
        <v>101</v>
      </c>
      <c r="O10" s="125">
        <v>88</v>
      </c>
      <c r="P10" s="126">
        <v>99</v>
      </c>
    </row>
    <row r="11" spans="1:16" x14ac:dyDescent="0.25">
      <c r="A11" s="124" t="s">
        <v>8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6"/>
    </row>
    <row r="12" spans="1:16" x14ac:dyDescent="0.25">
      <c r="A12" s="127" t="s">
        <v>71</v>
      </c>
      <c r="B12" s="125">
        <v>26</v>
      </c>
      <c r="C12" s="65">
        <f>B12/$O12</f>
        <v>0.20799999999999999</v>
      </c>
      <c r="D12" s="125">
        <v>38</v>
      </c>
      <c r="E12" s="65">
        <f>D12/$O12</f>
        <v>0.30399999999999999</v>
      </c>
      <c r="F12" s="125">
        <f>B12-D12</f>
        <v>-12</v>
      </c>
      <c r="G12" s="65">
        <f>F12/$O12</f>
        <v>-9.6000000000000002E-2</v>
      </c>
      <c r="H12" s="125">
        <v>19</v>
      </c>
      <c r="I12" s="65">
        <f>H12/$N12</f>
        <v>0.14615384615384616</v>
      </c>
      <c r="J12" s="125">
        <v>24</v>
      </c>
      <c r="K12" s="65">
        <f>J12/$N12</f>
        <v>0.18461538461538463</v>
      </c>
      <c r="L12" s="125">
        <f>H12-J12</f>
        <v>-5</v>
      </c>
      <c r="M12" s="65">
        <f>L12/$N12</f>
        <v>-3.8461538461538464E-2</v>
      </c>
      <c r="N12" s="125">
        <v>130</v>
      </c>
      <c r="O12" s="125">
        <v>125</v>
      </c>
      <c r="P12" s="126">
        <v>113</v>
      </c>
    </row>
    <row r="13" spans="1:16" x14ac:dyDescent="0.25">
      <c r="A13" s="127" t="s">
        <v>72</v>
      </c>
      <c r="B13" s="125">
        <v>22</v>
      </c>
      <c r="C13" s="65">
        <f>B13/$O13</f>
        <v>0.20560747663551401</v>
      </c>
      <c r="D13" s="125">
        <v>31</v>
      </c>
      <c r="E13" s="65">
        <f>D13/$O13</f>
        <v>0.28971962616822428</v>
      </c>
      <c r="F13" s="125">
        <f>B13-D13</f>
        <v>-9</v>
      </c>
      <c r="G13" s="65">
        <f>F13/$O13</f>
        <v>-8.4112149532710276E-2</v>
      </c>
      <c r="H13" s="125">
        <v>16</v>
      </c>
      <c r="I13" s="65">
        <f>H13/$N13</f>
        <v>0.14953271028037382</v>
      </c>
      <c r="J13" s="125">
        <v>16</v>
      </c>
      <c r="K13" s="65">
        <f>J13/$N13</f>
        <v>0.14953271028037382</v>
      </c>
      <c r="L13" s="125">
        <f>H13-J13</f>
        <v>0</v>
      </c>
      <c r="M13" s="65">
        <f>L13/$N13</f>
        <v>0</v>
      </c>
      <c r="N13" s="125">
        <v>107</v>
      </c>
      <c r="O13" s="125">
        <v>107</v>
      </c>
      <c r="P13" s="126">
        <v>98</v>
      </c>
    </row>
    <row r="14" spans="1:16" x14ac:dyDescent="0.25">
      <c r="A14" s="124" t="s">
        <v>9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6"/>
    </row>
    <row r="15" spans="1:16" x14ac:dyDescent="0.25">
      <c r="A15" s="127" t="s">
        <v>71</v>
      </c>
      <c r="B15" s="125">
        <v>126</v>
      </c>
      <c r="C15" s="65">
        <f>B15/$O15</f>
        <v>0.23728813559322035</v>
      </c>
      <c r="D15" s="125">
        <v>181</v>
      </c>
      <c r="E15" s="65">
        <f>D15/$O15</f>
        <v>0.3408662900188324</v>
      </c>
      <c r="F15" s="125">
        <f>B15-D15</f>
        <v>-55</v>
      </c>
      <c r="G15" s="65">
        <f>F15/$O15</f>
        <v>-0.10357815442561205</v>
      </c>
      <c r="H15" s="125">
        <v>133</v>
      </c>
      <c r="I15" s="65">
        <f>H15/$N15</f>
        <v>0.27882599580712786</v>
      </c>
      <c r="J15" s="125">
        <v>79</v>
      </c>
      <c r="K15" s="65">
        <f>J15/$N15</f>
        <v>0.16561844863731656</v>
      </c>
      <c r="L15" s="125">
        <f>H15-J15</f>
        <v>54</v>
      </c>
      <c r="M15" s="65">
        <f>L15/$N15</f>
        <v>0.11320754716981132</v>
      </c>
      <c r="N15" s="125">
        <v>477</v>
      </c>
      <c r="O15" s="125">
        <v>531</v>
      </c>
      <c r="P15" s="126">
        <v>476</v>
      </c>
    </row>
    <row r="16" spans="1:16" ht="13.8" thickBot="1" x14ac:dyDescent="0.3">
      <c r="A16" s="128" t="s">
        <v>72</v>
      </c>
      <c r="B16" s="129">
        <v>123</v>
      </c>
      <c r="C16" s="130">
        <f>B16/$O16</f>
        <v>0.25153374233128833</v>
      </c>
      <c r="D16" s="129">
        <v>167</v>
      </c>
      <c r="E16" s="130">
        <f>D16/$O16</f>
        <v>0.34151329243353784</v>
      </c>
      <c r="F16" s="129">
        <f>B16-D16</f>
        <v>-44</v>
      </c>
      <c r="G16" s="130">
        <f>F16/$O16</f>
        <v>-8.9979550102249492E-2</v>
      </c>
      <c r="H16" s="129">
        <v>129</v>
      </c>
      <c r="I16" s="130">
        <f>H16/$N16</f>
        <v>0.29930394431554525</v>
      </c>
      <c r="J16" s="129">
        <v>71</v>
      </c>
      <c r="K16" s="130">
        <f>J16/$N16</f>
        <v>0.16473317865429235</v>
      </c>
      <c r="L16" s="129">
        <f>H16-J16</f>
        <v>58</v>
      </c>
      <c r="M16" s="130">
        <f>L16/$N16</f>
        <v>0.13457076566125289</v>
      </c>
      <c r="N16" s="129">
        <v>431</v>
      </c>
      <c r="O16" s="129">
        <v>489</v>
      </c>
      <c r="P16" s="131">
        <v>445</v>
      </c>
    </row>
    <row r="17" spans="1:16" x14ac:dyDescent="0.25">
      <c r="A17" s="132" t="s">
        <v>226</v>
      </c>
      <c r="B17" s="125"/>
      <c r="C17" s="65"/>
      <c r="D17" s="125"/>
      <c r="E17" s="65"/>
      <c r="F17" s="125"/>
      <c r="G17" s="65"/>
      <c r="H17" s="125"/>
      <c r="I17" s="65"/>
      <c r="J17" s="125"/>
      <c r="K17" s="65"/>
      <c r="L17" s="125"/>
      <c r="M17" s="65"/>
      <c r="N17" s="125"/>
      <c r="O17" s="125"/>
      <c r="P17" s="125"/>
    </row>
    <row r="18" spans="1:16" x14ac:dyDescent="0.25">
      <c r="A18" s="132" t="s">
        <v>227</v>
      </c>
    </row>
    <row r="19" spans="1:16" x14ac:dyDescent="0.25">
      <c r="A19" s="16" t="s">
        <v>14</v>
      </c>
    </row>
  </sheetData>
  <mergeCells count="13">
    <mergeCell ref="B6:C6"/>
    <mergeCell ref="D6:E6"/>
    <mergeCell ref="F6:G6"/>
    <mergeCell ref="N6:P6"/>
    <mergeCell ref="H6:I6"/>
    <mergeCell ref="J6:K6"/>
    <mergeCell ref="L6:M6"/>
    <mergeCell ref="A1:P1"/>
    <mergeCell ref="A2:P2"/>
    <mergeCell ref="A3:P3"/>
    <mergeCell ref="H5:M5"/>
    <mergeCell ref="B5:G5"/>
    <mergeCell ref="N5:P5"/>
  </mergeCells>
  <phoneticPr fontId="0" type="noConversion"/>
  <printOptions horizontalCentered="1" gridLines="1"/>
  <pageMargins left="0.5" right="0.5" top="1" bottom="1" header="0.5" footer="0.5"/>
  <pageSetup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workbookViewId="0">
      <selection activeCell="C6" sqref="C6"/>
    </sheetView>
  </sheetViews>
  <sheetFormatPr defaultRowHeight="13.2" x14ac:dyDescent="0.25"/>
  <cols>
    <col min="1" max="1" width="5.33203125" customWidth="1"/>
    <col min="2" max="2" width="31.109375" customWidth="1"/>
    <col min="3" max="3" width="4.88671875" customWidth="1"/>
    <col min="4" max="4" width="9.5546875" customWidth="1"/>
    <col min="5" max="5" width="5.44140625" customWidth="1"/>
    <col min="6" max="6" width="4.88671875" customWidth="1"/>
    <col min="7" max="7" width="9.5546875" customWidth="1"/>
    <col min="8" max="8" width="5.44140625" customWidth="1"/>
    <col min="9" max="9" width="4.88671875" customWidth="1"/>
    <col min="10" max="10" width="9.5546875" customWidth="1"/>
    <col min="11" max="11" width="5.44140625" customWidth="1"/>
  </cols>
  <sheetData>
    <row r="1" spans="1:11" x14ac:dyDescent="0.25">
      <c r="A1" s="133" t="s">
        <v>143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1" x14ac:dyDescent="0.25">
      <c r="A2" s="133" t="s">
        <v>41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x14ac:dyDescent="0.25">
      <c r="A3" s="133" t="s">
        <v>211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</row>
    <row r="4" spans="1:11" ht="13.8" thickBot="1" x14ac:dyDescent="0.3"/>
    <row r="5" spans="1:11" x14ac:dyDescent="0.25">
      <c r="A5" s="70"/>
      <c r="B5" s="71"/>
      <c r="C5" s="154">
        <v>2000</v>
      </c>
      <c r="D5" s="154"/>
      <c r="E5" s="155"/>
      <c r="F5" s="156" t="s">
        <v>39</v>
      </c>
      <c r="G5" s="154"/>
      <c r="H5" s="155"/>
      <c r="I5" s="156" t="s">
        <v>40</v>
      </c>
      <c r="J5" s="154"/>
      <c r="K5" s="157"/>
    </row>
    <row r="6" spans="1:11" x14ac:dyDescent="0.25">
      <c r="A6" s="72" t="s">
        <v>20</v>
      </c>
      <c r="B6" s="73" t="s">
        <v>21</v>
      </c>
      <c r="C6" s="74" t="s">
        <v>19</v>
      </c>
      <c r="D6" s="75" t="s">
        <v>16</v>
      </c>
      <c r="E6" s="75" t="s">
        <v>22</v>
      </c>
      <c r="F6" s="75" t="s">
        <v>19</v>
      </c>
      <c r="G6" s="75" t="s">
        <v>16</v>
      </c>
      <c r="H6" s="75" t="s">
        <v>22</v>
      </c>
      <c r="I6" s="75" t="s">
        <v>19</v>
      </c>
      <c r="J6" s="75" t="s">
        <v>16</v>
      </c>
      <c r="K6" s="68" t="s">
        <v>22</v>
      </c>
    </row>
    <row r="7" spans="1:11" x14ac:dyDescent="0.25">
      <c r="A7" s="69">
        <v>176</v>
      </c>
      <c r="B7" s="76" t="s">
        <v>23</v>
      </c>
      <c r="C7" s="77">
        <v>1</v>
      </c>
      <c r="D7" s="78">
        <v>583296400</v>
      </c>
      <c r="E7" s="79">
        <v>0.20063096658030427</v>
      </c>
      <c r="F7" s="77">
        <v>1</v>
      </c>
      <c r="G7" s="80">
        <v>523718334</v>
      </c>
      <c r="H7" s="79">
        <v>0.31079373525214216</v>
      </c>
      <c r="I7" s="77">
        <v>1</v>
      </c>
      <c r="J7" s="80">
        <v>326713656</v>
      </c>
      <c r="K7" s="81">
        <v>0.27927842998988717</v>
      </c>
    </row>
    <row r="8" spans="1:11" x14ac:dyDescent="0.25">
      <c r="A8" s="69">
        <v>517</v>
      </c>
      <c r="B8" s="76" t="s">
        <v>25</v>
      </c>
      <c r="C8" s="82">
        <v>2</v>
      </c>
      <c r="D8" s="78">
        <v>330849854</v>
      </c>
      <c r="E8" s="79">
        <v>0.11379930683778015</v>
      </c>
      <c r="F8" s="82"/>
      <c r="G8" s="80"/>
      <c r="H8" s="79"/>
      <c r="I8" s="82"/>
      <c r="J8" s="80"/>
      <c r="K8" s="81"/>
    </row>
    <row r="9" spans="1:11" x14ac:dyDescent="0.25">
      <c r="A9" s="69">
        <v>8</v>
      </c>
      <c r="B9" s="76" t="s">
        <v>24</v>
      </c>
      <c r="C9" s="82">
        <v>3</v>
      </c>
      <c r="D9" s="78">
        <v>325641465</v>
      </c>
      <c r="E9" s="79">
        <v>0.11200782634965058</v>
      </c>
      <c r="F9" s="82">
        <v>2</v>
      </c>
      <c r="G9" s="80">
        <v>293679212</v>
      </c>
      <c r="H9" s="79">
        <v>0.17428005349032852</v>
      </c>
      <c r="I9" s="82">
        <v>2</v>
      </c>
      <c r="J9" s="80">
        <v>218164808</v>
      </c>
      <c r="K9" s="81">
        <v>0.18648967968845839</v>
      </c>
    </row>
    <row r="10" spans="1:11" x14ac:dyDescent="0.25">
      <c r="A10" s="69">
        <v>200</v>
      </c>
      <c r="B10" s="76" t="s">
        <v>26</v>
      </c>
      <c r="C10" s="82">
        <v>4</v>
      </c>
      <c r="D10" s="78">
        <v>152088271</v>
      </c>
      <c r="E10" s="79">
        <v>5.2312369519608319E-2</v>
      </c>
      <c r="F10" s="82">
        <v>4</v>
      </c>
      <c r="G10" s="80">
        <v>91130417</v>
      </c>
      <c r="H10" s="79">
        <v>5.4080143572967442E-2</v>
      </c>
      <c r="I10" s="82">
        <v>3</v>
      </c>
      <c r="J10" s="80">
        <v>47585509</v>
      </c>
      <c r="K10" s="81">
        <v>4.0676616969416324E-2</v>
      </c>
    </row>
    <row r="11" spans="1:11" x14ac:dyDescent="0.25">
      <c r="A11" s="69">
        <v>140</v>
      </c>
      <c r="B11" s="76" t="s">
        <v>27</v>
      </c>
      <c r="C11" s="82">
        <v>5</v>
      </c>
      <c r="D11" s="78">
        <v>144675744</v>
      </c>
      <c r="E11" s="79">
        <v>4.9762752452174673E-2</v>
      </c>
      <c r="F11" s="82">
        <v>5</v>
      </c>
      <c r="G11" s="80">
        <v>80912210</v>
      </c>
      <c r="H11" s="79">
        <v>4.8016283450190864E-2</v>
      </c>
      <c r="I11" s="82">
        <v>4</v>
      </c>
      <c r="J11" s="80">
        <v>44297434</v>
      </c>
      <c r="K11" s="81">
        <v>3.7865934260490931E-2</v>
      </c>
    </row>
    <row r="12" spans="1:11" x14ac:dyDescent="0.25">
      <c r="A12" s="69">
        <v>41</v>
      </c>
      <c r="B12" s="76" t="s">
        <v>28</v>
      </c>
      <c r="C12" s="82">
        <v>6</v>
      </c>
      <c r="D12" s="78">
        <v>92445712</v>
      </c>
      <c r="E12" s="79">
        <v>3.1797680484166257E-2</v>
      </c>
      <c r="F12" s="82">
        <v>3</v>
      </c>
      <c r="G12" s="80">
        <v>106697390</v>
      </c>
      <c r="H12" s="79">
        <v>6.331815830559516E-2</v>
      </c>
      <c r="I12" s="82">
        <v>88</v>
      </c>
      <c r="J12" s="80">
        <v>377189</v>
      </c>
      <c r="K12" s="81">
        <v>3.2242530973194326E-4</v>
      </c>
    </row>
    <row r="13" spans="1:11" x14ac:dyDescent="0.25">
      <c r="A13" s="69">
        <v>91</v>
      </c>
      <c r="B13" s="76" t="s">
        <v>29</v>
      </c>
      <c r="C13" s="82">
        <v>7</v>
      </c>
      <c r="D13" s="78">
        <v>76738521</v>
      </c>
      <c r="E13" s="79">
        <v>2.6395025997371108E-2</v>
      </c>
      <c r="F13" s="82">
        <v>6</v>
      </c>
      <c r="G13" s="80">
        <v>43881208</v>
      </c>
      <c r="H13" s="79">
        <v>2.6040723908848651E-2</v>
      </c>
      <c r="I13" s="82">
        <v>10</v>
      </c>
      <c r="J13" s="80">
        <v>24644122</v>
      </c>
      <c r="K13" s="81">
        <v>2.1066066796544429E-2</v>
      </c>
    </row>
    <row r="14" spans="1:11" x14ac:dyDescent="0.25">
      <c r="A14" s="69">
        <v>38</v>
      </c>
      <c r="B14" s="76" t="s">
        <v>30</v>
      </c>
      <c r="C14" s="82">
        <v>8</v>
      </c>
      <c r="D14" s="78">
        <v>68324921</v>
      </c>
      <c r="E14" s="79">
        <v>2.3501079282767613E-2</v>
      </c>
      <c r="F14" s="82">
        <v>11</v>
      </c>
      <c r="G14" s="80">
        <v>31015810</v>
      </c>
      <c r="H14" s="79">
        <v>1.8405923214768999E-2</v>
      </c>
      <c r="I14" s="82">
        <v>7</v>
      </c>
      <c r="J14" s="80">
        <v>31437455</v>
      </c>
      <c r="K14" s="81">
        <v>2.6873082633796393E-2</v>
      </c>
    </row>
    <row r="15" spans="1:11" x14ac:dyDescent="0.25">
      <c r="A15" s="69">
        <v>483</v>
      </c>
      <c r="B15" s="76" t="s">
        <v>212</v>
      </c>
      <c r="C15" s="82">
        <v>9</v>
      </c>
      <c r="D15" s="78">
        <v>59636471</v>
      </c>
      <c r="E15" s="79">
        <v>2.0512595003446422E-2</v>
      </c>
      <c r="F15" s="82">
        <v>7</v>
      </c>
      <c r="G15" s="80">
        <v>41734567</v>
      </c>
      <c r="H15" s="79">
        <v>2.4766828130673747E-2</v>
      </c>
      <c r="I15" s="82"/>
      <c r="J15" s="80"/>
      <c r="K15" s="81"/>
    </row>
    <row r="16" spans="1:11" x14ac:dyDescent="0.25">
      <c r="A16" s="69">
        <v>111</v>
      </c>
      <c r="B16" s="76" t="s">
        <v>31</v>
      </c>
      <c r="C16" s="82">
        <v>10</v>
      </c>
      <c r="D16" s="78">
        <v>51714570</v>
      </c>
      <c r="E16" s="79">
        <v>1.7787773360824457E-2</v>
      </c>
      <c r="F16" s="82">
        <v>12</v>
      </c>
      <c r="G16" s="80">
        <v>28536397</v>
      </c>
      <c r="H16" s="79">
        <v>1.6934548283864401E-2</v>
      </c>
      <c r="I16" s="82">
        <v>13</v>
      </c>
      <c r="J16" s="80">
        <v>16267496</v>
      </c>
      <c r="K16" s="81">
        <v>1.3905634672175348E-2</v>
      </c>
    </row>
    <row r="17" spans="1:11" x14ac:dyDescent="0.25">
      <c r="A17" s="69">
        <v>10663</v>
      </c>
      <c r="B17" s="76" t="s">
        <v>213</v>
      </c>
      <c r="C17" s="82">
        <v>11</v>
      </c>
      <c r="D17" s="78">
        <v>51366669</v>
      </c>
      <c r="E17" s="79">
        <v>1.7668109131961988E-2</v>
      </c>
      <c r="F17" s="82"/>
      <c r="G17" s="80"/>
      <c r="H17" s="79"/>
      <c r="I17" s="82"/>
      <c r="J17" s="80"/>
      <c r="K17" s="81"/>
    </row>
    <row r="18" spans="1:11" x14ac:dyDescent="0.25">
      <c r="A18" s="69">
        <v>961</v>
      </c>
      <c r="B18" s="76" t="s">
        <v>33</v>
      </c>
      <c r="C18" s="82">
        <v>12</v>
      </c>
      <c r="D18" s="78">
        <v>46571365</v>
      </c>
      <c r="E18" s="79">
        <v>1.6018713598976698E-2</v>
      </c>
      <c r="F18" s="82"/>
      <c r="G18" s="80"/>
      <c r="H18" s="79"/>
      <c r="I18" s="82"/>
      <c r="J18" s="80"/>
      <c r="K18" s="81"/>
    </row>
    <row r="19" spans="1:11" x14ac:dyDescent="0.25">
      <c r="A19" s="69">
        <v>677</v>
      </c>
      <c r="B19" s="76" t="s">
        <v>38</v>
      </c>
      <c r="C19" s="82">
        <v>13</v>
      </c>
      <c r="D19" s="78">
        <v>42295949</v>
      </c>
      <c r="E19" s="79">
        <v>1.4548139042691253E-2</v>
      </c>
      <c r="F19" s="82"/>
      <c r="G19" s="80"/>
      <c r="H19" s="79"/>
      <c r="I19" s="82"/>
      <c r="J19" s="80"/>
      <c r="K19" s="81"/>
    </row>
    <row r="20" spans="1:11" x14ac:dyDescent="0.25">
      <c r="A20" s="69">
        <v>761</v>
      </c>
      <c r="B20" s="76" t="s">
        <v>34</v>
      </c>
      <c r="C20" s="82">
        <v>14</v>
      </c>
      <c r="D20" s="78">
        <v>41828548</v>
      </c>
      <c r="E20" s="79">
        <v>1.4387371524821091E-2</v>
      </c>
      <c r="F20" s="82">
        <v>13</v>
      </c>
      <c r="G20" s="80">
        <v>27680518</v>
      </c>
      <c r="H20" s="79">
        <v>1.6426638183978787E-2</v>
      </c>
      <c r="I20" s="82">
        <v>15</v>
      </c>
      <c r="J20" s="80">
        <v>11658623</v>
      </c>
      <c r="K20" s="81">
        <v>9.9659192919808303E-3</v>
      </c>
    </row>
    <row r="21" spans="1:11" x14ac:dyDescent="0.25">
      <c r="A21" s="69">
        <v>12</v>
      </c>
      <c r="B21" s="76" t="s">
        <v>32</v>
      </c>
      <c r="C21" s="82">
        <v>15</v>
      </c>
      <c r="D21" s="78">
        <v>38442829</v>
      </c>
      <c r="E21" s="79">
        <v>1.3222817662429174E-2</v>
      </c>
      <c r="F21" s="82">
        <v>21</v>
      </c>
      <c r="G21" s="80">
        <v>9557402</v>
      </c>
      <c r="H21" s="79">
        <v>5.6717141143397395E-3</v>
      </c>
      <c r="I21" s="82">
        <v>60</v>
      </c>
      <c r="J21" s="80">
        <v>1879275</v>
      </c>
      <c r="K21" s="81">
        <v>1.6064249592286563E-3</v>
      </c>
    </row>
    <row r="22" spans="1:11" x14ac:dyDescent="0.25">
      <c r="A22" s="69">
        <v>2578</v>
      </c>
      <c r="B22" s="76" t="s">
        <v>214</v>
      </c>
      <c r="C22" s="82">
        <v>16</v>
      </c>
      <c r="D22" s="78">
        <v>38322429</v>
      </c>
      <c r="E22" s="79">
        <v>1.3181404808901759E-2</v>
      </c>
      <c r="F22" s="82"/>
      <c r="G22" s="80"/>
      <c r="H22" s="79"/>
      <c r="I22" s="82"/>
      <c r="J22" s="80"/>
      <c r="K22" s="81"/>
    </row>
    <row r="23" spans="1:11" x14ac:dyDescent="0.25">
      <c r="A23" s="69">
        <v>689</v>
      </c>
      <c r="B23" s="76" t="s">
        <v>36</v>
      </c>
      <c r="C23" s="82">
        <v>17</v>
      </c>
      <c r="D23" s="78">
        <v>34447462</v>
      </c>
      <c r="E23" s="79">
        <v>1.1848568921903687E-2</v>
      </c>
      <c r="F23" s="82">
        <v>53</v>
      </c>
      <c r="G23" s="80">
        <v>2313052</v>
      </c>
      <c r="H23" s="79">
        <v>1.3726501904598931E-3</v>
      </c>
      <c r="I23" s="82">
        <v>75</v>
      </c>
      <c r="J23" s="80">
        <v>917162</v>
      </c>
      <c r="K23" s="81">
        <v>7.8400017477807816E-4</v>
      </c>
    </row>
    <row r="24" spans="1:11" x14ac:dyDescent="0.25">
      <c r="A24" s="69">
        <v>304</v>
      </c>
      <c r="B24" s="76" t="s">
        <v>35</v>
      </c>
      <c r="C24" s="82">
        <v>18</v>
      </c>
      <c r="D24" s="78">
        <v>34274837</v>
      </c>
      <c r="E24" s="79">
        <v>1.1789192727217889E-2</v>
      </c>
      <c r="F24" s="82">
        <v>8</v>
      </c>
      <c r="G24" s="80">
        <v>35081722</v>
      </c>
      <c r="H24" s="79">
        <v>2.0818785044590879E-2</v>
      </c>
      <c r="I24" s="82">
        <v>5</v>
      </c>
      <c r="J24" s="80">
        <v>39925717</v>
      </c>
      <c r="K24" s="81">
        <v>3.4128942439983434E-2</v>
      </c>
    </row>
    <row r="25" spans="1:11" x14ac:dyDescent="0.25">
      <c r="A25" s="69">
        <v>10876</v>
      </c>
      <c r="B25" s="76" t="s">
        <v>215</v>
      </c>
      <c r="C25" s="82">
        <v>19</v>
      </c>
      <c r="D25" s="78">
        <v>33911175</v>
      </c>
      <c r="E25" s="79">
        <v>1.1664107335693912E-2</v>
      </c>
      <c r="F25" s="82"/>
      <c r="G25" s="80"/>
      <c r="H25" s="79"/>
      <c r="I25" s="82"/>
      <c r="J25" s="80"/>
      <c r="K25" s="81"/>
    </row>
    <row r="26" spans="1:11" ht="13.8" thickBot="1" x14ac:dyDescent="0.3">
      <c r="A26" s="83">
        <v>11023</v>
      </c>
      <c r="B26" s="85" t="s">
        <v>216</v>
      </c>
      <c r="C26" s="86">
        <v>20</v>
      </c>
      <c r="D26" s="87">
        <v>32749248</v>
      </c>
      <c r="E26" s="88">
        <v>1.1264450253795664E-2</v>
      </c>
      <c r="F26" s="86"/>
      <c r="G26" s="89"/>
      <c r="H26" s="88"/>
      <c r="I26" s="86"/>
      <c r="J26" s="89"/>
      <c r="K26" s="90"/>
    </row>
    <row r="27" spans="1:11" x14ac:dyDescent="0.25">
      <c r="A27" t="s">
        <v>14</v>
      </c>
    </row>
  </sheetData>
  <mergeCells count="6">
    <mergeCell ref="C5:E5"/>
    <mergeCell ref="F5:H5"/>
    <mergeCell ref="I5:K5"/>
    <mergeCell ref="A1:K1"/>
    <mergeCell ref="A2:K2"/>
    <mergeCell ref="A3:K3"/>
  </mergeCells>
  <phoneticPr fontId="0" type="noConversion"/>
  <printOptions horizontalCentered="1" gridLines="1"/>
  <pageMargins left="0.75" right="0.75" top="1" bottom="1" header="0.5" footer="0.5"/>
  <pageSetup orientation="landscape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workbookViewId="0">
      <selection activeCell="A26" sqref="A26:E26"/>
    </sheetView>
  </sheetViews>
  <sheetFormatPr defaultRowHeight="13.2" x14ac:dyDescent="0.25"/>
  <cols>
    <col min="1" max="1" width="5.33203125" customWidth="1"/>
    <col min="2" max="2" width="31.109375" customWidth="1"/>
    <col min="3" max="3" width="4.88671875" customWidth="1"/>
    <col min="4" max="4" width="9.5546875" customWidth="1"/>
    <col min="5" max="5" width="5.44140625" customWidth="1"/>
    <col min="6" max="6" width="4.88671875" customWidth="1"/>
    <col min="7" max="7" width="9.5546875" customWidth="1"/>
    <col min="8" max="8" width="5.44140625" customWidth="1"/>
    <col min="9" max="9" width="4.88671875" customWidth="1"/>
    <col min="10" max="10" width="9.5546875" customWidth="1"/>
    <col min="11" max="11" width="5.44140625" customWidth="1"/>
  </cols>
  <sheetData>
    <row r="1" spans="1:11" x14ac:dyDescent="0.25">
      <c r="A1" s="133" t="s">
        <v>144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1" x14ac:dyDescent="0.25">
      <c r="A2" s="133" t="s">
        <v>41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x14ac:dyDescent="0.25">
      <c r="A3" s="133" t="s">
        <v>217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</row>
    <row r="4" spans="1:11" ht="13.8" thickBot="1" x14ac:dyDescent="0.3"/>
    <row r="5" spans="1:11" x14ac:dyDescent="0.25">
      <c r="A5" s="91"/>
      <c r="B5" s="92"/>
      <c r="C5" s="158" t="s">
        <v>203</v>
      </c>
      <c r="D5" s="158"/>
      <c r="E5" s="159"/>
      <c r="F5" s="160" t="s">
        <v>39</v>
      </c>
      <c r="G5" s="158"/>
      <c r="H5" s="159"/>
      <c r="I5" s="160" t="s">
        <v>40</v>
      </c>
      <c r="J5" s="158"/>
      <c r="K5" s="161"/>
    </row>
    <row r="6" spans="1:11" x14ac:dyDescent="0.25">
      <c r="A6" s="72" t="s">
        <v>20</v>
      </c>
      <c r="B6" s="73" t="s">
        <v>21</v>
      </c>
      <c r="C6" s="74" t="s">
        <v>19</v>
      </c>
      <c r="D6" s="75" t="s">
        <v>16</v>
      </c>
      <c r="E6" s="75" t="s">
        <v>22</v>
      </c>
      <c r="F6" s="75" t="s">
        <v>19</v>
      </c>
      <c r="G6" s="75" t="s">
        <v>16</v>
      </c>
      <c r="H6" s="75" t="s">
        <v>22</v>
      </c>
      <c r="I6" s="75" t="s">
        <v>19</v>
      </c>
      <c r="J6" s="75" t="s">
        <v>16</v>
      </c>
      <c r="K6" s="68" t="s">
        <v>22</v>
      </c>
    </row>
    <row r="7" spans="1:11" x14ac:dyDescent="0.25">
      <c r="A7" s="93">
        <v>8</v>
      </c>
      <c r="B7" s="94" t="s">
        <v>24</v>
      </c>
      <c r="C7" s="77">
        <v>1</v>
      </c>
      <c r="D7" s="78">
        <v>410220916</v>
      </c>
      <c r="E7" s="79">
        <v>0.17596316590172503</v>
      </c>
      <c r="F7" s="77">
        <v>1</v>
      </c>
      <c r="G7" s="95">
        <v>342360967</v>
      </c>
      <c r="H7" s="96">
        <f t="shared" ref="H7:H17" si="0">G7/1959668327</f>
        <v>0.17470352624625546</v>
      </c>
      <c r="I7" s="77">
        <v>1</v>
      </c>
      <c r="J7" s="95">
        <v>312234515</v>
      </c>
      <c r="K7" s="97">
        <f>J7/1701051571</f>
        <v>0.18355382066191336</v>
      </c>
    </row>
    <row r="8" spans="1:11" x14ac:dyDescent="0.25">
      <c r="A8" s="93">
        <v>176</v>
      </c>
      <c r="B8" s="94" t="s">
        <v>23</v>
      </c>
      <c r="C8" s="82">
        <v>2</v>
      </c>
      <c r="D8" s="78">
        <v>291351435</v>
      </c>
      <c r="E8" s="79">
        <v>0.12497441961884426</v>
      </c>
      <c r="F8" s="82">
        <v>2</v>
      </c>
      <c r="G8" s="95">
        <v>238816678</v>
      </c>
      <c r="H8" s="96">
        <f t="shared" si="0"/>
        <v>0.12186586613133539</v>
      </c>
      <c r="I8" s="82">
        <v>2</v>
      </c>
      <c r="J8" s="95">
        <v>184482522</v>
      </c>
      <c r="K8" s="97">
        <f>J8/1701051571</f>
        <v>0.10845204527899642</v>
      </c>
    </row>
    <row r="9" spans="1:11" x14ac:dyDescent="0.25">
      <c r="A9" s="93">
        <v>41</v>
      </c>
      <c r="B9" s="94" t="s">
        <v>28</v>
      </c>
      <c r="C9" s="82">
        <v>3</v>
      </c>
      <c r="D9" s="78">
        <v>226196680</v>
      </c>
      <c r="E9" s="79">
        <v>9.7026461540199505E-2</v>
      </c>
      <c r="F9" s="82">
        <v>3</v>
      </c>
      <c r="G9" s="95">
        <v>189063941</v>
      </c>
      <c r="H9" s="96">
        <f t="shared" si="0"/>
        <v>9.6477520402359393E-2</v>
      </c>
      <c r="I9" s="82"/>
      <c r="J9" s="95"/>
      <c r="K9" s="97"/>
    </row>
    <row r="10" spans="1:11" x14ac:dyDescent="0.25">
      <c r="A10" s="93">
        <v>38</v>
      </c>
      <c r="B10" s="94" t="s">
        <v>30</v>
      </c>
      <c r="C10" s="82">
        <v>4</v>
      </c>
      <c r="D10" s="78">
        <v>188089673</v>
      </c>
      <c r="E10" s="79">
        <v>8.0680562700757588E-2</v>
      </c>
      <c r="F10" s="82">
        <v>4</v>
      </c>
      <c r="G10" s="95">
        <v>124908913</v>
      </c>
      <c r="H10" s="96">
        <f t="shared" si="0"/>
        <v>6.3739823356342887E-2</v>
      </c>
      <c r="I10" s="82">
        <v>4</v>
      </c>
      <c r="J10" s="95">
        <v>104370519</v>
      </c>
      <c r="K10" s="97">
        <f t="shared" ref="K10:K17" si="1">J10/1701051571</f>
        <v>6.1356469597593402E-2</v>
      </c>
    </row>
    <row r="11" spans="1:11" x14ac:dyDescent="0.25">
      <c r="A11" s="93">
        <v>140</v>
      </c>
      <c r="B11" s="94" t="s">
        <v>27</v>
      </c>
      <c r="C11" s="82">
        <v>5</v>
      </c>
      <c r="D11" s="78">
        <v>97318729</v>
      </c>
      <c r="E11" s="79">
        <v>4.1744608791161736E-2</v>
      </c>
      <c r="F11" s="82">
        <v>5</v>
      </c>
      <c r="G11" s="95">
        <v>73157148</v>
      </c>
      <c r="H11" s="96">
        <f t="shared" si="0"/>
        <v>3.733139276277133E-2</v>
      </c>
      <c r="I11" s="82">
        <v>7</v>
      </c>
      <c r="J11" s="95">
        <v>49230431</v>
      </c>
      <c r="K11" s="97">
        <f t="shared" si="1"/>
        <v>2.894117488222819E-2</v>
      </c>
    </row>
    <row r="12" spans="1:11" x14ac:dyDescent="0.25">
      <c r="A12" s="98">
        <v>2518</v>
      </c>
      <c r="B12" s="99" t="s">
        <v>218</v>
      </c>
      <c r="C12" s="100">
        <v>6</v>
      </c>
      <c r="D12" s="101">
        <v>94271385</v>
      </c>
      <c r="E12" s="102">
        <v>4.0437458724168013E-2</v>
      </c>
      <c r="F12" s="82">
        <v>6</v>
      </c>
      <c r="G12" s="95">
        <v>60405197</v>
      </c>
      <c r="H12" s="96">
        <f t="shared" si="0"/>
        <v>3.0824194159668122E-2</v>
      </c>
      <c r="I12" s="82">
        <v>9</v>
      </c>
      <c r="J12" s="95">
        <v>46692009</v>
      </c>
      <c r="K12" s="97">
        <f t="shared" si="1"/>
        <v>2.7448908543408295E-2</v>
      </c>
    </row>
    <row r="13" spans="1:11" x14ac:dyDescent="0.25">
      <c r="A13" s="93">
        <v>44</v>
      </c>
      <c r="B13" s="94" t="s">
        <v>44</v>
      </c>
      <c r="C13" s="82">
        <v>7</v>
      </c>
      <c r="D13" s="78">
        <v>92444264</v>
      </c>
      <c r="E13" s="79">
        <v>3.9653720052867485E-2</v>
      </c>
      <c r="F13" s="82">
        <v>14</v>
      </c>
      <c r="G13" s="95">
        <v>41058401</v>
      </c>
      <c r="H13" s="96">
        <f t="shared" si="0"/>
        <v>2.0951709242989669E-2</v>
      </c>
      <c r="I13" s="82">
        <v>18</v>
      </c>
      <c r="J13" s="95">
        <v>26272630</v>
      </c>
      <c r="K13" s="97">
        <f t="shared" si="1"/>
        <v>1.5444934444024566E-2</v>
      </c>
    </row>
    <row r="14" spans="1:11" x14ac:dyDescent="0.25">
      <c r="A14" s="93">
        <v>111</v>
      </c>
      <c r="B14" s="94" t="s">
        <v>31</v>
      </c>
      <c r="C14" s="82">
        <v>8</v>
      </c>
      <c r="D14" s="78">
        <v>89860596</v>
      </c>
      <c r="E14" s="79">
        <v>3.8545462567237523E-2</v>
      </c>
      <c r="F14" s="82">
        <v>7</v>
      </c>
      <c r="G14" s="95">
        <v>59138176</v>
      </c>
      <c r="H14" s="96">
        <f t="shared" si="0"/>
        <v>3.0177645464389852E-2</v>
      </c>
      <c r="I14" s="82">
        <v>8</v>
      </c>
      <c r="J14" s="95">
        <v>46884089</v>
      </c>
      <c r="K14" s="97">
        <f t="shared" si="1"/>
        <v>2.7561826930642776E-2</v>
      </c>
    </row>
    <row r="15" spans="1:11" x14ac:dyDescent="0.25">
      <c r="A15" s="93">
        <v>218</v>
      </c>
      <c r="B15" s="94" t="s">
        <v>43</v>
      </c>
      <c r="C15" s="82">
        <v>9</v>
      </c>
      <c r="D15" s="78">
        <v>58294659</v>
      </c>
      <c r="E15" s="79">
        <v>2.500533822805244E-2</v>
      </c>
      <c r="F15" s="82">
        <v>9</v>
      </c>
      <c r="G15" s="95">
        <v>55316740</v>
      </c>
      <c r="H15" s="96">
        <f t="shared" si="0"/>
        <v>2.8227603231554398E-2</v>
      </c>
      <c r="I15" s="82">
        <v>13</v>
      </c>
      <c r="J15" s="95">
        <v>34850356</v>
      </c>
      <c r="K15" s="97">
        <f t="shared" si="1"/>
        <v>2.048753641226319E-2</v>
      </c>
    </row>
    <row r="16" spans="1:11" x14ac:dyDescent="0.25">
      <c r="A16" s="93">
        <v>241</v>
      </c>
      <c r="B16" s="94" t="s">
        <v>42</v>
      </c>
      <c r="C16" s="82">
        <v>10</v>
      </c>
      <c r="D16" s="78">
        <v>57531803</v>
      </c>
      <c r="E16" s="79">
        <v>2.4678113185029216E-2</v>
      </c>
      <c r="F16" s="82">
        <v>11</v>
      </c>
      <c r="G16" s="95">
        <v>48654462</v>
      </c>
      <c r="H16" s="96">
        <f t="shared" si="0"/>
        <v>2.4827906503180425E-2</v>
      </c>
      <c r="I16" s="82">
        <v>14</v>
      </c>
      <c r="J16" s="95">
        <v>33450523</v>
      </c>
      <c r="K16" s="97">
        <f t="shared" si="1"/>
        <v>1.9664614271709225E-2</v>
      </c>
    </row>
    <row r="17" spans="1:13" x14ac:dyDescent="0.25">
      <c r="A17" s="93">
        <v>91</v>
      </c>
      <c r="B17" s="94" t="s">
        <v>29</v>
      </c>
      <c r="C17" s="82">
        <v>11</v>
      </c>
      <c r="D17" s="78">
        <v>57250285</v>
      </c>
      <c r="E17" s="79">
        <v>2.4557356791080932E-2</v>
      </c>
      <c r="F17" s="82">
        <v>10</v>
      </c>
      <c r="G17" s="95">
        <v>54238114</v>
      </c>
      <c r="H17" s="96">
        <f t="shared" si="0"/>
        <v>2.7677190702485647E-2</v>
      </c>
      <c r="I17" s="82">
        <v>10</v>
      </c>
      <c r="J17" s="95">
        <v>45213147</v>
      </c>
      <c r="K17" s="97">
        <f t="shared" si="1"/>
        <v>2.6579527493937456E-2</v>
      </c>
    </row>
    <row r="18" spans="1:13" x14ac:dyDescent="0.25">
      <c r="A18" s="93">
        <v>553</v>
      </c>
      <c r="B18" s="94" t="s">
        <v>45</v>
      </c>
      <c r="C18" s="82">
        <v>12</v>
      </c>
      <c r="D18" s="78">
        <v>48543752</v>
      </c>
      <c r="E18" s="79">
        <v>2.0822712722596028E-2</v>
      </c>
      <c r="F18" s="82"/>
      <c r="G18" s="95"/>
      <c r="H18" s="96"/>
      <c r="I18" s="82"/>
      <c r="J18" s="95"/>
      <c r="K18" s="97"/>
    </row>
    <row r="19" spans="1:13" x14ac:dyDescent="0.25">
      <c r="A19" s="93">
        <v>761</v>
      </c>
      <c r="B19" s="94" t="s">
        <v>34</v>
      </c>
      <c r="C19" s="82">
        <v>13</v>
      </c>
      <c r="D19" s="78">
        <v>45671946</v>
      </c>
      <c r="E19" s="79">
        <v>1.9590859211704913E-2</v>
      </c>
      <c r="F19" s="82">
        <v>17</v>
      </c>
      <c r="G19" s="95">
        <v>30511152</v>
      </c>
      <c r="H19" s="96">
        <f t="shared" ref="H19:H26" si="2">G19/1959668327</f>
        <v>1.5569548979091094E-2</v>
      </c>
      <c r="I19" s="82">
        <v>19</v>
      </c>
      <c r="J19" s="95">
        <v>21811889</v>
      </c>
      <c r="K19" s="97">
        <f t="shared" ref="K19:K26" si="3">J19/1701051571</f>
        <v>1.2822591255817958E-2</v>
      </c>
    </row>
    <row r="20" spans="1:13" x14ac:dyDescent="0.25">
      <c r="A20" s="93">
        <v>304</v>
      </c>
      <c r="B20" s="94" t="s">
        <v>35</v>
      </c>
      <c r="C20" s="82">
        <v>14</v>
      </c>
      <c r="D20" s="78">
        <v>43936579</v>
      </c>
      <c r="E20" s="79">
        <v>1.8846478173558678E-2</v>
      </c>
      <c r="F20" s="82">
        <v>12</v>
      </c>
      <c r="G20" s="95">
        <v>43213180</v>
      </c>
      <c r="H20" s="96">
        <f t="shared" si="2"/>
        <v>2.2051272352885256E-2</v>
      </c>
      <c r="I20" s="82">
        <v>12</v>
      </c>
      <c r="J20" s="95">
        <v>34923262</v>
      </c>
      <c r="K20" s="97">
        <f t="shared" si="3"/>
        <v>2.0530395783044723E-2</v>
      </c>
    </row>
    <row r="21" spans="1:13" x14ac:dyDescent="0.25">
      <c r="A21" s="93">
        <v>200</v>
      </c>
      <c r="B21" s="94" t="s">
        <v>26</v>
      </c>
      <c r="C21" s="82">
        <v>15</v>
      </c>
      <c r="D21" s="78">
        <v>43801541</v>
      </c>
      <c r="E21" s="79">
        <v>1.8788553984249334E-2</v>
      </c>
      <c r="F21" s="82">
        <v>16</v>
      </c>
      <c r="G21" s="95">
        <v>31989015</v>
      </c>
      <c r="H21" s="96">
        <f t="shared" si="2"/>
        <v>1.63236883299385E-2</v>
      </c>
      <c r="I21" s="82">
        <v>17</v>
      </c>
      <c r="J21" s="95">
        <v>26802370</v>
      </c>
      <c r="K21" s="97">
        <f t="shared" si="3"/>
        <v>1.5756353573832947E-2</v>
      </c>
    </row>
    <row r="22" spans="1:13" x14ac:dyDescent="0.25">
      <c r="A22" s="93">
        <v>108</v>
      </c>
      <c r="B22" s="94" t="s">
        <v>46</v>
      </c>
      <c r="C22" s="82">
        <v>16</v>
      </c>
      <c r="D22" s="78">
        <v>34449531</v>
      </c>
      <c r="E22" s="79">
        <v>1.4777034281181361E-2</v>
      </c>
      <c r="F22" s="82">
        <v>20</v>
      </c>
      <c r="G22" s="95">
        <v>26213417</v>
      </c>
      <c r="H22" s="96">
        <f t="shared" si="2"/>
        <v>1.3376455923094582E-2</v>
      </c>
      <c r="I22" s="82">
        <v>22</v>
      </c>
      <c r="J22" s="95">
        <v>20669811</v>
      </c>
      <c r="K22" s="97">
        <f t="shared" si="3"/>
        <v>1.2151195973352414E-2</v>
      </c>
    </row>
    <row r="23" spans="1:13" x14ac:dyDescent="0.25">
      <c r="A23" s="93">
        <v>88</v>
      </c>
      <c r="B23" s="94" t="s">
        <v>47</v>
      </c>
      <c r="C23" s="82">
        <v>17</v>
      </c>
      <c r="D23" s="78">
        <v>30239002</v>
      </c>
      <c r="E23" s="79">
        <v>1.2970939116201952E-2</v>
      </c>
      <c r="F23" s="82">
        <v>19</v>
      </c>
      <c r="G23" s="95">
        <v>26289266</v>
      </c>
      <c r="H23" s="96">
        <f t="shared" si="2"/>
        <v>1.3415160942181212E-2</v>
      </c>
      <c r="I23" s="82">
        <v>16</v>
      </c>
      <c r="J23" s="95">
        <v>27009181</v>
      </c>
      <c r="K23" s="97">
        <f t="shared" si="3"/>
        <v>1.5877931898397452E-2</v>
      </c>
    </row>
    <row r="24" spans="1:13" x14ac:dyDescent="0.25">
      <c r="A24" s="93">
        <v>164</v>
      </c>
      <c r="B24" s="94" t="s">
        <v>37</v>
      </c>
      <c r="C24" s="82">
        <v>18</v>
      </c>
      <c r="D24" s="78">
        <v>29895399</v>
      </c>
      <c r="E24" s="79">
        <v>1.282355152738059E-2</v>
      </c>
      <c r="F24" s="82">
        <v>40</v>
      </c>
      <c r="G24" s="95">
        <v>6486873</v>
      </c>
      <c r="H24" s="96">
        <f t="shared" si="2"/>
        <v>3.3101892348949519E-3</v>
      </c>
      <c r="I24" s="82">
        <v>47</v>
      </c>
      <c r="J24" s="95">
        <v>4308119</v>
      </c>
      <c r="K24" s="97">
        <f t="shared" si="3"/>
        <v>2.5326210406821344E-3</v>
      </c>
    </row>
    <row r="25" spans="1:13" x14ac:dyDescent="0.25">
      <c r="A25" s="93">
        <v>201</v>
      </c>
      <c r="B25" s="94" t="s">
        <v>48</v>
      </c>
      <c r="C25" s="82">
        <v>19</v>
      </c>
      <c r="D25" s="78">
        <v>23543409</v>
      </c>
      <c r="E25" s="79">
        <v>1.0098882387945247E-2</v>
      </c>
      <c r="F25" s="82">
        <v>24</v>
      </c>
      <c r="G25" s="95">
        <v>18016456</v>
      </c>
      <c r="H25" s="96">
        <f t="shared" si="2"/>
        <v>9.1936251414446619E-3</v>
      </c>
      <c r="I25" s="82">
        <v>32</v>
      </c>
      <c r="J25" s="95">
        <v>11151134</v>
      </c>
      <c r="K25" s="97">
        <f t="shared" si="3"/>
        <v>6.5554355847333686E-3</v>
      </c>
    </row>
    <row r="26" spans="1:13" ht="13.8" thickBot="1" x14ac:dyDescent="0.3">
      <c r="A26" s="103">
        <v>28</v>
      </c>
      <c r="B26" s="104" t="s">
        <v>219</v>
      </c>
      <c r="C26" s="86">
        <v>20</v>
      </c>
      <c r="D26" s="87">
        <v>23397989</v>
      </c>
      <c r="E26" s="88">
        <v>1.0036504867474231E-2</v>
      </c>
      <c r="F26" s="86">
        <v>21</v>
      </c>
      <c r="G26" s="105">
        <v>19754563</v>
      </c>
      <c r="H26" s="106">
        <f t="shared" si="2"/>
        <v>1.0080564515854422E-2</v>
      </c>
      <c r="I26" s="86">
        <v>26</v>
      </c>
      <c r="J26" s="105">
        <v>17643547</v>
      </c>
      <c r="K26" s="107">
        <f t="shared" si="3"/>
        <v>1.037214115126907E-2</v>
      </c>
      <c r="L26" s="14"/>
      <c r="M26" s="11"/>
    </row>
    <row r="27" spans="1:13" x14ac:dyDescent="0.25">
      <c r="A27" t="s">
        <v>14</v>
      </c>
    </row>
  </sheetData>
  <mergeCells count="6">
    <mergeCell ref="C5:E5"/>
    <mergeCell ref="F5:H5"/>
    <mergeCell ref="I5:K5"/>
    <mergeCell ref="A1:K1"/>
    <mergeCell ref="A2:K2"/>
    <mergeCell ref="A3:K3"/>
  </mergeCells>
  <phoneticPr fontId="0" type="noConversion"/>
  <printOptions horizontalCentered="1" gridLines="1"/>
  <pageMargins left="0.25" right="0.25" top="1" bottom="1" header="0.5" footer="0.5"/>
  <pageSetup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workbookViewId="0">
      <selection activeCell="L17" sqref="L17"/>
    </sheetView>
  </sheetViews>
  <sheetFormatPr defaultRowHeight="13.2" x14ac:dyDescent="0.25"/>
  <cols>
    <col min="1" max="1" width="5.109375" customWidth="1"/>
    <col min="2" max="2" width="33.33203125" customWidth="1"/>
    <col min="3" max="3" width="4.88671875" customWidth="1"/>
    <col min="4" max="4" width="10.88671875" customWidth="1"/>
    <col min="5" max="5" width="5.109375" customWidth="1"/>
    <col min="6" max="6" width="4.88671875" customWidth="1"/>
    <col min="7" max="7" width="10.88671875" customWidth="1"/>
    <col min="8" max="8" width="5.109375" customWidth="1"/>
    <col min="9" max="9" width="4.88671875" customWidth="1"/>
    <col min="10" max="10" width="10.88671875" customWidth="1"/>
    <col min="11" max="11" width="5.109375" customWidth="1"/>
  </cols>
  <sheetData>
    <row r="1" spans="1:11" x14ac:dyDescent="0.25">
      <c r="A1" s="162" t="s">
        <v>145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x14ac:dyDescent="0.25">
      <c r="A2" s="162" t="s">
        <v>41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</row>
    <row r="3" spans="1:11" x14ac:dyDescent="0.25">
      <c r="A3" s="162" t="s">
        <v>220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</row>
    <row r="4" spans="1:11" ht="13.8" thickBo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25">
      <c r="A5" s="91"/>
      <c r="B5" s="92"/>
      <c r="C5" s="158">
        <v>2000</v>
      </c>
      <c r="D5" s="158"/>
      <c r="E5" s="159"/>
      <c r="F5" s="160" t="s">
        <v>39</v>
      </c>
      <c r="G5" s="158"/>
      <c r="H5" s="159"/>
      <c r="I5" s="160" t="s">
        <v>40</v>
      </c>
      <c r="J5" s="158"/>
      <c r="K5" s="161"/>
    </row>
    <row r="6" spans="1:11" x14ac:dyDescent="0.25">
      <c r="A6" s="72" t="s">
        <v>20</v>
      </c>
      <c r="B6" s="73" t="s">
        <v>21</v>
      </c>
      <c r="C6" s="74" t="s">
        <v>19</v>
      </c>
      <c r="D6" s="75" t="s">
        <v>16</v>
      </c>
      <c r="E6" s="75" t="s">
        <v>22</v>
      </c>
      <c r="F6" s="75" t="s">
        <v>19</v>
      </c>
      <c r="G6" s="75" t="s">
        <v>16</v>
      </c>
      <c r="H6" s="75" t="s">
        <v>22</v>
      </c>
      <c r="I6" s="75" t="s">
        <v>19</v>
      </c>
      <c r="J6" s="75" t="s">
        <v>16</v>
      </c>
      <c r="K6" s="68" t="s">
        <v>22</v>
      </c>
    </row>
    <row r="7" spans="1:11" x14ac:dyDescent="0.25">
      <c r="A7" s="69">
        <v>176</v>
      </c>
      <c r="B7" s="76" t="s">
        <v>23</v>
      </c>
      <c r="C7" s="108">
        <v>1</v>
      </c>
      <c r="D7" s="80">
        <v>7530049063</v>
      </c>
      <c r="E7" s="79">
        <v>0.21693903151285618</v>
      </c>
      <c r="F7" s="108">
        <v>1</v>
      </c>
      <c r="G7" s="109">
        <v>6201238140</v>
      </c>
      <c r="H7" s="110">
        <v>0.23818388502051266</v>
      </c>
      <c r="I7" s="108">
        <v>1</v>
      </c>
      <c r="J7" s="109">
        <v>4933032138</v>
      </c>
      <c r="K7" s="111">
        <v>0.26022285666259609</v>
      </c>
    </row>
    <row r="8" spans="1:11" x14ac:dyDescent="0.25">
      <c r="A8" s="69">
        <v>8</v>
      </c>
      <c r="B8" s="76" t="s">
        <v>24</v>
      </c>
      <c r="C8" s="112">
        <v>2</v>
      </c>
      <c r="D8" s="80">
        <v>3971989818</v>
      </c>
      <c r="E8" s="79">
        <v>0.11443213943051646</v>
      </c>
      <c r="F8" s="112">
        <v>2</v>
      </c>
      <c r="G8" s="109">
        <v>3039452009</v>
      </c>
      <c r="H8" s="110">
        <v>0.11674257164344638</v>
      </c>
      <c r="I8" s="112">
        <v>2</v>
      </c>
      <c r="J8" s="109">
        <v>2579597475</v>
      </c>
      <c r="K8" s="111">
        <v>0.13607659654458951</v>
      </c>
    </row>
    <row r="9" spans="1:11" x14ac:dyDescent="0.25">
      <c r="A9" s="69">
        <v>212</v>
      </c>
      <c r="B9" s="76" t="s">
        <v>49</v>
      </c>
      <c r="C9" s="112">
        <v>3</v>
      </c>
      <c r="D9" s="80">
        <v>2899188454</v>
      </c>
      <c r="E9" s="79">
        <v>8.3524971766045814E-2</v>
      </c>
      <c r="F9" s="112">
        <v>41</v>
      </c>
      <c r="G9" s="109">
        <v>97181684</v>
      </c>
      <c r="H9" s="110">
        <v>3.7326595956135617E-3</v>
      </c>
      <c r="I9" s="112">
        <v>29</v>
      </c>
      <c r="J9" s="109">
        <v>114769439</v>
      </c>
      <c r="K9" s="111">
        <v>6.0542138057612556E-3</v>
      </c>
    </row>
    <row r="10" spans="1:11" x14ac:dyDescent="0.25">
      <c r="A10" s="69">
        <v>140</v>
      </c>
      <c r="B10" s="76" t="s">
        <v>27</v>
      </c>
      <c r="C10" s="112">
        <v>4</v>
      </c>
      <c r="D10" s="80">
        <v>1552982843</v>
      </c>
      <c r="E10" s="79">
        <v>4.4741088815997525E-2</v>
      </c>
      <c r="F10" s="112">
        <v>6</v>
      </c>
      <c r="G10" s="109">
        <v>813079027</v>
      </c>
      <c r="H10" s="110">
        <v>3.122962174769155E-2</v>
      </c>
      <c r="I10" s="112">
        <v>171</v>
      </c>
      <c r="J10" s="109">
        <v>7296474</v>
      </c>
      <c r="K10" s="111">
        <v>3.8489700750543929E-4</v>
      </c>
    </row>
    <row r="11" spans="1:11" x14ac:dyDescent="0.25">
      <c r="A11" s="69">
        <v>41</v>
      </c>
      <c r="B11" s="76" t="s">
        <v>28</v>
      </c>
      <c r="C11" s="112">
        <v>5</v>
      </c>
      <c r="D11" s="80">
        <v>1300140917</v>
      </c>
      <c r="E11" s="79">
        <v>3.7456769405410276E-2</v>
      </c>
      <c r="F11" s="112">
        <v>5</v>
      </c>
      <c r="G11" s="109">
        <v>829245519</v>
      </c>
      <c r="H11" s="110">
        <v>3.1850561918796323E-2</v>
      </c>
      <c r="I11" s="112">
        <v>139</v>
      </c>
      <c r="J11" s="109">
        <v>10965232</v>
      </c>
      <c r="K11" s="111">
        <v>5.7842801651905877E-4</v>
      </c>
    </row>
    <row r="12" spans="1:11" x14ac:dyDescent="0.25">
      <c r="A12" s="69">
        <v>200</v>
      </c>
      <c r="B12" s="76" t="s">
        <v>26</v>
      </c>
      <c r="C12" s="112">
        <v>6</v>
      </c>
      <c r="D12" s="80">
        <v>1234487566</v>
      </c>
      <c r="E12" s="79">
        <v>3.5565311028133879E-2</v>
      </c>
      <c r="F12" s="112">
        <v>4</v>
      </c>
      <c r="G12" s="109">
        <v>865569615</v>
      </c>
      <c r="H12" s="110">
        <v>3.324573722247174E-2</v>
      </c>
      <c r="I12" s="112">
        <v>3</v>
      </c>
      <c r="J12" s="109">
        <v>637493938</v>
      </c>
      <c r="K12" s="111">
        <v>3.3628504540557262E-2</v>
      </c>
    </row>
    <row r="13" spans="1:11" x14ac:dyDescent="0.25">
      <c r="A13" s="69">
        <v>38</v>
      </c>
      <c r="B13" s="76" t="s">
        <v>30</v>
      </c>
      <c r="C13" s="112">
        <v>7</v>
      </c>
      <c r="D13" s="80">
        <v>834870607</v>
      </c>
      <c r="E13" s="79">
        <v>2.4052435702055446E-2</v>
      </c>
      <c r="F13" s="112">
        <v>7</v>
      </c>
      <c r="G13" s="109">
        <v>522953585</v>
      </c>
      <c r="H13" s="110">
        <v>2.0086168882510434E-2</v>
      </c>
      <c r="I13" s="112">
        <v>4</v>
      </c>
      <c r="J13" s="109">
        <v>474753038</v>
      </c>
      <c r="K13" s="111">
        <v>2.5043743543842697E-2</v>
      </c>
    </row>
    <row r="14" spans="1:11" x14ac:dyDescent="0.25">
      <c r="A14" s="69">
        <v>163</v>
      </c>
      <c r="B14" s="76" t="s">
        <v>50</v>
      </c>
      <c r="C14" s="112">
        <v>8</v>
      </c>
      <c r="D14" s="80">
        <v>756897305</v>
      </c>
      <c r="E14" s="79">
        <v>2.1806042288384876E-2</v>
      </c>
      <c r="F14" s="112">
        <v>9</v>
      </c>
      <c r="G14" s="109">
        <v>440521214</v>
      </c>
      <c r="H14" s="110">
        <v>1.6920016908828574E-2</v>
      </c>
      <c r="I14" s="112">
        <v>10</v>
      </c>
      <c r="J14" s="109">
        <v>311102063</v>
      </c>
      <c r="K14" s="111">
        <v>1.6410975092554108E-2</v>
      </c>
    </row>
    <row r="15" spans="1:11" x14ac:dyDescent="0.25">
      <c r="A15" s="69">
        <v>473</v>
      </c>
      <c r="B15" s="76" t="s">
        <v>51</v>
      </c>
      <c r="C15" s="112">
        <v>9</v>
      </c>
      <c r="D15" s="80">
        <v>734601460</v>
      </c>
      <c r="E15" s="79">
        <v>2.1163703974172918E-2</v>
      </c>
      <c r="F15" s="112">
        <v>11</v>
      </c>
      <c r="G15" s="109">
        <v>411113038</v>
      </c>
      <c r="H15" s="110">
        <v>1.5790475766735455E-2</v>
      </c>
      <c r="I15" s="112">
        <v>9</v>
      </c>
      <c r="J15" s="109">
        <v>313089556</v>
      </c>
      <c r="K15" s="111">
        <v>1.6515817528522221E-2</v>
      </c>
    </row>
    <row r="16" spans="1:11" x14ac:dyDescent="0.25">
      <c r="A16" s="69">
        <v>111</v>
      </c>
      <c r="B16" s="76" t="s">
        <v>31</v>
      </c>
      <c r="C16" s="112">
        <v>10</v>
      </c>
      <c r="D16" s="80">
        <v>712978496</v>
      </c>
      <c r="E16" s="79">
        <v>2.0540751211269071E-2</v>
      </c>
      <c r="F16" s="112">
        <v>13</v>
      </c>
      <c r="G16" s="109">
        <v>374001693</v>
      </c>
      <c r="H16" s="110">
        <v>1.4365062949024092E-2</v>
      </c>
      <c r="I16" s="112">
        <v>11</v>
      </c>
      <c r="J16" s="109">
        <v>289991265</v>
      </c>
      <c r="K16" s="111">
        <v>1.5297357340164143E-2</v>
      </c>
    </row>
    <row r="17" spans="1:13" x14ac:dyDescent="0.25">
      <c r="A17" s="69">
        <v>91</v>
      </c>
      <c r="B17" s="76" t="s">
        <v>29</v>
      </c>
      <c r="C17" s="112">
        <v>11</v>
      </c>
      <c r="D17" s="80">
        <v>573855680</v>
      </c>
      <c r="E17" s="79">
        <v>1.6532653958266978E-2</v>
      </c>
      <c r="F17" s="112">
        <v>12</v>
      </c>
      <c r="G17" s="109">
        <v>407239033</v>
      </c>
      <c r="H17" s="110">
        <v>1.5641678778028151E-2</v>
      </c>
      <c r="I17" s="112">
        <v>8</v>
      </c>
      <c r="J17" s="109">
        <v>326542587</v>
      </c>
      <c r="K17" s="111">
        <v>1.7225479671329542E-2</v>
      </c>
    </row>
    <row r="18" spans="1:13" x14ac:dyDescent="0.25">
      <c r="A18" s="69">
        <v>218</v>
      </c>
      <c r="B18" s="76" t="s">
        <v>43</v>
      </c>
      <c r="C18" s="112">
        <v>12</v>
      </c>
      <c r="D18" s="80">
        <v>480070950</v>
      </c>
      <c r="E18" s="79">
        <v>1.383073683572582E-2</v>
      </c>
      <c r="F18" s="112">
        <v>10</v>
      </c>
      <c r="G18" s="109">
        <v>420174639</v>
      </c>
      <c r="H18" s="110">
        <v>1.6138523572989477E-2</v>
      </c>
      <c r="I18" s="112">
        <v>44</v>
      </c>
      <c r="J18" s="109">
        <v>66430435</v>
      </c>
      <c r="K18" s="111">
        <v>3.5042783183746829E-3</v>
      </c>
    </row>
    <row r="19" spans="1:13" x14ac:dyDescent="0.25">
      <c r="A19" s="69">
        <v>44</v>
      </c>
      <c r="B19" s="76" t="s">
        <v>44</v>
      </c>
      <c r="C19" s="112">
        <v>13</v>
      </c>
      <c r="D19" s="80">
        <v>455848463</v>
      </c>
      <c r="E19" s="79">
        <v>1.3132892395849194E-2</v>
      </c>
      <c r="F19" s="112">
        <v>19</v>
      </c>
      <c r="G19" s="109">
        <v>222175026</v>
      </c>
      <c r="H19" s="110">
        <v>8.5335395371888435E-3</v>
      </c>
      <c r="I19" s="112">
        <v>24</v>
      </c>
      <c r="J19" s="109">
        <v>144768497</v>
      </c>
      <c r="K19" s="111">
        <v>7.6366970232964798E-3</v>
      </c>
    </row>
    <row r="20" spans="1:13" x14ac:dyDescent="0.25">
      <c r="A20" s="69">
        <v>304</v>
      </c>
      <c r="B20" s="76" t="s">
        <v>35</v>
      </c>
      <c r="C20" s="112">
        <v>14</v>
      </c>
      <c r="D20" s="80">
        <v>439912058</v>
      </c>
      <c r="E20" s="79">
        <v>1.2673768127524803E-2</v>
      </c>
      <c r="F20" s="112">
        <v>8</v>
      </c>
      <c r="G20" s="109">
        <v>474713642</v>
      </c>
      <c r="H20" s="110">
        <v>1.8233316794345332E-2</v>
      </c>
      <c r="I20" s="112">
        <v>6</v>
      </c>
      <c r="J20" s="109">
        <v>414252212</v>
      </c>
      <c r="K20" s="111">
        <v>2.1852258604814986E-2</v>
      </c>
    </row>
    <row r="21" spans="1:13" x14ac:dyDescent="0.25">
      <c r="A21" s="69">
        <v>241</v>
      </c>
      <c r="B21" s="76" t="s">
        <v>42</v>
      </c>
      <c r="C21" s="112">
        <v>15</v>
      </c>
      <c r="D21" s="80">
        <v>411429272</v>
      </c>
      <c r="E21" s="79">
        <v>1.1853185425084059E-2</v>
      </c>
      <c r="F21" s="112">
        <v>14</v>
      </c>
      <c r="G21" s="109">
        <v>288667973</v>
      </c>
      <c r="H21" s="110">
        <v>1.1087472813959125E-2</v>
      </c>
      <c r="I21" s="112">
        <v>18</v>
      </c>
      <c r="J21" s="109">
        <v>187706188</v>
      </c>
      <c r="K21" s="111">
        <v>9.9017073248603912E-3</v>
      </c>
    </row>
    <row r="22" spans="1:13" x14ac:dyDescent="0.25">
      <c r="A22" s="69">
        <v>761</v>
      </c>
      <c r="B22" s="76" t="s">
        <v>34</v>
      </c>
      <c r="C22" s="112">
        <v>16</v>
      </c>
      <c r="D22" s="80">
        <v>400264815</v>
      </c>
      <c r="E22" s="79">
        <v>1.1531539912726402E-2</v>
      </c>
      <c r="F22" s="112">
        <v>16</v>
      </c>
      <c r="G22" s="109">
        <v>281525024</v>
      </c>
      <c r="H22" s="110">
        <v>1.0813118676137967E-2</v>
      </c>
      <c r="I22" s="112">
        <v>27</v>
      </c>
      <c r="J22" s="109">
        <v>133709505</v>
      </c>
      <c r="K22" s="111">
        <v>7.0533230639256124E-3</v>
      </c>
    </row>
    <row r="23" spans="1:13" x14ac:dyDescent="0.25">
      <c r="A23" s="69">
        <v>280</v>
      </c>
      <c r="B23" s="76" t="s">
        <v>221</v>
      </c>
      <c r="C23" s="112">
        <v>17</v>
      </c>
      <c r="D23" s="80">
        <v>376510166</v>
      </c>
      <c r="E23" s="79">
        <v>1.0847173781128485E-2</v>
      </c>
      <c r="F23" s="112">
        <v>20</v>
      </c>
      <c r="G23" s="109">
        <v>209357700</v>
      </c>
      <c r="H23" s="110">
        <v>8.0412377688432041E-3</v>
      </c>
      <c r="I23" s="112">
        <v>21</v>
      </c>
      <c r="J23" s="109">
        <v>165658689</v>
      </c>
      <c r="K23" s="111">
        <v>8.7386775671885117E-3</v>
      </c>
    </row>
    <row r="24" spans="1:13" x14ac:dyDescent="0.25">
      <c r="A24" s="69">
        <v>517</v>
      </c>
      <c r="B24" s="76" t="s">
        <v>25</v>
      </c>
      <c r="C24" s="112">
        <v>18</v>
      </c>
      <c r="D24" s="80">
        <v>362269745</v>
      </c>
      <c r="E24" s="79">
        <v>1.0436910433010996E-2</v>
      </c>
      <c r="F24" s="113"/>
      <c r="G24" s="114"/>
      <c r="H24" s="115"/>
      <c r="I24" s="113"/>
      <c r="J24" s="114"/>
      <c r="K24" s="116"/>
    </row>
    <row r="25" spans="1:13" x14ac:dyDescent="0.25">
      <c r="A25" s="69">
        <v>213</v>
      </c>
      <c r="B25" s="76" t="s">
        <v>52</v>
      </c>
      <c r="C25" s="112">
        <v>19</v>
      </c>
      <c r="D25" s="80">
        <v>354971422</v>
      </c>
      <c r="E25" s="79">
        <v>1.0226647377612362E-2</v>
      </c>
      <c r="F25" s="112">
        <v>22</v>
      </c>
      <c r="G25" s="109">
        <v>195423856</v>
      </c>
      <c r="H25" s="110">
        <v>7.5060515653361474E-3</v>
      </c>
      <c r="I25" s="112">
        <v>26</v>
      </c>
      <c r="J25" s="109">
        <v>135220876</v>
      </c>
      <c r="K25" s="111">
        <v>7.1330495421026751E-3</v>
      </c>
    </row>
    <row r="26" spans="1:13" ht="13.8" thickBot="1" x14ac:dyDescent="0.3">
      <c r="A26" s="83">
        <v>88</v>
      </c>
      <c r="B26" s="85" t="s">
        <v>47</v>
      </c>
      <c r="C26" s="117">
        <v>20</v>
      </c>
      <c r="D26" s="89">
        <v>308361240</v>
      </c>
      <c r="E26" s="88">
        <v>8.8838184455403736E-3</v>
      </c>
      <c r="F26" s="117">
        <v>17</v>
      </c>
      <c r="G26" s="118">
        <v>246042902</v>
      </c>
      <c r="H26" s="119">
        <v>9.4502828236945058E-3</v>
      </c>
      <c r="I26" s="117">
        <v>15</v>
      </c>
      <c r="J26" s="118">
        <v>204051087</v>
      </c>
      <c r="K26" s="120">
        <v>1.0763918676957121E-2</v>
      </c>
      <c r="L26" s="14"/>
      <c r="M26" s="11"/>
    </row>
    <row r="27" spans="1:13" x14ac:dyDescent="0.25">
      <c r="A27" s="15" t="s">
        <v>14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</sheetData>
  <mergeCells count="6">
    <mergeCell ref="C5:E5"/>
    <mergeCell ref="F5:H5"/>
    <mergeCell ref="I5:K5"/>
    <mergeCell ref="A1:K1"/>
    <mergeCell ref="A2:K2"/>
    <mergeCell ref="A3:K3"/>
  </mergeCells>
  <phoneticPr fontId="0" type="noConversion"/>
  <printOptions horizontalCentered="1" gridLines="1"/>
  <pageMargins left="0.25" right="0.25" top="1" bottom="1" header="0.5" footer="0.5"/>
  <pageSetup orientation="landscape" horizontalDpi="4294967292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3"/>
  <sheetViews>
    <sheetView workbookViewId="0">
      <selection activeCell="G12" sqref="G12:I12"/>
    </sheetView>
  </sheetViews>
  <sheetFormatPr defaultRowHeight="13.2" x14ac:dyDescent="0.25"/>
  <cols>
    <col min="1" max="1" width="6.6640625" customWidth="1"/>
    <col min="2" max="3" width="7.33203125" customWidth="1"/>
    <col min="4" max="4" width="9.33203125" customWidth="1"/>
    <col min="5" max="6" width="7.33203125" customWidth="1"/>
    <col min="7" max="7" width="8.5546875" customWidth="1"/>
    <col min="8" max="9" width="6.6640625" customWidth="1"/>
    <col min="10" max="10" width="8.5546875" customWidth="1"/>
    <col min="11" max="11" width="6.33203125" customWidth="1"/>
    <col min="12" max="12" width="7" customWidth="1"/>
    <col min="13" max="13" width="6.33203125" customWidth="1"/>
    <col min="14" max="14" width="5.6640625" customWidth="1"/>
    <col min="15" max="15" width="8" customWidth="1"/>
    <col min="16" max="18" width="5.6640625" customWidth="1"/>
  </cols>
  <sheetData>
    <row r="1" spans="1:14" x14ac:dyDescent="0.25">
      <c r="A1" s="133" t="s">
        <v>82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4" x14ac:dyDescent="0.25">
      <c r="A2" s="133" t="s">
        <v>54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41" t="s">
        <v>7</v>
      </c>
      <c r="B4" s="141"/>
      <c r="C4" s="141"/>
      <c r="D4" s="141"/>
      <c r="E4" s="141"/>
      <c r="F4" s="141"/>
      <c r="G4" s="141"/>
      <c r="H4" s="141"/>
      <c r="I4" s="141"/>
    </row>
    <row r="5" spans="1:14" x14ac:dyDescent="0.25">
      <c r="A5" s="134" t="s">
        <v>55</v>
      </c>
      <c r="B5" s="135"/>
      <c r="C5" s="136"/>
      <c r="D5" s="134" t="s">
        <v>56</v>
      </c>
      <c r="E5" s="135"/>
      <c r="F5" s="136"/>
      <c r="G5" s="134" t="s">
        <v>128</v>
      </c>
      <c r="H5" s="135"/>
      <c r="I5" s="136"/>
      <c r="J5" s="134" t="s">
        <v>129</v>
      </c>
      <c r="K5" s="135"/>
      <c r="L5" s="136"/>
    </row>
    <row r="6" spans="1:14" x14ac:dyDescent="0.25">
      <c r="A6" s="13"/>
      <c r="B6" s="134" t="s">
        <v>127</v>
      </c>
      <c r="C6" s="136"/>
      <c r="D6" s="13"/>
      <c r="E6" s="134" t="s">
        <v>127</v>
      </c>
      <c r="F6" s="136"/>
      <c r="G6" s="13"/>
      <c r="H6" s="134" t="s">
        <v>127</v>
      </c>
      <c r="I6" s="136"/>
      <c r="J6" s="13"/>
      <c r="K6" s="134" t="s">
        <v>127</v>
      </c>
      <c r="L6" s="136"/>
    </row>
    <row r="7" spans="1:14" x14ac:dyDescent="0.25">
      <c r="A7" s="3" t="s">
        <v>58</v>
      </c>
      <c r="B7" s="23" t="s">
        <v>39</v>
      </c>
      <c r="C7" s="23" t="s">
        <v>78</v>
      </c>
      <c r="D7" s="3" t="s">
        <v>58</v>
      </c>
      <c r="E7" s="23" t="s">
        <v>39</v>
      </c>
      <c r="F7" s="23" t="s">
        <v>78</v>
      </c>
      <c r="G7" s="3" t="s">
        <v>58</v>
      </c>
      <c r="H7" s="23" t="s">
        <v>39</v>
      </c>
      <c r="I7" s="23" t="s">
        <v>78</v>
      </c>
      <c r="J7" s="3" t="s">
        <v>58</v>
      </c>
      <c r="K7" s="23" t="s">
        <v>39</v>
      </c>
      <c r="L7" s="23" t="s">
        <v>78</v>
      </c>
    </row>
    <row r="8" spans="1:14" x14ac:dyDescent="0.25">
      <c r="A8" s="21" t="s">
        <v>116</v>
      </c>
      <c r="B8" s="26">
        <v>6.3241706499569316E-3</v>
      </c>
      <c r="C8" s="26">
        <f>1-SUM(C9:C11)</f>
        <v>2.0000000000000018E-3</v>
      </c>
      <c r="D8" s="29" t="s">
        <v>134</v>
      </c>
      <c r="E8" s="11">
        <v>0.4541</v>
      </c>
      <c r="F8" s="11">
        <v>0.38690000000000002</v>
      </c>
      <c r="G8" s="22" t="s">
        <v>125</v>
      </c>
      <c r="H8" s="26">
        <v>0.74960000000000004</v>
      </c>
      <c r="I8" s="26">
        <v>0.43930000000000002</v>
      </c>
      <c r="J8" s="20" t="s">
        <v>125</v>
      </c>
      <c r="K8" s="26">
        <v>0.69199999999999995</v>
      </c>
      <c r="L8" s="30">
        <v>4.5499999999999999E-2</v>
      </c>
      <c r="M8" s="11"/>
    </row>
    <row r="9" spans="1:14" x14ac:dyDescent="0.25">
      <c r="A9" s="21" t="s">
        <v>117</v>
      </c>
      <c r="B9" s="26">
        <v>0.97103467359335183</v>
      </c>
      <c r="C9" s="26">
        <v>0.9768</v>
      </c>
      <c r="D9" s="20" t="s">
        <v>132</v>
      </c>
      <c r="E9" s="11">
        <v>0.42530000000000001</v>
      </c>
      <c r="F9" s="11">
        <v>0.4869</v>
      </c>
      <c r="G9" s="22" t="s">
        <v>135</v>
      </c>
      <c r="H9" s="26">
        <v>0.2084</v>
      </c>
      <c r="I9" s="26">
        <v>0.46600000000000003</v>
      </c>
      <c r="J9" s="20" t="s">
        <v>135</v>
      </c>
      <c r="K9" s="26">
        <v>0.19839999999999999</v>
      </c>
      <c r="L9" s="30">
        <v>0.43440000000000001</v>
      </c>
      <c r="M9" s="11"/>
    </row>
    <row r="10" spans="1:14" x14ac:dyDescent="0.25">
      <c r="A10" s="21" t="s">
        <v>118</v>
      </c>
      <c r="B10" s="27">
        <v>2.2636692686366658E-2</v>
      </c>
      <c r="C10" s="27">
        <v>2.06E-2</v>
      </c>
      <c r="D10" s="20" t="s">
        <v>133</v>
      </c>
      <c r="E10" s="11">
        <v>6.9000000000000006E-2</v>
      </c>
      <c r="F10" s="11">
        <v>7.5300000000000006E-2</v>
      </c>
      <c r="G10" s="21" t="s">
        <v>136</v>
      </c>
      <c r="H10" s="27">
        <v>3.6900000000000002E-2</v>
      </c>
      <c r="I10" s="27">
        <v>7.8700000000000006E-2</v>
      </c>
      <c r="J10" s="20" t="s">
        <v>136</v>
      </c>
      <c r="K10" s="26">
        <v>7.0599999999999996E-2</v>
      </c>
      <c r="L10" s="30">
        <v>8.6400000000000005E-2</v>
      </c>
      <c r="M10" s="11"/>
      <c r="N10" s="1"/>
    </row>
    <row r="11" spans="1:14" x14ac:dyDescent="0.25">
      <c r="A11" s="21" t="s">
        <v>119</v>
      </c>
      <c r="B11" s="27">
        <v>4.4630703245991047E-6</v>
      </c>
      <c r="C11" s="27">
        <v>5.9999999999999995E-4</v>
      </c>
      <c r="D11" s="20" t="s">
        <v>131</v>
      </c>
      <c r="E11" s="11">
        <v>5.2600000000000001E-2</v>
      </c>
      <c r="F11" s="11">
        <v>5.0900000000000001E-2</v>
      </c>
      <c r="G11" s="21" t="s">
        <v>130</v>
      </c>
      <c r="H11" s="27">
        <v>5.1999999999999998E-3</v>
      </c>
      <c r="I11" s="27">
        <v>1.5900000000000001E-2</v>
      </c>
      <c r="J11" s="20" t="s">
        <v>130</v>
      </c>
      <c r="K11" s="26">
        <v>3.9800000000000002E-2</v>
      </c>
      <c r="L11" s="31">
        <v>0.43380000000000002</v>
      </c>
      <c r="M11" s="11"/>
      <c r="N11" s="1"/>
    </row>
    <row r="12" spans="1:14" x14ac:dyDescent="0.25">
      <c r="A12" s="134" t="s">
        <v>57</v>
      </c>
      <c r="B12" s="135"/>
      <c r="C12" s="136"/>
      <c r="D12" s="134" t="s">
        <v>122</v>
      </c>
      <c r="E12" s="135"/>
      <c r="F12" s="136"/>
      <c r="G12" s="134" t="s">
        <v>124</v>
      </c>
      <c r="H12" s="135"/>
      <c r="I12" s="136"/>
      <c r="J12" s="134" t="s">
        <v>126</v>
      </c>
      <c r="K12" s="135"/>
      <c r="L12" s="136"/>
      <c r="M12" s="1"/>
      <c r="N12" s="1"/>
    </row>
    <row r="13" spans="1:14" x14ac:dyDescent="0.25">
      <c r="A13" s="13"/>
      <c r="B13" s="134" t="s">
        <v>127</v>
      </c>
      <c r="C13" s="136"/>
      <c r="D13" s="13"/>
      <c r="E13" s="134" t="s">
        <v>127</v>
      </c>
      <c r="F13" s="136"/>
      <c r="G13" s="13"/>
      <c r="H13" s="134" t="s">
        <v>127</v>
      </c>
      <c r="I13" s="136"/>
      <c r="J13" s="13"/>
      <c r="K13" s="134" t="s">
        <v>127</v>
      </c>
      <c r="L13" s="136"/>
      <c r="M13" s="1"/>
      <c r="N13" s="1"/>
    </row>
    <row r="14" spans="1:14" x14ac:dyDescent="0.25">
      <c r="A14" s="3" t="s">
        <v>58</v>
      </c>
      <c r="B14" s="23" t="s">
        <v>39</v>
      </c>
      <c r="C14" s="23" t="s">
        <v>78</v>
      </c>
      <c r="D14" s="3" t="s">
        <v>58</v>
      </c>
      <c r="E14" s="23" t="s">
        <v>39</v>
      </c>
      <c r="F14" s="23" t="s">
        <v>78</v>
      </c>
      <c r="G14" s="3" t="s">
        <v>58</v>
      </c>
      <c r="H14" s="23" t="s">
        <v>39</v>
      </c>
      <c r="I14" s="23" t="s">
        <v>78</v>
      </c>
      <c r="J14" s="3" t="s">
        <v>58</v>
      </c>
      <c r="K14" s="23" t="s">
        <v>39</v>
      </c>
      <c r="L14" s="23" t="s">
        <v>78</v>
      </c>
      <c r="M14" s="1"/>
      <c r="N14" s="1"/>
    </row>
    <row r="15" spans="1:14" x14ac:dyDescent="0.25">
      <c r="A15" s="21" t="s">
        <v>120</v>
      </c>
      <c r="B15" s="26">
        <v>1.14E-2</v>
      </c>
      <c r="C15" s="26">
        <v>1.09E-2</v>
      </c>
      <c r="D15" s="21" t="s">
        <v>120</v>
      </c>
      <c r="E15" s="26">
        <v>0</v>
      </c>
      <c r="F15" s="26">
        <v>0</v>
      </c>
      <c r="G15" s="21" t="s">
        <v>120</v>
      </c>
      <c r="H15" s="28">
        <v>0.86629999999999996</v>
      </c>
      <c r="I15" s="28">
        <v>0.92949999999999999</v>
      </c>
      <c r="J15" s="21" t="s">
        <v>120</v>
      </c>
      <c r="K15" s="26" t="s">
        <v>138</v>
      </c>
      <c r="L15" s="26">
        <v>0.92100000000000004</v>
      </c>
      <c r="M15" s="1"/>
      <c r="N15" s="1"/>
    </row>
    <row r="16" spans="1:14" x14ac:dyDescent="0.25">
      <c r="A16" s="21" t="s">
        <v>121</v>
      </c>
      <c r="B16" s="26">
        <v>0.98860000000000003</v>
      </c>
      <c r="C16" s="26">
        <v>0.98899999999999999</v>
      </c>
      <c r="D16" s="21" t="s">
        <v>121</v>
      </c>
      <c r="E16" s="26">
        <v>1</v>
      </c>
      <c r="F16" s="32">
        <v>1</v>
      </c>
      <c r="G16" s="21" t="s">
        <v>121</v>
      </c>
      <c r="H16" s="28">
        <v>0.13370000000000001</v>
      </c>
      <c r="I16" s="28">
        <v>7.0499999999999993E-2</v>
      </c>
      <c r="J16" s="21" t="s">
        <v>121</v>
      </c>
      <c r="K16" s="26" t="s">
        <v>138</v>
      </c>
      <c r="L16" s="26">
        <v>7.9000000000000001E-2</v>
      </c>
      <c r="M16" s="1"/>
      <c r="N16" s="1"/>
    </row>
    <row r="17" spans="1:15" x14ac:dyDescent="0.25">
      <c r="A17" s="21"/>
      <c r="B17" s="21"/>
      <c r="C17" s="21"/>
      <c r="D17" s="21"/>
      <c r="E17" s="21"/>
      <c r="F17" s="21"/>
      <c r="G17" s="24"/>
      <c r="H17" s="25"/>
      <c r="I17" s="25"/>
      <c r="J17" s="1"/>
      <c r="K17" s="1"/>
      <c r="L17" s="1"/>
      <c r="M17" s="1"/>
      <c r="N17" s="1"/>
    </row>
    <row r="18" spans="1:15" x14ac:dyDescent="0.25">
      <c r="A18" s="134" t="s">
        <v>8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6"/>
    </row>
    <row r="19" spans="1:15" x14ac:dyDescent="0.25">
      <c r="A19" s="134" t="s">
        <v>55</v>
      </c>
      <c r="B19" s="135"/>
      <c r="C19" s="136"/>
      <c r="D19" s="134" t="s">
        <v>56</v>
      </c>
      <c r="E19" s="135"/>
      <c r="F19" s="136"/>
      <c r="G19" s="134" t="s">
        <v>128</v>
      </c>
      <c r="H19" s="135"/>
      <c r="I19" s="136"/>
      <c r="J19" s="134" t="s">
        <v>129</v>
      </c>
      <c r="K19" s="135"/>
      <c r="L19" s="136"/>
    </row>
    <row r="20" spans="1:15" x14ac:dyDescent="0.25">
      <c r="A20" s="13"/>
      <c r="B20" s="134" t="s">
        <v>127</v>
      </c>
      <c r="C20" s="136"/>
      <c r="D20" s="13"/>
      <c r="E20" s="134" t="s">
        <v>127</v>
      </c>
      <c r="F20" s="136"/>
      <c r="G20" s="13"/>
      <c r="H20" s="134" t="s">
        <v>127</v>
      </c>
      <c r="I20" s="136"/>
      <c r="J20" s="13"/>
      <c r="K20" s="134" t="s">
        <v>127</v>
      </c>
      <c r="L20" s="136"/>
    </row>
    <row r="21" spans="1:15" x14ac:dyDescent="0.25">
      <c r="A21" s="3" t="s">
        <v>58</v>
      </c>
      <c r="B21" s="23" t="s">
        <v>39</v>
      </c>
      <c r="C21" s="23" t="s">
        <v>78</v>
      </c>
      <c r="D21" s="3" t="s">
        <v>58</v>
      </c>
      <c r="E21" s="23" t="s">
        <v>39</v>
      </c>
      <c r="F21" s="23" t="s">
        <v>78</v>
      </c>
      <c r="G21" s="3" t="s">
        <v>58</v>
      </c>
      <c r="H21" s="23" t="s">
        <v>39</v>
      </c>
      <c r="I21" s="23" t="s">
        <v>78</v>
      </c>
      <c r="J21" s="3" t="s">
        <v>58</v>
      </c>
      <c r="K21" s="23" t="s">
        <v>39</v>
      </c>
      <c r="L21" s="23" t="s">
        <v>78</v>
      </c>
    </row>
    <row r="22" spans="1:15" x14ac:dyDescent="0.25">
      <c r="A22" s="21" t="s">
        <v>123</v>
      </c>
      <c r="B22" s="34">
        <v>3.079847397372043E-3</v>
      </c>
      <c r="C22" s="34">
        <v>2.8901157471405239E-3</v>
      </c>
      <c r="D22" s="29" t="s">
        <v>134</v>
      </c>
      <c r="E22" s="6">
        <v>0.24199999999999999</v>
      </c>
      <c r="F22" s="6">
        <v>0.1802</v>
      </c>
      <c r="G22" s="22" t="s">
        <v>125</v>
      </c>
      <c r="H22" s="26">
        <v>0.79949999999999999</v>
      </c>
      <c r="I22" s="26">
        <v>0.70020000000000004</v>
      </c>
      <c r="J22" s="20" t="s">
        <v>125</v>
      </c>
      <c r="K22" s="26">
        <v>0.79849999999999999</v>
      </c>
      <c r="L22" s="30">
        <v>0.68120000000000003</v>
      </c>
      <c r="M22" s="21"/>
    </row>
    <row r="23" spans="1:15" x14ac:dyDescent="0.25">
      <c r="A23" s="21" t="s">
        <v>116</v>
      </c>
      <c r="B23" s="34">
        <v>0.18607523435083362</v>
      </c>
      <c r="C23" s="34">
        <v>0.19564287974097266</v>
      </c>
      <c r="D23" s="20" t="s">
        <v>132</v>
      </c>
      <c r="E23" s="6">
        <v>0.54900000000000004</v>
      </c>
      <c r="F23" s="6">
        <v>0.55110000000000003</v>
      </c>
      <c r="G23" s="22" t="s">
        <v>135</v>
      </c>
      <c r="H23" s="26">
        <v>0.15709999999999999</v>
      </c>
      <c r="I23" s="26">
        <v>0.22969999999999999</v>
      </c>
      <c r="J23" s="20" t="s">
        <v>135</v>
      </c>
      <c r="K23" s="26">
        <v>0.15720000000000001</v>
      </c>
      <c r="L23" s="30">
        <v>0.21590000000000001</v>
      </c>
      <c r="M23" s="21"/>
    </row>
    <row r="24" spans="1:15" x14ac:dyDescent="0.25">
      <c r="A24" s="21" t="s">
        <v>117</v>
      </c>
      <c r="B24" s="34">
        <v>0.81083595217494608</v>
      </c>
      <c r="C24" s="34">
        <v>0.80098816876679846</v>
      </c>
      <c r="D24" s="20" t="s">
        <v>140</v>
      </c>
      <c r="E24" s="6">
        <v>0.13569999999999999</v>
      </c>
      <c r="F24" s="6">
        <v>0.18279999999999999</v>
      </c>
      <c r="G24" s="21" t="s">
        <v>136</v>
      </c>
      <c r="H24" s="27">
        <v>3.7600000000000001E-2</v>
      </c>
      <c r="I24" s="27">
        <v>6.1600000000000002E-2</v>
      </c>
      <c r="J24" s="20" t="s">
        <v>136</v>
      </c>
      <c r="K24" s="26">
        <v>3.7600000000000001E-2</v>
      </c>
      <c r="L24" s="30">
        <v>5.7000000000000002E-2</v>
      </c>
      <c r="M24" s="21"/>
    </row>
    <row r="25" spans="1:15" x14ac:dyDescent="0.25">
      <c r="A25" s="21" t="s">
        <v>118</v>
      </c>
      <c r="B25" s="34">
        <v>2.2415192120611667E-6</v>
      </c>
      <c r="C25" s="34">
        <v>4.7883574508837082E-4</v>
      </c>
      <c r="D25" s="20" t="s">
        <v>139</v>
      </c>
      <c r="E25" s="6">
        <v>3.8300000000000001E-2</v>
      </c>
      <c r="F25" s="6">
        <v>4.7300000000000002E-2</v>
      </c>
      <c r="G25" s="21" t="s">
        <v>130</v>
      </c>
      <c r="H25" s="27">
        <v>5.5999999999999999E-3</v>
      </c>
      <c r="I25" s="27">
        <v>8.5000000000000006E-3</v>
      </c>
      <c r="J25" s="20" t="s">
        <v>130</v>
      </c>
      <c r="K25" s="26">
        <v>6.7000000000000002E-3</v>
      </c>
      <c r="L25" s="30">
        <v>4.5900000000000003E-2</v>
      </c>
      <c r="M25" s="21"/>
    </row>
    <row r="26" spans="1:15" x14ac:dyDescent="0.25">
      <c r="A26" s="21" t="s">
        <v>119</v>
      </c>
      <c r="B26" s="34">
        <v>6.7245576361834995E-6</v>
      </c>
      <c r="C26" s="34">
        <v>0</v>
      </c>
      <c r="D26" s="36" t="s">
        <v>141</v>
      </c>
      <c r="E26" s="6">
        <v>3.5000000000000003E-2</v>
      </c>
      <c r="F26" s="6">
        <v>3.8600000000000002E-2</v>
      </c>
      <c r="G26" s="21"/>
      <c r="H26" s="35"/>
      <c r="I26" s="35"/>
      <c r="J26" s="21"/>
      <c r="K26" s="34"/>
      <c r="L26" s="34"/>
      <c r="M26" s="21"/>
    </row>
    <row r="27" spans="1:15" x14ac:dyDescent="0.25">
      <c r="A27" s="134" t="s">
        <v>57</v>
      </c>
      <c r="B27" s="135"/>
      <c r="C27" s="136"/>
      <c r="D27" s="134" t="s">
        <v>137</v>
      </c>
      <c r="E27" s="135"/>
      <c r="F27" s="136"/>
      <c r="G27" s="134" t="s">
        <v>124</v>
      </c>
      <c r="H27" s="135"/>
      <c r="I27" s="136"/>
      <c r="J27" s="134" t="s">
        <v>126</v>
      </c>
      <c r="K27" s="135"/>
      <c r="L27" s="136"/>
      <c r="M27" s="21"/>
    </row>
    <row r="28" spans="1:15" x14ac:dyDescent="0.25">
      <c r="A28" s="25"/>
      <c r="B28" s="141" t="s">
        <v>59</v>
      </c>
      <c r="C28" s="141"/>
      <c r="D28" s="25"/>
      <c r="E28" s="141" t="s">
        <v>59</v>
      </c>
      <c r="F28" s="141"/>
      <c r="G28" s="25"/>
      <c r="H28" s="141" t="s">
        <v>59</v>
      </c>
      <c r="I28" s="141"/>
      <c r="J28" s="25"/>
      <c r="K28" s="141" t="s">
        <v>59</v>
      </c>
      <c r="L28" s="141"/>
      <c r="M28" s="21"/>
      <c r="N28" s="22"/>
      <c r="O28" s="33"/>
    </row>
    <row r="29" spans="1:15" x14ac:dyDescent="0.25">
      <c r="A29" s="21" t="s">
        <v>58</v>
      </c>
      <c r="B29" s="22" t="s">
        <v>39</v>
      </c>
      <c r="C29" s="22" t="s">
        <v>78</v>
      </c>
      <c r="D29" s="21" t="s">
        <v>58</v>
      </c>
      <c r="E29" s="22" t="s">
        <v>39</v>
      </c>
      <c r="F29" s="22" t="s">
        <v>78</v>
      </c>
      <c r="G29" s="21" t="s">
        <v>58</v>
      </c>
      <c r="H29" s="22" t="s">
        <v>39</v>
      </c>
      <c r="I29" s="22" t="s">
        <v>78</v>
      </c>
      <c r="J29" s="21" t="s">
        <v>58</v>
      </c>
      <c r="K29" s="22" t="s">
        <v>39</v>
      </c>
      <c r="L29" s="22" t="s">
        <v>78</v>
      </c>
    </row>
    <row r="30" spans="1:15" x14ac:dyDescent="0.25">
      <c r="A30" s="21" t="s">
        <v>120</v>
      </c>
      <c r="B30" s="26">
        <v>0</v>
      </c>
      <c r="C30" s="26">
        <v>0</v>
      </c>
      <c r="D30" s="21" t="s">
        <v>120</v>
      </c>
      <c r="E30" s="26">
        <v>0</v>
      </c>
      <c r="F30" s="26">
        <v>7.2700000000000001E-2</v>
      </c>
      <c r="G30" s="24" t="s">
        <v>120</v>
      </c>
      <c r="H30" s="28">
        <v>0.68920000000000003</v>
      </c>
      <c r="I30" s="28">
        <v>0.67730000000000001</v>
      </c>
      <c r="J30" s="24" t="s">
        <v>120</v>
      </c>
      <c r="K30" s="26" t="s">
        <v>138</v>
      </c>
      <c r="L30" s="34">
        <v>0.65749999999999997</v>
      </c>
    </row>
    <row r="31" spans="1:15" x14ac:dyDescent="0.25">
      <c r="A31" s="21" t="s">
        <v>121</v>
      </c>
      <c r="B31" s="11">
        <f>1-B30</f>
        <v>1</v>
      </c>
      <c r="C31" s="11">
        <f>1-C30</f>
        <v>1</v>
      </c>
      <c r="D31" s="21" t="s">
        <v>121</v>
      </c>
      <c r="E31" s="26">
        <f>1-E30</f>
        <v>1</v>
      </c>
      <c r="F31" s="26">
        <v>0.92730000000000001</v>
      </c>
      <c r="G31" s="24" t="s">
        <v>121</v>
      </c>
      <c r="H31" s="28">
        <v>0.31080000000000002</v>
      </c>
      <c r="I31" s="28">
        <v>0.32269999999999999</v>
      </c>
      <c r="J31" s="24" t="s">
        <v>121</v>
      </c>
      <c r="K31" s="26" t="s">
        <v>138</v>
      </c>
      <c r="L31" s="34">
        <v>0.34250000000000003</v>
      </c>
    </row>
    <row r="32" spans="1:15" x14ac:dyDescent="0.25">
      <c r="A32" s="25"/>
      <c r="B32" s="25"/>
      <c r="C32" s="25"/>
      <c r="D32" s="25"/>
      <c r="E32" s="25"/>
      <c r="F32" s="25"/>
      <c r="G32" s="25"/>
      <c r="H32" s="25"/>
      <c r="I32" s="25"/>
    </row>
    <row r="33" spans="1:1" x14ac:dyDescent="0.25">
      <c r="A33" t="s">
        <v>60</v>
      </c>
    </row>
  </sheetData>
  <mergeCells count="36">
    <mergeCell ref="G5:I5"/>
    <mergeCell ref="J12:L12"/>
    <mergeCell ref="A12:C12"/>
    <mergeCell ref="A18:L18"/>
    <mergeCell ref="B13:C13"/>
    <mergeCell ref="D12:F12"/>
    <mergeCell ref="K13:L13"/>
    <mergeCell ref="G12:I12"/>
    <mergeCell ref="K28:L28"/>
    <mergeCell ref="B28:C28"/>
    <mergeCell ref="E28:F28"/>
    <mergeCell ref="A27:C27"/>
    <mergeCell ref="D27:F27"/>
    <mergeCell ref="H28:I28"/>
    <mergeCell ref="J27:L27"/>
    <mergeCell ref="G27:I27"/>
    <mergeCell ref="K20:L20"/>
    <mergeCell ref="H13:I13"/>
    <mergeCell ref="E13:F13"/>
    <mergeCell ref="A19:C19"/>
    <mergeCell ref="G19:I19"/>
    <mergeCell ref="B20:C20"/>
    <mergeCell ref="H20:I20"/>
    <mergeCell ref="E20:F20"/>
    <mergeCell ref="D19:F19"/>
    <mergeCell ref="J19:L19"/>
    <mergeCell ref="A1:L1"/>
    <mergeCell ref="A2:L2"/>
    <mergeCell ref="J5:L5"/>
    <mergeCell ref="K6:L6"/>
    <mergeCell ref="D5:F5"/>
    <mergeCell ref="E6:F6"/>
    <mergeCell ref="B6:C6"/>
    <mergeCell ref="H6:I6"/>
    <mergeCell ref="A4:I4"/>
    <mergeCell ref="A5:C5"/>
  </mergeCells>
  <phoneticPr fontId="0" type="noConversion"/>
  <printOptions horizontalCentered="1" gridLines="1"/>
  <pageMargins left="0.5" right="0.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0" sqref="D10"/>
    </sheetView>
  </sheetViews>
  <sheetFormatPr defaultRowHeight="13.2" x14ac:dyDescent="0.25"/>
  <sheetData>
    <row r="1" spans="1:1" x14ac:dyDescent="0.25">
      <c r="A1" t="s">
        <v>104</v>
      </c>
    </row>
    <row r="2" spans="1:1" x14ac:dyDescent="0.25">
      <c r="A2" t="s">
        <v>172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15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35" baseType="lpstr">
      <vt:lpstr>Contents</vt:lpstr>
      <vt:lpstr>Box II.1</vt:lpstr>
      <vt:lpstr>Table II.1</vt:lpstr>
      <vt:lpstr>Table II.2</vt:lpstr>
      <vt:lpstr>Table II.3(a)</vt:lpstr>
      <vt:lpstr>Table II.3(b)</vt:lpstr>
      <vt:lpstr>Table II.3(c)</vt:lpstr>
      <vt:lpstr>Table II.4</vt:lpstr>
      <vt:lpstr>Figure II.5</vt:lpstr>
      <vt:lpstr>Table II.5</vt:lpstr>
      <vt:lpstr>Table II.6</vt:lpstr>
      <vt:lpstr>Table II.7</vt:lpstr>
      <vt:lpstr>Figure II.6b</vt:lpstr>
      <vt:lpstr>Figure II.7b</vt:lpstr>
      <vt:lpstr>Figure II.10</vt:lpstr>
      <vt:lpstr>Fig II.1</vt:lpstr>
      <vt:lpstr>Figure II.2</vt:lpstr>
      <vt:lpstr>Figure II.3</vt:lpstr>
      <vt:lpstr>Figure II.4</vt:lpstr>
      <vt:lpstr>Figure II.6a</vt:lpstr>
      <vt:lpstr>Figure II.7a</vt:lpstr>
      <vt:lpstr>Figure II.8(a)</vt:lpstr>
      <vt:lpstr>Figure II.8(b)</vt:lpstr>
      <vt:lpstr>Figure II.9</vt:lpstr>
      <vt:lpstr>'Box II.1'!Print_Area</vt:lpstr>
      <vt:lpstr>Contents!Print_Area</vt:lpstr>
      <vt:lpstr>'Figure II.10'!Print_Area</vt:lpstr>
      <vt:lpstr>'Table II.1'!Print_Area</vt:lpstr>
      <vt:lpstr>'Table II.2'!Print_Area</vt:lpstr>
      <vt:lpstr>'Table II.3(a)'!Print_Area</vt:lpstr>
      <vt:lpstr>'Table II.3(b)'!Print_Area</vt:lpstr>
      <vt:lpstr>'Table II.3(c)'!Print_Area</vt:lpstr>
      <vt:lpstr>'Table II.4'!Print_Area</vt:lpstr>
      <vt:lpstr>'Table II.6'!Print_Area</vt:lpstr>
      <vt:lpstr>'Table II.7'!Print_Area</vt:lpstr>
    </vt:vector>
  </TitlesOfParts>
  <Company>Georgia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Klein</dc:creator>
  <cp:lastModifiedBy>Aniket Gupta</cp:lastModifiedBy>
  <cp:lastPrinted>2001-12-03T17:35:02Z</cp:lastPrinted>
  <dcterms:created xsi:type="dcterms:W3CDTF">2000-10-20T23:10:40Z</dcterms:created>
  <dcterms:modified xsi:type="dcterms:W3CDTF">2024-01-29T04:51:59Z</dcterms:modified>
</cp:coreProperties>
</file>