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E6AA181-F7D4-45C5-AEE2-7D812DC29F4D}" xr6:coauthVersionLast="47" xr6:coauthVersionMax="47" xr10:uidLastSave="{00000000-0000-0000-0000-000000000000}"/>
  <bookViews>
    <workbookView xWindow="2652" yWindow="2652" windowWidth="17280" windowHeight="8880" activeTab="1"/>
  </bookViews>
  <sheets>
    <sheet name="Airborne-Fission Gas-Noble Gas" sheetId="1" r:id="rId1"/>
    <sheet name="Airborne-Iodine 131" sheetId="2" r:id="rId2"/>
    <sheet name="Airborne-Particulates" sheetId="3" r:id="rId3"/>
    <sheet name="Airborne-Tritium" sheetId="4" r:id="rId4"/>
    <sheet name="Liquid-Fission Products" sheetId="8" r:id="rId5"/>
    <sheet name="Liquid-Tritium" sheetId="5" r:id="rId6"/>
    <sheet name="Liquid-Dissolved Gases" sheetId="7" r:id="rId7"/>
    <sheet name="Liquid-Others" sheetId="6" r:id="rId8"/>
  </sheets>
  <definedNames>
    <definedName name="_xlnm.Print_Area" localSheetId="0">'Airborne-Fission Gas-Noble Gas'!$A$1:$H$44</definedName>
    <definedName name="_xlnm.Print_Area" localSheetId="1">'Airborne-Iodine 131'!$A$1:$H$44</definedName>
    <definedName name="_xlnm.Print_Area" localSheetId="2">'Airborne-Particulates'!$A$1:$H$44</definedName>
    <definedName name="_xlnm.Print_Area" localSheetId="3">'Airborne-Tritium'!$A$1:$H$44</definedName>
    <definedName name="_xlnm.Print_Area" localSheetId="6">'Liquid-Dissolved Gases'!$A$1:$H$44</definedName>
    <definedName name="_xlnm.Print_Area" localSheetId="4">'Liquid-Fission Products'!$A$1:$H$44</definedName>
    <definedName name="_xlnm.Print_Area" localSheetId="7">'Liquid-Others'!$A$1:$H$44</definedName>
    <definedName name="_xlnm.Print_Area" localSheetId="5">'Liquid-Tritium'!$A$1:$H$44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4" i="1" s="1"/>
  <c r="G4" i="1"/>
  <c r="B5" i="1"/>
  <c r="C5" i="1"/>
  <c r="G5" i="1"/>
  <c r="L5" i="1"/>
  <c r="M5" i="1"/>
  <c r="C6" i="1"/>
  <c r="B6" i="1" s="1"/>
  <c r="G6" i="1"/>
  <c r="L6" i="1"/>
  <c r="M6" i="1"/>
  <c r="C7" i="1"/>
  <c r="B7" i="1" s="1"/>
  <c r="G7" i="1"/>
  <c r="L7" i="1" s="1"/>
  <c r="M7" i="1"/>
  <c r="C8" i="1"/>
  <c r="B8" i="1" s="1"/>
  <c r="G8" i="1"/>
  <c r="L8" i="1"/>
  <c r="M8" i="1"/>
  <c r="B9" i="1"/>
  <c r="C9" i="1"/>
  <c r="G9" i="1"/>
  <c r="L9" i="1"/>
  <c r="M9" i="1"/>
  <c r="C10" i="1"/>
  <c r="B10" i="1" s="1"/>
  <c r="G10" i="1"/>
  <c r="L10" i="1"/>
  <c r="M10" i="1"/>
  <c r="C11" i="1"/>
  <c r="B11" i="1" s="1"/>
  <c r="G11" i="1"/>
  <c r="L11" i="1" s="1"/>
  <c r="M11" i="1"/>
  <c r="C12" i="1"/>
  <c r="B12" i="1" s="1"/>
  <c r="G12" i="1"/>
  <c r="L12" i="1"/>
  <c r="M12" i="1"/>
  <c r="B13" i="1"/>
  <c r="C13" i="1"/>
  <c r="G13" i="1"/>
  <c r="L13" i="1"/>
  <c r="M13" i="1"/>
  <c r="C14" i="1"/>
  <c r="B14" i="1" s="1"/>
  <c r="H14" i="1"/>
  <c r="G14" i="1" s="1"/>
  <c r="L14" i="1" s="1"/>
  <c r="C15" i="1"/>
  <c r="B15" i="1" s="1"/>
  <c r="G15" i="1"/>
  <c r="L15" i="1"/>
  <c r="M15" i="1"/>
  <c r="B16" i="1"/>
  <c r="G16" i="1"/>
  <c r="L16" i="1"/>
  <c r="M16" i="1"/>
  <c r="B17" i="1"/>
  <c r="C17" i="1"/>
  <c r="G17" i="1"/>
  <c r="L17" i="1"/>
  <c r="M17" i="1"/>
  <c r="B18" i="1"/>
  <c r="G18" i="1"/>
  <c r="B19" i="1"/>
  <c r="G19" i="1"/>
  <c r="L19" i="1" s="1"/>
  <c r="M19" i="1"/>
  <c r="C20" i="1"/>
  <c r="B20" i="1" s="1"/>
  <c r="H20" i="1"/>
  <c r="G20" i="1" s="1"/>
  <c r="L20" i="1"/>
  <c r="M20" i="1"/>
  <c r="C21" i="1"/>
  <c r="B21" i="1" s="1"/>
  <c r="G21" i="1"/>
  <c r="L21" i="1"/>
  <c r="M21" i="1"/>
  <c r="C22" i="1"/>
  <c r="B22" i="1" s="1"/>
  <c r="G22" i="1"/>
  <c r="L22" i="1" s="1"/>
  <c r="M22" i="1"/>
  <c r="C23" i="1"/>
  <c r="B23" i="1" s="1"/>
  <c r="G23" i="1"/>
  <c r="L23" i="1"/>
  <c r="M23" i="1"/>
  <c r="B24" i="1"/>
  <c r="C24" i="1"/>
  <c r="G24" i="1"/>
  <c r="L24" i="1"/>
  <c r="M24" i="1"/>
  <c r="C25" i="1"/>
  <c r="B25" i="1" s="1"/>
  <c r="G25" i="1"/>
  <c r="L25" i="1"/>
  <c r="M25" i="1"/>
  <c r="C26" i="1"/>
  <c r="B26" i="1" s="1"/>
  <c r="G26" i="1"/>
  <c r="L26" i="1" s="1"/>
  <c r="M26" i="1"/>
  <c r="B27" i="1"/>
  <c r="G27" i="1"/>
  <c r="L27" i="1" s="1"/>
  <c r="M27" i="1"/>
  <c r="B28" i="1"/>
  <c r="G28" i="1"/>
  <c r="L28" i="1" s="1"/>
  <c r="M28" i="1"/>
  <c r="C29" i="1"/>
  <c r="B29" i="1" s="1"/>
  <c r="G29" i="1"/>
  <c r="L29" i="1"/>
  <c r="M29" i="1"/>
  <c r="B30" i="1"/>
  <c r="C30" i="1"/>
  <c r="G30" i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B38" i="1"/>
  <c r="C38" i="1"/>
  <c r="C39" i="1"/>
  <c r="B39" i="1" s="1"/>
  <c r="C40" i="1"/>
  <c r="B40" i="1" s="1"/>
  <c r="C44" i="1"/>
  <c r="B44" i="1" s="1"/>
  <c r="C4" i="2"/>
  <c r="B4" i="2" s="1"/>
  <c r="G4" i="2"/>
  <c r="C5" i="2"/>
  <c r="B5" i="2" s="1"/>
  <c r="G5" i="2"/>
  <c r="L5" i="2" s="1"/>
  <c r="M5" i="2"/>
  <c r="C6" i="2"/>
  <c r="B6" i="2" s="1"/>
  <c r="G6" i="2"/>
  <c r="L6" i="2" s="1"/>
  <c r="M6" i="2"/>
  <c r="B7" i="2"/>
  <c r="C7" i="2"/>
  <c r="G7" i="2"/>
  <c r="L7" i="2"/>
  <c r="M7" i="2"/>
  <c r="C8" i="2"/>
  <c r="B8" i="2" s="1"/>
  <c r="G8" i="2"/>
  <c r="L8" i="2"/>
  <c r="M8" i="2"/>
  <c r="C9" i="2"/>
  <c r="B9" i="2" s="1"/>
  <c r="G9" i="2"/>
  <c r="L9" i="2" s="1"/>
  <c r="M9" i="2"/>
  <c r="C10" i="2"/>
  <c r="B10" i="2" s="1"/>
  <c r="G10" i="2"/>
  <c r="L10" i="2"/>
  <c r="M10" i="2"/>
  <c r="B11" i="2"/>
  <c r="C11" i="2"/>
  <c r="G11" i="2"/>
  <c r="L11" i="2"/>
  <c r="M11" i="2"/>
  <c r="C12" i="2"/>
  <c r="B12" i="2" s="1"/>
  <c r="G12" i="2"/>
  <c r="L12" i="2"/>
  <c r="M12" i="2"/>
  <c r="C13" i="2"/>
  <c r="B13" i="2" s="1"/>
  <c r="G13" i="2"/>
  <c r="L13" i="2" s="1"/>
  <c r="M13" i="2"/>
  <c r="C14" i="2"/>
  <c r="B14" i="2" s="1"/>
  <c r="H14" i="2"/>
  <c r="G14" i="2" s="1"/>
  <c r="L14" i="2" s="1"/>
  <c r="M14" i="2"/>
  <c r="C15" i="2"/>
  <c r="B15" i="2" s="1"/>
  <c r="G15" i="2"/>
  <c r="L15" i="2" s="1"/>
  <c r="M15" i="2"/>
  <c r="C16" i="2"/>
  <c r="B16" i="2" s="1"/>
  <c r="G16" i="2"/>
  <c r="L16" i="2" s="1"/>
  <c r="M16" i="2"/>
  <c r="C17" i="2"/>
  <c r="B17" i="2" s="1"/>
  <c r="G17" i="2"/>
  <c r="L17" i="2"/>
  <c r="M17" i="2"/>
  <c r="B18" i="2"/>
  <c r="G18" i="2"/>
  <c r="B19" i="2"/>
  <c r="G19" i="2"/>
  <c r="L19" i="2"/>
  <c r="M19" i="2"/>
  <c r="C20" i="2"/>
  <c r="B20" i="2" s="1"/>
  <c r="G20" i="2"/>
  <c r="H20" i="2"/>
  <c r="L20" i="2"/>
  <c r="M20" i="2"/>
  <c r="B21" i="2"/>
  <c r="C21" i="2"/>
  <c r="G21" i="2"/>
  <c r="L21" i="2"/>
  <c r="M21" i="2"/>
  <c r="C22" i="2"/>
  <c r="B22" i="2" s="1"/>
  <c r="G22" i="2"/>
  <c r="L22" i="2"/>
  <c r="M22" i="2"/>
  <c r="C23" i="2"/>
  <c r="B23" i="2" s="1"/>
  <c r="G23" i="2"/>
  <c r="L23" i="2" s="1"/>
  <c r="M23" i="2"/>
  <c r="B24" i="2"/>
  <c r="C24" i="2"/>
  <c r="G24" i="2"/>
  <c r="L24" i="2" s="1"/>
  <c r="M24" i="2"/>
  <c r="B25" i="2"/>
  <c r="C25" i="2"/>
  <c r="G25" i="2"/>
  <c r="L25" i="2"/>
  <c r="M25" i="2"/>
  <c r="C26" i="2"/>
  <c r="B26" i="2" s="1"/>
  <c r="G26" i="2"/>
  <c r="L26" i="2"/>
  <c r="M26" i="2"/>
  <c r="B27" i="2"/>
  <c r="G27" i="2"/>
  <c r="L27" i="2" s="1"/>
  <c r="M27" i="2"/>
  <c r="B28" i="2"/>
  <c r="G28" i="2"/>
  <c r="L28" i="2"/>
  <c r="M28" i="2"/>
  <c r="C29" i="2"/>
  <c r="B29" i="2" s="1"/>
  <c r="G29" i="2"/>
  <c r="L29" i="2" s="1"/>
  <c r="M29" i="2"/>
  <c r="C30" i="2"/>
  <c r="B30" i="2" s="1"/>
  <c r="G30" i="2"/>
  <c r="C31" i="2"/>
  <c r="B31" i="2" s="1"/>
  <c r="C32" i="2"/>
  <c r="B32" i="2" s="1"/>
  <c r="B33" i="2"/>
  <c r="C33" i="2"/>
  <c r="C34" i="2"/>
  <c r="B34" i="2" s="1"/>
  <c r="B35" i="2"/>
  <c r="C35" i="2"/>
  <c r="C36" i="2"/>
  <c r="B36" i="2" s="1"/>
  <c r="B37" i="2"/>
  <c r="C37" i="2"/>
  <c r="C38" i="2"/>
  <c r="B38" i="2" s="1"/>
  <c r="B39" i="2"/>
  <c r="C39" i="2"/>
  <c r="C40" i="2"/>
  <c r="B40" i="2" s="1"/>
  <c r="B44" i="2"/>
  <c r="C44" i="2"/>
  <c r="C4" i="3"/>
  <c r="B4" i="3" s="1"/>
  <c r="G4" i="3"/>
  <c r="C5" i="3"/>
  <c r="B5" i="3" s="1"/>
  <c r="G5" i="3"/>
  <c r="L5" i="3"/>
  <c r="M5" i="3"/>
  <c r="C6" i="3"/>
  <c r="B6" i="3" s="1"/>
  <c r="G6" i="3"/>
  <c r="L6" i="3" s="1"/>
  <c r="L31" i="3" s="1"/>
  <c r="M6" i="3"/>
  <c r="C7" i="3"/>
  <c r="B7" i="3" s="1"/>
  <c r="G7" i="3"/>
  <c r="L7" i="3"/>
  <c r="M7" i="3"/>
  <c r="B8" i="3"/>
  <c r="C8" i="3"/>
  <c r="G8" i="3"/>
  <c r="L8" i="3"/>
  <c r="M8" i="3"/>
  <c r="C9" i="3"/>
  <c r="B9" i="3" s="1"/>
  <c r="G9" i="3"/>
  <c r="L9" i="3"/>
  <c r="M9" i="3"/>
  <c r="C10" i="3"/>
  <c r="B10" i="3" s="1"/>
  <c r="G10" i="3"/>
  <c r="L10" i="3" s="1"/>
  <c r="M10" i="3"/>
  <c r="M31" i="3" s="1"/>
  <c r="C11" i="3"/>
  <c r="B11" i="3" s="1"/>
  <c r="G11" i="3"/>
  <c r="L11" i="3" s="1"/>
  <c r="M11" i="3"/>
  <c r="B12" i="3"/>
  <c r="C12" i="3"/>
  <c r="G12" i="3"/>
  <c r="L12" i="3"/>
  <c r="M12" i="3"/>
  <c r="B13" i="3"/>
  <c r="C13" i="3"/>
  <c r="G13" i="3"/>
  <c r="L13" i="3"/>
  <c r="M13" i="3"/>
  <c r="C14" i="3"/>
  <c r="B14" i="3" s="1"/>
  <c r="G14" i="3"/>
  <c r="L14" i="3" s="1"/>
  <c r="H14" i="3"/>
  <c r="M14" i="3"/>
  <c r="B15" i="3"/>
  <c r="C15" i="3"/>
  <c r="G15" i="3"/>
  <c r="L15" i="3"/>
  <c r="M15" i="3"/>
  <c r="B16" i="3"/>
  <c r="C16" i="3"/>
  <c r="G16" i="3"/>
  <c r="L16" i="3"/>
  <c r="M16" i="3"/>
  <c r="C17" i="3"/>
  <c r="B17" i="3" s="1"/>
  <c r="G17" i="3"/>
  <c r="L17" i="3" s="1"/>
  <c r="M17" i="3"/>
  <c r="B18" i="3"/>
  <c r="G18" i="3"/>
  <c r="B19" i="3"/>
  <c r="G19" i="3"/>
  <c r="L19" i="3"/>
  <c r="M19" i="3"/>
  <c r="B20" i="3"/>
  <c r="C20" i="3"/>
  <c r="H20" i="3"/>
  <c r="G20" i="3" s="1"/>
  <c r="L20" i="3" s="1"/>
  <c r="M20" i="3"/>
  <c r="C21" i="3"/>
  <c r="B21" i="3" s="1"/>
  <c r="G21" i="3"/>
  <c r="L21" i="3" s="1"/>
  <c r="M21" i="3"/>
  <c r="B22" i="3"/>
  <c r="C22" i="3"/>
  <c r="G22" i="3"/>
  <c r="L22" i="3" s="1"/>
  <c r="M22" i="3"/>
  <c r="B23" i="3"/>
  <c r="C23" i="3"/>
  <c r="G23" i="3"/>
  <c r="L23" i="3"/>
  <c r="M23" i="3"/>
  <c r="B24" i="3"/>
  <c r="C24" i="3"/>
  <c r="G24" i="3"/>
  <c r="L24" i="3" s="1"/>
  <c r="M24" i="3"/>
  <c r="C25" i="3"/>
  <c r="B25" i="3" s="1"/>
  <c r="G25" i="3"/>
  <c r="L25" i="3"/>
  <c r="M25" i="3"/>
  <c r="B26" i="3"/>
  <c r="C26" i="3"/>
  <c r="G26" i="3"/>
  <c r="L26" i="3"/>
  <c r="M26" i="3"/>
  <c r="B27" i="3"/>
  <c r="G27" i="3"/>
  <c r="L27" i="3" s="1"/>
  <c r="M27" i="3"/>
  <c r="B28" i="3"/>
  <c r="G28" i="3"/>
  <c r="L28" i="3"/>
  <c r="M28" i="3"/>
  <c r="C29" i="3"/>
  <c r="B29" i="3" s="1"/>
  <c r="G29" i="3"/>
  <c r="L29" i="3" s="1"/>
  <c r="M29" i="3"/>
  <c r="C30" i="3"/>
  <c r="B30" i="3" s="1"/>
  <c r="G30" i="3"/>
  <c r="C31" i="3"/>
  <c r="B31" i="3" s="1"/>
  <c r="B32" i="3"/>
  <c r="C32" i="3"/>
  <c r="C33" i="3"/>
  <c r="B33" i="3" s="1"/>
  <c r="C34" i="3"/>
  <c r="B34" i="3" s="1"/>
  <c r="C35" i="3"/>
  <c r="B35" i="3" s="1"/>
  <c r="B36" i="3"/>
  <c r="C36" i="3"/>
  <c r="C37" i="3"/>
  <c r="B37" i="3" s="1"/>
  <c r="C38" i="3"/>
  <c r="B38" i="3" s="1"/>
  <c r="B39" i="3"/>
  <c r="C39" i="3"/>
  <c r="B40" i="3"/>
  <c r="C40" i="3"/>
  <c r="C44" i="3"/>
  <c r="B44" i="3" s="1"/>
  <c r="C4" i="4"/>
  <c r="B4" i="4" s="1"/>
  <c r="G4" i="4"/>
  <c r="B5" i="4"/>
  <c r="C5" i="4"/>
  <c r="G5" i="4"/>
  <c r="L5" i="4"/>
  <c r="M5" i="4"/>
  <c r="C6" i="4"/>
  <c r="B6" i="4" s="1"/>
  <c r="G6" i="4"/>
  <c r="L6" i="4"/>
  <c r="M6" i="4"/>
  <c r="C7" i="4"/>
  <c r="B7" i="4" s="1"/>
  <c r="G7" i="4"/>
  <c r="L7" i="4" s="1"/>
  <c r="M7" i="4"/>
  <c r="C8" i="4"/>
  <c r="B8" i="4" s="1"/>
  <c r="G8" i="4"/>
  <c r="L8" i="4" s="1"/>
  <c r="M8" i="4"/>
  <c r="B9" i="4"/>
  <c r="C9" i="4"/>
  <c r="G9" i="4"/>
  <c r="L9" i="4"/>
  <c r="M9" i="4"/>
  <c r="B10" i="4"/>
  <c r="C10" i="4"/>
  <c r="G10" i="4"/>
  <c r="L10" i="4"/>
  <c r="M10" i="4"/>
  <c r="C11" i="4"/>
  <c r="B11" i="4" s="1"/>
  <c r="G11" i="4"/>
  <c r="L11" i="4" s="1"/>
  <c r="M11" i="4"/>
  <c r="C12" i="4"/>
  <c r="B12" i="4" s="1"/>
  <c r="G12" i="4"/>
  <c r="L12" i="4"/>
  <c r="M12" i="4"/>
  <c r="B13" i="4"/>
  <c r="C13" i="4"/>
  <c r="G13" i="4"/>
  <c r="L13" i="4"/>
  <c r="M13" i="4"/>
  <c r="C14" i="4"/>
  <c r="B14" i="4" s="1"/>
  <c r="H14" i="4"/>
  <c r="M14" i="4" s="1"/>
  <c r="C15" i="4"/>
  <c r="B15" i="4" s="1"/>
  <c r="G15" i="4"/>
  <c r="L15" i="4"/>
  <c r="M15" i="4"/>
  <c r="B16" i="4"/>
  <c r="C16" i="4"/>
  <c r="G16" i="4"/>
  <c r="L16" i="4"/>
  <c r="M16" i="4"/>
  <c r="C17" i="4"/>
  <c r="B17" i="4" s="1"/>
  <c r="G17" i="4"/>
  <c r="L17" i="4"/>
  <c r="M17" i="4"/>
  <c r="B18" i="4"/>
  <c r="G18" i="4"/>
  <c r="B19" i="4"/>
  <c r="G19" i="4"/>
  <c r="L19" i="4"/>
  <c r="M19" i="4"/>
  <c r="B20" i="4"/>
  <c r="C20" i="4"/>
  <c r="H20" i="4"/>
  <c r="G20" i="4" s="1"/>
  <c r="L20" i="4" s="1"/>
  <c r="B21" i="4"/>
  <c r="C21" i="4"/>
  <c r="G21" i="4"/>
  <c r="L21" i="4" s="1"/>
  <c r="M21" i="4"/>
  <c r="C22" i="4"/>
  <c r="B22" i="4" s="1"/>
  <c r="G22" i="4"/>
  <c r="L22" i="4"/>
  <c r="M22" i="4"/>
  <c r="B23" i="4"/>
  <c r="C23" i="4"/>
  <c r="G23" i="4"/>
  <c r="L23" i="4"/>
  <c r="M23" i="4"/>
  <c r="C24" i="4"/>
  <c r="B24" i="4" s="1"/>
  <c r="G24" i="4"/>
  <c r="L24" i="4" s="1"/>
  <c r="M24" i="4"/>
  <c r="C25" i="4"/>
  <c r="B25" i="4" s="1"/>
  <c r="G25" i="4"/>
  <c r="L25" i="4" s="1"/>
  <c r="M25" i="4"/>
  <c r="C26" i="4"/>
  <c r="B26" i="4" s="1"/>
  <c r="G26" i="4"/>
  <c r="L26" i="4" s="1"/>
  <c r="M26" i="4"/>
  <c r="B27" i="4"/>
  <c r="G27" i="4"/>
  <c r="L27" i="4"/>
  <c r="M27" i="4"/>
  <c r="B28" i="4"/>
  <c r="G28" i="4"/>
  <c r="L28" i="4" s="1"/>
  <c r="M28" i="4"/>
  <c r="B29" i="4"/>
  <c r="C29" i="4"/>
  <c r="G29" i="4"/>
  <c r="L29" i="4"/>
  <c r="M29" i="4"/>
  <c r="C30" i="4"/>
  <c r="B30" i="4" s="1"/>
  <c r="G30" i="4"/>
  <c r="B31" i="4"/>
  <c r="C31" i="4"/>
  <c r="B32" i="4"/>
  <c r="C32" i="4"/>
  <c r="C33" i="4"/>
  <c r="B33" i="4" s="1"/>
  <c r="B34" i="4"/>
  <c r="C34" i="4"/>
  <c r="C35" i="4"/>
  <c r="B35" i="4" s="1"/>
  <c r="B36" i="4"/>
  <c r="C36" i="4"/>
  <c r="C37" i="4"/>
  <c r="B37" i="4" s="1"/>
  <c r="B38" i="4"/>
  <c r="C38" i="4"/>
  <c r="B39" i="4"/>
  <c r="C39" i="4"/>
  <c r="B40" i="4"/>
  <c r="C40" i="4"/>
  <c r="C44" i="4"/>
  <c r="B44" i="4" s="1"/>
  <c r="B4" i="7"/>
  <c r="C4" i="7"/>
  <c r="G4" i="7"/>
  <c r="B5" i="7"/>
  <c r="C5" i="7"/>
  <c r="G5" i="7"/>
  <c r="L5" i="7" s="1"/>
  <c r="M5" i="7"/>
  <c r="B6" i="7"/>
  <c r="C6" i="7"/>
  <c r="G6" i="7"/>
  <c r="L6" i="7"/>
  <c r="M6" i="7"/>
  <c r="M31" i="7" s="1"/>
  <c r="B7" i="7"/>
  <c r="C7" i="7"/>
  <c r="G7" i="7"/>
  <c r="L7" i="7"/>
  <c r="M7" i="7"/>
  <c r="C8" i="7"/>
  <c r="B8" i="7" s="1"/>
  <c r="G8" i="7"/>
  <c r="L8" i="7" s="1"/>
  <c r="M8" i="7"/>
  <c r="C9" i="7"/>
  <c r="B9" i="7" s="1"/>
  <c r="B9" i="6" s="1"/>
  <c r="G9" i="7"/>
  <c r="L9" i="7"/>
  <c r="M9" i="7"/>
  <c r="B10" i="7"/>
  <c r="C10" i="7"/>
  <c r="G10" i="7"/>
  <c r="L10" i="7"/>
  <c r="M10" i="7"/>
  <c r="C11" i="7"/>
  <c r="B11" i="7" s="1"/>
  <c r="G11" i="7"/>
  <c r="L11" i="7"/>
  <c r="M11" i="7"/>
  <c r="C12" i="7"/>
  <c r="B12" i="7" s="1"/>
  <c r="G12" i="7"/>
  <c r="L12" i="7" s="1"/>
  <c r="M12" i="7"/>
  <c r="B13" i="7"/>
  <c r="C13" i="7"/>
  <c r="G13" i="7"/>
  <c r="L13" i="7" s="1"/>
  <c r="M13" i="7"/>
  <c r="B14" i="7"/>
  <c r="C14" i="7"/>
  <c r="G14" i="7"/>
  <c r="L14" i="7" s="1"/>
  <c r="H14" i="7"/>
  <c r="M14" i="7" s="1"/>
  <c r="C15" i="7"/>
  <c r="B15" i="7" s="1"/>
  <c r="G15" i="7"/>
  <c r="L15" i="7" s="1"/>
  <c r="M15" i="7"/>
  <c r="C16" i="7"/>
  <c r="B16" i="7" s="1"/>
  <c r="G16" i="7"/>
  <c r="L16" i="7" s="1"/>
  <c r="M16" i="7"/>
  <c r="B17" i="7"/>
  <c r="C17" i="7"/>
  <c r="G17" i="7"/>
  <c r="L17" i="7"/>
  <c r="M17" i="7"/>
  <c r="B18" i="7"/>
  <c r="G18" i="7"/>
  <c r="B19" i="7"/>
  <c r="G19" i="7"/>
  <c r="L19" i="7" s="1"/>
  <c r="M19" i="7"/>
  <c r="C20" i="7"/>
  <c r="B20" i="7" s="1"/>
  <c r="H20" i="7"/>
  <c r="G20" i="7" s="1"/>
  <c r="L20" i="7" s="1"/>
  <c r="M20" i="7"/>
  <c r="C21" i="7"/>
  <c r="B21" i="7" s="1"/>
  <c r="G21" i="7"/>
  <c r="L21" i="7"/>
  <c r="M21" i="7"/>
  <c r="C22" i="7"/>
  <c r="B22" i="7" s="1"/>
  <c r="G22" i="7"/>
  <c r="L22" i="7" s="1"/>
  <c r="M22" i="7"/>
  <c r="C23" i="7"/>
  <c r="B23" i="7" s="1"/>
  <c r="G23" i="7"/>
  <c r="L23" i="7" s="1"/>
  <c r="M23" i="7"/>
  <c r="B24" i="7"/>
  <c r="C24" i="7"/>
  <c r="G24" i="7"/>
  <c r="L24" i="7"/>
  <c r="M24" i="7"/>
  <c r="C25" i="7"/>
  <c r="B25" i="7" s="1"/>
  <c r="G25" i="7"/>
  <c r="L25" i="7"/>
  <c r="M25" i="7"/>
  <c r="C26" i="7"/>
  <c r="B26" i="7" s="1"/>
  <c r="G26" i="7"/>
  <c r="L26" i="7" s="1"/>
  <c r="M26" i="7"/>
  <c r="B27" i="7"/>
  <c r="G27" i="7"/>
  <c r="L27" i="7" s="1"/>
  <c r="M27" i="7"/>
  <c r="B28" i="7"/>
  <c r="G28" i="7"/>
  <c r="L28" i="7" s="1"/>
  <c r="M28" i="7"/>
  <c r="C29" i="7"/>
  <c r="B29" i="7" s="1"/>
  <c r="B29" i="6" s="1"/>
  <c r="G21" i="6" s="1"/>
  <c r="L21" i="6" s="1"/>
  <c r="G29" i="7"/>
  <c r="L29" i="7"/>
  <c r="M29" i="7"/>
  <c r="B30" i="7"/>
  <c r="C30" i="7"/>
  <c r="G30" i="7"/>
  <c r="C31" i="7"/>
  <c r="B31" i="7" s="1"/>
  <c r="B31" i="6" s="1"/>
  <c r="C32" i="7"/>
  <c r="B32" i="7" s="1"/>
  <c r="B33" i="7"/>
  <c r="C33" i="7"/>
  <c r="C34" i="7"/>
  <c r="B34" i="7" s="1"/>
  <c r="B34" i="6" s="1"/>
  <c r="C35" i="7"/>
  <c r="B35" i="7" s="1"/>
  <c r="B35" i="6" s="1"/>
  <c r="C35" i="6" s="1"/>
  <c r="H25" i="6" s="1"/>
  <c r="M25" i="6" s="1"/>
  <c r="C36" i="7"/>
  <c r="B36" i="7" s="1"/>
  <c r="B37" i="7"/>
  <c r="C37" i="7"/>
  <c r="C38" i="7"/>
  <c r="B38" i="7" s="1"/>
  <c r="B38" i="6" s="1"/>
  <c r="C39" i="7"/>
  <c r="B39" i="7" s="1"/>
  <c r="C40" i="7"/>
  <c r="B40" i="7" s="1"/>
  <c r="B44" i="7"/>
  <c r="C44" i="7"/>
  <c r="C4" i="8"/>
  <c r="B4" i="8" s="1"/>
  <c r="B4" i="6" s="1"/>
  <c r="G4" i="6" s="1"/>
  <c r="G4" i="8"/>
  <c r="C5" i="8"/>
  <c r="B5" i="8" s="1"/>
  <c r="B5" i="6" s="1"/>
  <c r="G5" i="8"/>
  <c r="L5" i="8" s="1"/>
  <c r="M5" i="8"/>
  <c r="C6" i="8"/>
  <c r="B6" i="8" s="1"/>
  <c r="B6" i="6" s="1"/>
  <c r="C6" i="6" s="1"/>
  <c r="G6" i="8"/>
  <c r="L6" i="8"/>
  <c r="M6" i="8"/>
  <c r="B7" i="8"/>
  <c r="B7" i="6" s="1"/>
  <c r="C7" i="6" s="1"/>
  <c r="C7" i="8"/>
  <c r="G7" i="8"/>
  <c r="L7" i="8" s="1"/>
  <c r="M7" i="8"/>
  <c r="C8" i="8"/>
  <c r="B8" i="8" s="1"/>
  <c r="B8" i="6" s="1"/>
  <c r="G8" i="8"/>
  <c r="L8" i="8"/>
  <c r="M8" i="8"/>
  <c r="B9" i="8"/>
  <c r="C9" i="8"/>
  <c r="G9" i="8"/>
  <c r="L9" i="8" s="1"/>
  <c r="M9" i="8"/>
  <c r="C10" i="8"/>
  <c r="B10" i="8" s="1"/>
  <c r="B10" i="6" s="1"/>
  <c r="G10" i="8"/>
  <c r="L10" i="8"/>
  <c r="M10" i="8"/>
  <c r="B11" i="8"/>
  <c r="B11" i="6" s="1"/>
  <c r="C11" i="8"/>
  <c r="G11" i="8"/>
  <c r="L11" i="8"/>
  <c r="M11" i="8"/>
  <c r="C12" i="8"/>
  <c r="B12" i="8" s="1"/>
  <c r="G12" i="8"/>
  <c r="L12" i="8"/>
  <c r="M12" i="8"/>
  <c r="C13" i="8"/>
  <c r="B13" i="8" s="1"/>
  <c r="B13" i="6" s="1"/>
  <c r="C13" i="6" s="1"/>
  <c r="G13" i="8"/>
  <c r="L13" i="8" s="1"/>
  <c r="M13" i="8"/>
  <c r="C14" i="8"/>
  <c r="B14" i="8" s="1"/>
  <c r="B14" i="6" s="1"/>
  <c r="G10" i="6" s="1"/>
  <c r="L10" i="6" s="1"/>
  <c r="H14" i="8"/>
  <c r="G14" i="8" s="1"/>
  <c r="L14" i="8" s="1"/>
  <c r="C15" i="8"/>
  <c r="B15" i="8" s="1"/>
  <c r="B15" i="6" s="1"/>
  <c r="G15" i="8"/>
  <c r="L15" i="8"/>
  <c r="M15" i="8"/>
  <c r="C16" i="8"/>
  <c r="B16" i="8" s="1"/>
  <c r="B16" i="6" s="1"/>
  <c r="G16" i="8"/>
  <c r="L16" i="8" s="1"/>
  <c r="M16" i="8"/>
  <c r="C17" i="8"/>
  <c r="B17" i="8" s="1"/>
  <c r="G17" i="8"/>
  <c r="L17" i="8"/>
  <c r="M17" i="8"/>
  <c r="B18" i="8"/>
  <c r="B18" i="6" s="1"/>
  <c r="G14" i="6" s="1"/>
  <c r="G18" i="8"/>
  <c r="B19" i="8"/>
  <c r="G19" i="8"/>
  <c r="L19" i="8"/>
  <c r="M19" i="8"/>
  <c r="C20" i="8"/>
  <c r="B20" i="8" s="1"/>
  <c r="G20" i="8"/>
  <c r="L20" i="8" s="1"/>
  <c r="H20" i="8"/>
  <c r="M20" i="8"/>
  <c r="B21" i="8"/>
  <c r="C21" i="8"/>
  <c r="G21" i="8"/>
  <c r="L21" i="8"/>
  <c r="M21" i="8"/>
  <c r="C22" i="8"/>
  <c r="B22" i="8" s="1"/>
  <c r="B22" i="6" s="1"/>
  <c r="C22" i="6" s="1"/>
  <c r="G22" i="8"/>
  <c r="L22" i="8"/>
  <c r="M22" i="8"/>
  <c r="C23" i="8"/>
  <c r="B23" i="8" s="1"/>
  <c r="B23" i="6" s="1"/>
  <c r="G23" i="8"/>
  <c r="L23" i="8" s="1"/>
  <c r="M23" i="8"/>
  <c r="C24" i="8"/>
  <c r="B24" i="8" s="1"/>
  <c r="B24" i="6" s="1"/>
  <c r="C24" i="6" s="1"/>
  <c r="G24" i="8"/>
  <c r="L24" i="8"/>
  <c r="M24" i="8"/>
  <c r="B25" i="8"/>
  <c r="C25" i="8"/>
  <c r="G25" i="8"/>
  <c r="L25" i="8" s="1"/>
  <c r="M25" i="8"/>
  <c r="C26" i="8"/>
  <c r="B26" i="8" s="1"/>
  <c r="G26" i="8"/>
  <c r="L26" i="8" s="1"/>
  <c r="M26" i="8"/>
  <c r="B27" i="8"/>
  <c r="G27" i="8"/>
  <c r="L27" i="8"/>
  <c r="M27" i="8"/>
  <c r="B28" i="8"/>
  <c r="B28" i="6" s="1"/>
  <c r="C28" i="6" s="1"/>
  <c r="H20" i="6" s="1"/>
  <c r="M20" i="6" s="1"/>
  <c r="G28" i="8"/>
  <c r="L28" i="8" s="1"/>
  <c r="M28" i="8"/>
  <c r="B29" i="8"/>
  <c r="C29" i="8"/>
  <c r="G29" i="8"/>
  <c r="L29" i="8" s="1"/>
  <c r="M29" i="8"/>
  <c r="C30" i="8"/>
  <c r="B30" i="8" s="1"/>
  <c r="B30" i="6" s="1"/>
  <c r="G30" i="8"/>
  <c r="B31" i="8"/>
  <c r="C31" i="8"/>
  <c r="C32" i="8"/>
  <c r="B32" i="8" s="1"/>
  <c r="B33" i="8"/>
  <c r="B33" i="6" s="1"/>
  <c r="C33" i="6" s="1"/>
  <c r="H24" i="6" s="1"/>
  <c r="M24" i="6" s="1"/>
  <c r="C33" i="8"/>
  <c r="B34" i="8"/>
  <c r="C34" i="8"/>
  <c r="B35" i="8"/>
  <c r="C35" i="8"/>
  <c r="C36" i="8"/>
  <c r="B36" i="8" s="1"/>
  <c r="B36" i="6" s="1"/>
  <c r="B37" i="8"/>
  <c r="B37" i="6" s="1"/>
  <c r="G27" i="6" s="1"/>
  <c r="L27" i="6" s="1"/>
  <c r="C37" i="8"/>
  <c r="B38" i="8"/>
  <c r="C38" i="8"/>
  <c r="B39" i="8"/>
  <c r="C39" i="8"/>
  <c r="C40" i="8"/>
  <c r="B40" i="8" s="1"/>
  <c r="B44" i="8"/>
  <c r="B44" i="6" s="1"/>
  <c r="G30" i="6" s="1"/>
  <c r="C44" i="8"/>
  <c r="H4" i="6"/>
  <c r="C9" i="6"/>
  <c r="B12" i="6"/>
  <c r="G9" i="6" s="1"/>
  <c r="L9" i="6" s="1"/>
  <c r="C12" i="6"/>
  <c r="L14" i="6"/>
  <c r="B19" i="6"/>
  <c r="C19" i="6"/>
  <c r="G20" i="6"/>
  <c r="L20" i="6" s="1"/>
  <c r="B27" i="6"/>
  <c r="C27" i="6"/>
  <c r="C31" i="6"/>
  <c r="C34" i="6"/>
  <c r="C38" i="6"/>
  <c r="B39" i="6"/>
  <c r="G28" i="6" s="1"/>
  <c r="L28" i="6" s="1"/>
  <c r="C39" i="6"/>
  <c r="H28" i="6" s="1"/>
  <c r="M28" i="6" s="1"/>
  <c r="C4" i="5"/>
  <c r="B4" i="5" s="1"/>
  <c r="G4" i="5"/>
  <c r="B5" i="5"/>
  <c r="C5" i="5"/>
  <c r="G5" i="5"/>
  <c r="L5" i="5" s="1"/>
  <c r="M5" i="5"/>
  <c r="C6" i="5"/>
  <c r="B6" i="5" s="1"/>
  <c r="G6" i="5"/>
  <c r="L6" i="5"/>
  <c r="M6" i="5"/>
  <c r="B7" i="5"/>
  <c r="C7" i="5"/>
  <c r="G7" i="5"/>
  <c r="L7" i="5" s="1"/>
  <c r="M7" i="5"/>
  <c r="B8" i="5"/>
  <c r="C8" i="5"/>
  <c r="G8" i="5"/>
  <c r="L8" i="5"/>
  <c r="M8" i="5"/>
  <c r="B9" i="5"/>
  <c r="C9" i="5"/>
  <c r="G9" i="5"/>
  <c r="L9" i="5"/>
  <c r="M9" i="5"/>
  <c r="C10" i="5"/>
  <c r="B10" i="5" s="1"/>
  <c r="G10" i="5"/>
  <c r="L10" i="5"/>
  <c r="M10" i="5"/>
  <c r="C11" i="5"/>
  <c r="B11" i="5" s="1"/>
  <c r="G11" i="5"/>
  <c r="L11" i="5" s="1"/>
  <c r="M11" i="5"/>
  <c r="C12" i="5"/>
  <c r="B12" i="5" s="1"/>
  <c r="G12" i="5"/>
  <c r="L12" i="5"/>
  <c r="M12" i="5"/>
  <c r="B13" i="5"/>
  <c r="C13" i="5"/>
  <c r="G13" i="5"/>
  <c r="L13" i="5" s="1"/>
  <c r="M13" i="5"/>
  <c r="C14" i="5"/>
  <c r="B14" i="5" s="1"/>
  <c r="H14" i="5"/>
  <c r="M14" i="5" s="1"/>
  <c r="C15" i="5"/>
  <c r="B15" i="5" s="1"/>
  <c r="G15" i="5"/>
  <c r="L15" i="5"/>
  <c r="M15" i="5"/>
  <c r="B16" i="5"/>
  <c r="C16" i="5"/>
  <c r="G16" i="5"/>
  <c r="L16" i="5" s="1"/>
  <c r="M16" i="5"/>
  <c r="C17" i="5"/>
  <c r="B17" i="5" s="1"/>
  <c r="G17" i="5"/>
  <c r="L17" i="5"/>
  <c r="M17" i="5"/>
  <c r="B18" i="5"/>
  <c r="G18" i="5"/>
  <c r="B19" i="5"/>
  <c r="G19" i="5"/>
  <c r="L19" i="5"/>
  <c r="M19" i="5"/>
  <c r="B20" i="5"/>
  <c r="C20" i="5"/>
  <c r="H20" i="5"/>
  <c r="G20" i="5" s="1"/>
  <c r="L20" i="5"/>
  <c r="C21" i="5"/>
  <c r="B21" i="5" s="1"/>
  <c r="G21" i="5"/>
  <c r="L21" i="5" s="1"/>
  <c r="M21" i="5"/>
  <c r="C22" i="5"/>
  <c r="B22" i="5" s="1"/>
  <c r="G22" i="5"/>
  <c r="L22" i="5"/>
  <c r="M22" i="5"/>
  <c r="B23" i="5"/>
  <c r="C23" i="5"/>
  <c r="G23" i="5"/>
  <c r="L23" i="5" s="1"/>
  <c r="M23" i="5"/>
  <c r="C24" i="5"/>
  <c r="B24" i="5" s="1"/>
  <c r="G24" i="5"/>
  <c r="L24" i="5" s="1"/>
  <c r="M24" i="5"/>
  <c r="C25" i="5"/>
  <c r="B25" i="5" s="1"/>
  <c r="G25" i="5"/>
  <c r="L25" i="5" s="1"/>
  <c r="M25" i="5"/>
  <c r="C26" i="5"/>
  <c r="B26" i="5" s="1"/>
  <c r="G26" i="5"/>
  <c r="L26" i="5"/>
  <c r="M26" i="5"/>
  <c r="B27" i="5"/>
  <c r="G27" i="5"/>
  <c r="L27" i="5"/>
  <c r="M27" i="5"/>
  <c r="B28" i="5"/>
  <c r="G28" i="5"/>
  <c r="L28" i="5"/>
  <c r="M28" i="5"/>
  <c r="B29" i="5"/>
  <c r="C29" i="5"/>
  <c r="G29" i="5"/>
  <c r="L29" i="5"/>
  <c r="M29" i="5"/>
  <c r="C30" i="5"/>
  <c r="B30" i="5" s="1"/>
  <c r="G30" i="5"/>
  <c r="B31" i="5"/>
  <c r="C31" i="5"/>
  <c r="B32" i="5"/>
  <c r="C32" i="5"/>
  <c r="B33" i="5"/>
  <c r="C33" i="5"/>
  <c r="B34" i="5"/>
  <c r="C34" i="5"/>
  <c r="C35" i="5"/>
  <c r="B35" i="5" s="1"/>
  <c r="B36" i="5"/>
  <c r="C36" i="5"/>
  <c r="C37" i="5"/>
  <c r="B37" i="5" s="1"/>
  <c r="B38" i="5"/>
  <c r="C38" i="5"/>
  <c r="C39" i="5"/>
  <c r="B39" i="5" s="1"/>
  <c r="B40" i="5"/>
  <c r="C40" i="5"/>
  <c r="C44" i="5"/>
  <c r="B44" i="5" s="1"/>
  <c r="L31" i="2" l="1"/>
  <c r="G6" i="6"/>
  <c r="L6" i="6" s="1"/>
  <c r="C8" i="6"/>
  <c r="H6" i="6" s="1"/>
  <c r="M6" i="6" s="1"/>
  <c r="G12" i="6"/>
  <c r="L12" i="6" s="1"/>
  <c r="C16" i="6"/>
  <c r="H12" i="6" s="1"/>
  <c r="M12" i="6" s="1"/>
  <c r="C5" i="6"/>
  <c r="H5" i="6" s="1"/>
  <c r="M5" i="6" s="1"/>
  <c r="G5" i="6"/>
  <c r="L5" i="6" s="1"/>
  <c r="C36" i="6"/>
  <c r="H26" i="6" s="1"/>
  <c r="M26" i="6" s="1"/>
  <c r="G26" i="6"/>
  <c r="L26" i="6" s="1"/>
  <c r="B40" i="6"/>
  <c r="B20" i="6"/>
  <c r="G17" i="6"/>
  <c r="L17" i="6" s="1"/>
  <c r="C23" i="6"/>
  <c r="H17" i="6" s="1"/>
  <c r="M17" i="6" s="1"/>
  <c r="B32" i="6"/>
  <c r="L31" i="8"/>
  <c r="G7" i="6"/>
  <c r="L7" i="6" s="1"/>
  <c r="C10" i="6"/>
  <c r="H7" i="6" s="1"/>
  <c r="M7" i="6" s="1"/>
  <c r="H9" i="6"/>
  <c r="M9" i="6" s="1"/>
  <c r="C30" i="6"/>
  <c r="H22" i="6" s="1"/>
  <c r="M22" i="6" s="1"/>
  <c r="G22" i="6"/>
  <c r="L22" i="6" s="1"/>
  <c r="G14" i="5"/>
  <c r="L14" i="5" s="1"/>
  <c r="L31" i="5" s="1"/>
  <c r="G24" i="6"/>
  <c r="L24" i="6" s="1"/>
  <c r="B25" i="6"/>
  <c r="B17" i="6"/>
  <c r="C15" i="6"/>
  <c r="H11" i="6" s="1"/>
  <c r="M11" i="6" s="1"/>
  <c r="G11" i="6"/>
  <c r="L11" i="6" s="1"/>
  <c r="G25" i="6"/>
  <c r="L25" i="6" s="1"/>
  <c r="L31" i="1"/>
  <c r="C14" i="6"/>
  <c r="H10" i="6" s="1"/>
  <c r="M10" i="6" s="1"/>
  <c r="G8" i="6"/>
  <c r="L8" i="6" s="1"/>
  <c r="C11" i="6"/>
  <c r="H8" i="6" s="1"/>
  <c r="M8" i="6" s="1"/>
  <c r="L31" i="7"/>
  <c r="M31" i="2"/>
  <c r="B26" i="6"/>
  <c r="C37" i="6"/>
  <c r="H27" i="6" s="1"/>
  <c r="M27" i="6" s="1"/>
  <c r="B21" i="6"/>
  <c r="M14" i="8"/>
  <c r="M31" i="8" s="1"/>
  <c r="C44" i="6"/>
  <c r="H30" i="6" s="1"/>
  <c r="C29" i="6"/>
  <c r="H21" i="6" s="1"/>
  <c r="M21" i="6" s="1"/>
  <c r="C18" i="6"/>
  <c r="H14" i="6" s="1"/>
  <c r="M14" i="6" s="1"/>
  <c r="G14" i="4"/>
  <c r="L14" i="4" s="1"/>
  <c r="L31" i="4" s="1"/>
  <c r="M14" i="1"/>
  <c r="M31" i="1" s="1"/>
  <c r="M20" i="5"/>
  <c r="M31" i="5" s="1"/>
  <c r="M20" i="4"/>
  <c r="M31" i="4" s="1"/>
  <c r="G19" i="6" l="1"/>
  <c r="L19" i="6" s="1"/>
  <c r="C26" i="6"/>
  <c r="H19" i="6" s="1"/>
  <c r="M19" i="6" s="1"/>
  <c r="G23" i="6"/>
  <c r="L23" i="6" s="1"/>
  <c r="C32" i="6"/>
  <c r="H23" i="6" s="1"/>
  <c r="M23" i="6" s="1"/>
  <c r="C17" i="6"/>
  <c r="H13" i="6" s="1"/>
  <c r="M13" i="6" s="1"/>
  <c r="M31" i="6" s="1"/>
  <c r="G13" i="6"/>
  <c r="L13" i="6" s="1"/>
  <c r="L31" i="6" s="1"/>
  <c r="G18" i="6"/>
  <c r="C25" i="6"/>
  <c r="H18" i="6" s="1"/>
  <c r="G15" i="6"/>
  <c r="L15" i="6" s="1"/>
  <c r="C20" i="6"/>
  <c r="H15" i="6" s="1"/>
  <c r="M15" i="6" s="1"/>
  <c r="C40" i="6"/>
  <c r="H29" i="6" s="1"/>
  <c r="M29" i="6" s="1"/>
  <c r="G29" i="6"/>
  <c r="L29" i="6" s="1"/>
  <c r="G16" i="6"/>
  <c r="L16" i="6" s="1"/>
  <c r="C21" i="6"/>
  <c r="H16" i="6" s="1"/>
  <c r="M16" i="6" s="1"/>
</calcChain>
</file>

<file path=xl/sharedStrings.xml><?xml version="1.0" encoding="utf-8"?>
<sst xmlns="http://schemas.openxmlformats.org/spreadsheetml/2006/main" count="1008" uniqueCount="86">
  <si>
    <t>Nuclear Plant</t>
  </si>
  <si>
    <t>Comments</t>
  </si>
  <si>
    <t>Total (GBq)</t>
  </si>
  <si>
    <t>Total (Ci)</t>
  </si>
  <si>
    <t>Decommissioned</t>
  </si>
  <si>
    <t>B. Ferry 1</t>
  </si>
  <si>
    <t>B. Ferry 2</t>
  </si>
  <si>
    <t>B. Ferry 3</t>
  </si>
  <si>
    <t>Brunswick 1</t>
  </si>
  <si>
    <t>Brunswick 2</t>
  </si>
  <si>
    <t>Clinton 1</t>
  </si>
  <si>
    <t>Cooper 1</t>
  </si>
  <si>
    <t>Dresden 2</t>
  </si>
  <si>
    <t>Dresden 3</t>
  </si>
  <si>
    <t>D. Arnold 1</t>
  </si>
  <si>
    <t>Fermi 2</t>
  </si>
  <si>
    <t>Grand Gulf 1</t>
  </si>
  <si>
    <t>Hatch 1</t>
  </si>
  <si>
    <t>Hatch 2</t>
  </si>
  <si>
    <t>Hope Creek 1</t>
  </si>
  <si>
    <t>Fitzpatrick 1</t>
  </si>
  <si>
    <t>LaSalle 1</t>
  </si>
  <si>
    <t>LaSalle 2</t>
  </si>
  <si>
    <t>Limerick 1</t>
  </si>
  <si>
    <t>Limerick 2</t>
  </si>
  <si>
    <t>Millstone 1</t>
  </si>
  <si>
    <t>Monticello 1</t>
  </si>
  <si>
    <t>Nine Mile 1</t>
  </si>
  <si>
    <t>Nine Mile 2</t>
  </si>
  <si>
    <t>Oyster Creek 1</t>
  </si>
  <si>
    <t xml:space="preserve">P. Bottom 2 </t>
  </si>
  <si>
    <t xml:space="preserve">P. Bottom 3 </t>
  </si>
  <si>
    <t>Perry 1</t>
  </si>
  <si>
    <t>Pilgrim 1</t>
  </si>
  <si>
    <t>Quad Cities 1</t>
  </si>
  <si>
    <t>Quad Cities 2</t>
  </si>
  <si>
    <t>River Bend 1</t>
  </si>
  <si>
    <t>Susquehanna 1</t>
  </si>
  <si>
    <t>Susquehanna 2</t>
  </si>
  <si>
    <t>Ve. Yankee 1</t>
  </si>
  <si>
    <t>Wash. Nuc 2</t>
  </si>
  <si>
    <t>Big Rock 1</t>
  </si>
  <si>
    <t>Humboldt Bay 3</t>
  </si>
  <si>
    <t>site divided by 3</t>
  </si>
  <si>
    <t>site divided by 2</t>
  </si>
  <si>
    <t xml:space="preserve">Big Rock </t>
  </si>
  <si>
    <t xml:space="preserve">B. Ferry </t>
  </si>
  <si>
    <t xml:space="preserve">Brunswick </t>
  </si>
  <si>
    <t xml:space="preserve">Clinton </t>
  </si>
  <si>
    <t xml:space="preserve">Cooper </t>
  </si>
  <si>
    <t xml:space="preserve">Dresden </t>
  </si>
  <si>
    <t xml:space="preserve">D. Arnold </t>
  </si>
  <si>
    <t xml:space="preserve">Fermi </t>
  </si>
  <si>
    <t xml:space="preserve">Fitzpatrick </t>
  </si>
  <si>
    <t xml:space="preserve">Grand Gulf </t>
  </si>
  <si>
    <t xml:space="preserve">Hatch </t>
  </si>
  <si>
    <t xml:space="preserve">Hope Creek </t>
  </si>
  <si>
    <t xml:space="preserve">LaSalle </t>
  </si>
  <si>
    <t xml:space="preserve">Limerick </t>
  </si>
  <si>
    <t xml:space="preserve">Millstone </t>
  </si>
  <si>
    <t xml:space="preserve">Monticello </t>
  </si>
  <si>
    <t xml:space="preserve">Nine Mile </t>
  </si>
  <si>
    <t xml:space="preserve">Oyster Creek </t>
  </si>
  <si>
    <t xml:space="preserve">P. Bottom </t>
  </si>
  <si>
    <t xml:space="preserve">Perry </t>
  </si>
  <si>
    <t xml:space="preserve">Pilgrim </t>
  </si>
  <si>
    <t xml:space="preserve">Quad Cities </t>
  </si>
  <si>
    <t xml:space="preserve">River Bend </t>
  </si>
  <si>
    <t xml:space="preserve">Susquehanna </t>
  </si>
  <si>
    <t xml:space="preserve">Ve. Yankee </t>
  </si>
  <si>
    <t xml:space="preserve">Wash. Nuc </t>
  </si>
  <si>
    <t xml:space="preserve">Humboldt Bay </t>
  </si>
  <si>
    <t>2000 Airborne-Fission Gas/Noble Gas</t>
  </si>
  <si>
    <t>2000 Site Totals</t>
  </si>
  <si>
    <t>2000 Airborne-Iodine-131</t>
  </si>
  <si>
    <t>2000 Airborne-Particulates</t>
  </si>
  <si>
    <t>2000 Airborne-Tritium</t>
  </si>
  <si>
    <t>2000 Liquid-Tritium</t>
  </si>
  <si>
    <t>2000 Liquid-Fission Products</t>
  </si>
  <si>
    <t>2000 Liquid-Dissolved Gases</t>
  </si>
  <si>
    <t>2000 Liquid-Others</t>
  </si>
  <si>
    <t>Electrical Energy Gen (GW a)</t>
  </si>
  <si>
    <t>Normal. Total (GBq/GW a)</t>
  </si>
  <si>
    <t xml:space="preserve">Normal. Total (Ci/GW a) </t>
  </si>
  <si>
    <t>2000 Normalized Totals</t>
  </si>
  <si>
    <t>Decommish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</si>
</sst>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NumberFormat="1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Fill="1" applyBorder="1"/>
    <xf numFmtId="0" fontId="1" fillId="0" borderId="9" xfId="0" applyFont="1" applyFill="1" applyBorder="1"/>
    <xf numFmtId="0" fontId="1" fillId="0" borderId="23" xfId="0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0" fillId="0" borderId="30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opLeftCell="F1" zoomScaleNormal="100" workbookViewId="0">
      <pane ySplit="3" topLeftCell="A4" activePane="bottomLeft" state="frozen"/>
      <selection pane="bottomLeft" activeCell="L27" sqref="L27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11" max="11" width="15.6640625" customWidth="1"/>
    <col min="12" max="12" width="12.6640625" customWidth="1"/>
    <col min="13" max="13" width="16.44140625" customWidth="1"/>
  </cols>
  <sheetData>
    <row r="1" spans="1:13" ht="17.399999999999999" x14ac:dyDescent="0.3">
      <c r="A1" s="42" t="s">
        <v>72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s="1" customFormat="1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F3" s="6" t="s">
        <v>0</v>
      </c>
      <c r="G3" s="6" t="s">
        <v>2</v>
      </c>
      <c r="H3" s="6" t="s">
        <v>3</v>
      </c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0</v>
      </c>
      <c r="C4" s="7">
        <f>H4</f>
        <v>0</v>
      </c>
      <c r="D4" s="7" t="s">
        <v>85</v>
      </c>
      <c r="F4" s="23" t="s">
        <v>45</v>
      </c>
      <c r="G4" s="24">
        <f>H4*37</f>
        <v>0</v>
      </c>
      <c r="H4" s="25">
        <v>0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5083.8</v>
      </c>
      <c r="C5" s="21">
        <f>H5/3</f>
        <v>137.4</v>
      </c>
      <c r="D5" s="21" t="s">
        <v>43</v>
      </c>
      <c r="F5" s="10" t="s">
        <v>46</v>
      </c>
      <c r="G5" s="26">
        <f t="shared" ref="G5:G30" si="1">H5*37</f>
        <v>15251.4</v>
      </c>
      <c r="H5" s="27">
        <v>412.2</v>
      </c>
      <c r="J5" s="10" t="s">
        <v>46</v>
      </c>
      <c r="K5" s="26">
        <v>2.1432000000000002</v>
      </c>
      <c r="L5" s="38">
        <f t="shared" ref="L5:L29" si="2">G5/K5</f>
        <v>7116.1814109742436</v>
      </c>
      <c r="M5" s="39">
        <f t="shared" ref="M5:M29" si="3">H5/K5</f>
        <v>192.3292273236282</v>
      </c>
    </row>
    <row r="6" spans="1:13" x14ac:dyDescent="0.25">
      <c r="A6" s="10" t="s">
        <v>6</v>
      </c>
      <c r="B6" s="9">
        <f t="shared" si="0"/>
        <v>5083.8</v>
      </c>
      <c r="C6" s="21">
        <f>H5/3</f>
        <v>137.4</v>
      </c>
      <c r="D6" s="8" t="s">
        <v>43</v>
      </c>
      <c r="F6" s="10" t="s">
        <v>47</v>
      </c>
      <c r="G6" s="26">
        <f t="shared" si="1"/>
        <v>25789</v>
      </c>
      <c r="H6" s="27">
        <v>697</v>
      </c>
      <c r="J6" s="10" t="s">
        <v>47</v>
      </c>
      <c r="K6" s="26">
        <v>1.5712299999999999</v>
      </c>
      <c r="L6" s="38">
        <f t="shared" si="2"/>
        <v>16413.255856876462</v>
      </c>
      <c r="M6" s="39">
        <f t="shared" si="3"/>
        <v>443.60150964530976</v>
      </c>
    </row>
    <row r="7" spans="1:13" x14ac:dyDescent="0.25">
      <c r="A7" s="10" t="s">
        <v>7</v>
      </c>
      <c r="B7" s="9">
        <f t="shared" si="0"/>
        <v>5083.8</v>
      </c>
      <c r="C7" s="21">
        <f>H5/3</f>
        <v>137.4</v>
      </c>
      <c r="D7" s="8" t="s">
        <v>43</v>
      </c>
      <c r="F7" s="10" t="s">
        <v>48</v>
      </c>
      <c r="G7" s="26">
        <f t="shared" si="1"/>
        <v>0.20128000000000001</v>
      </c>
      <c r="H7" s="27">
        <v>5.4400000000000004E-3</v>
      </c>
      <c r="J7" s="10" t="s">
        <v>48</v>
      </c>
      <c r="K7" s="26">
        <v>0.78585000000000005</v>
      </c>
      <c r="L7" s="38">
        <f t="shared" si="2"/>
        <v>0.2561303047655405</v>
      </c>
      <c r="M7" s="39">
        <f t="shared" si="3"/>
        <v>6.9224406693389326E-3</v>
      </c>
    </row>
    <row r="8" spans="1:13" x14ac:dyDescent="0.25">
      <c r="A8" s="10" t="s">
        <v>8</v>
      </c>
      <c r="B8" s="9">
        <f t="shared" si="0"/>
        <v>12894.5</v>
      </c>
      <c r="C8" s="8">
        <f>H6/2</f>
        <v>348.5</v>
      </c>
      <c r="D8" s="8" t="s">
        <v>44</v>
      </c>
      <c r="F8" s="10" t="s">
        <v>49</v>
      </c>
      <c r="G8" s="26">
        <f t="shared" si="1"/>
        <v>55881.1</v>
      </c>
      <c r="H8" s="27">
        <v>1510.3</v>
      </c>
      <c r="J8" s="10" t="s">
        <v>49</v>
      </c>
      <c r="K8" s="26">
        <v>0.53938399999999997</v>
      </c>
      <c r="L8" s="38">
        <f t="shared" si="2"/>
        <v>103601.70119988728</v>
      </c>
      <c r="M8" s="39">
        <f t="shared" si="3"/>
        <v>2800.0459783753317</v>
      </c>
    </row>
    <row r="9" spans="1:13" x14ac:dyDescent="0.25">
      <c r="A9" s="10" t="s">
        <v>9</v>
      </c>
      <c r="B9" s="9">
        <f t="shared" si="0"/>
        <v>12894.5</v>
      </c>
      <c r="C9" s="8">
        <f>H6/2</f>
        <v>348.5</v>
      </c>
      <c r="D9" s="8" t="s">
        <v>44</v>
      </c>
      <c r="F9" s="10" t="s">
        <v>50</v>
      </c>
      <c r="G9" s="26">
        <f t="shared" si="1"/>
        <v>23398.799999999999</v>
      </c>
      <c r="H9" s="27">
        <v>632.4</v>
      </c>
      <c r="J9" s="10" t="s">
        <v>50</v>
      </c>
      <c r="K9" s="26">
        <v>1.470804</v>
      </c>
      <c r="L9" s="38">
        <f t="shared" si="2"/>
        <v>15908.849853549487</v>
      </c>
      <c r="M9" s="39">
        <f t="shared" si="3"/>
        <v>429.96891496079695</v>
      </c>
    </row>
    <row r="10" spans="1:13" x14ac:dyDescent="0.25">
      <c r="A10" s="10" t="s">
        <v>10</v>
      </c>
      <c r="B10" s="9">
        <f t="shared" si="0"/>
        <v>0.20128000000000001</v>
      </c>
      <c r="C10" s="8">
        <f>H7</f>
        <v>5.4400000000000004E-3</v>
      </c>
      <c r="D10" s="8"/>
      <c r="F10" s="10" t="s">
        <v>51</v>
      </c>
      <c r="G10" s="26">
        <f t="shared" si="1"/>
        <v>2870.0899999999997</v>
      </c>
      <c r="H10" s="27">
        <v>77.569999999999993</v>
      </c>
      <c r="J10" s="10" t="s">
        <v>51</v>
      </c>
      <c r="K10" s="26">
        <v>0.50751999999999997</v>
      </c>
      <c r="L10" s="38">
        <f t="shared" si="2"/>
        <v>5655.1268915510718</v>
      </c>
      <c r="M10" s="39">
        <f t="shared" si="3"/>
        <v>152.84126733921815</v>
      </c>
    </row>
    <row r="11" spans="1:13" x14ac:dyDescent="0.25">
      <c r="A11" s="10" t="s">
        <v>11</v>
      </c>
      <c r="B11" s="9">
        <f t="shared" si="0"/>
        <v>55881.1</v>
      </c>
      <c r="C11" s="8">
        <f>H8</f>
        <v>1510.3</v>
      </c>
      <c r="D11" s="8"/>
      <c r="F11" s="10" t="s">
        <v>52</v>
      </c>
      <c r="G11" s="26">
        <f t="shared" si="1"/>
        <v>1491.84</v>
      </c>
      <c r="H11" s="27">
        <v>40.32</v>
      </c>
      <c r="J11" s="10" t="s">
        <v>52</v>
      </c>
      <c r="K11" s="26">
        <v>0.94742999999999999</v>
      </c>
      <c r="L11" s="38">
        <f t="shared" si="2"/>
        <v>1574.6176498527595</v>
      </c>
      <c r="M11" s="39">
        <f t="shared" si="3"/>
        <v>42.557233779804314</v>
      </c>
    </row>
    <row r="12" spans="1:13" x14ac:dyDescent="0.25">
      <c r="A12" s="10" t="s">
        <v>12</v>
      </c>
      <c r="B12" s="9">
        <f t="shared" si="0"/>
        <v>11699.4</v>
      </c>
      <c r="C12" s="8">
        <f>H9/2</f>
        <v>316.2</v>
      </c>
      <c r="D12" s="8" t="s">
        <v>44</v>
      </c>
      <c r="F12" s="10" t="s">
        <v>53</v>
      </c>
      <c r="G12" s="26">
        <f t="shared" si="1"/>
        <v>3109.11</v>
      </c>
      <c r="H12" s="27">
        <v>84.03</v>
      </c>
      <c r="J12" s="10" t="s">
        <v>53</v>
      </c>
      <c r="K12" s="26">
        <v>0.686172</v>
      </c>
      <c r="L12" s="38">
        <f t="shared" si="2"/>
        <v>4531.0942445917353</v>
      </c>
      <c r="M12" s="39">
        <f t="shared" si="3"/>
        <v>122.46200661058744</v>
      </c>
    </row>
    <row r="13" spans="1:13" x14ac:dyDescent="0.25">
      <c r="A13" s="10" t="s">
        <v>13</v>
      </c>
      <c r="B13" s="9">
        <f t="shared" si="0"/>
        <v>11699.4</v>
      </c>
      <c r="C13" s="8">
        <f>H9/2</f>
        <v>316.2</v>
      </c>
      <c r="D13" s="8" t="s">
        <v>44</v>
      </c>
      <c r="F13" s="10" t="s">
        <v>54</v>
      </c>
      <c r="G13" s="26">
        <f t="shared" si="1"/>
        <v>1221</v>
      </c>
      <c r="H13" s="27">
        <v>33</v>
      </c>
      <c r="J13" s="10" t="s">
        <v>54</v>
      </c>
      <c r="K13" s="26">
        <v>1.2184699999999999</v>
      </c>
      <c r="L13" s="38">
        <f t="shared" si="2"/>
        <v>1002.0763744696218</v>
      </c>
      <c r="M13" s="39">
        <f t="shared" si="3"/>
        <v>27.083145255935722</v>
      </c>
    </row>
    <row r="14" spans="1:13" x14ac:dyDescent="0.25">
      <c r="A14" s="10" t="s">
        <v>14</v>
      </c>
      <c r="B14" s="9">
        <f t="shared" si="0"/>
        <v>2870.0899999999997</v>
      </c>
      <c r="C14" s="8">
        <f>H10</f>
        <v>77.569999999999993</v>
      </c>
      <c r="D14" s="8"/>
      <c r="F14" s="10" t="s">
        <v>55</v>
      </c>
      <c r="G14" s="26">
        <f t="shared" si="1"/>
        <v>34084.400000000001</v>
      </c>
      <c r="H14" s="27">
        <f>C18+C19</f>
        <v>921.2</v>
      </c>
      <c r="J14" s="10" t="s">
        <v>55</v>
      </c>
      <c r="K14" s="26">
        <v>1.5948009999999999</v>
      </c>
      <c r="L14" s="38">
        <f t="shared" si="2"/>
        <v>21372.196280288263</v>
      </c>
      <c r="M14" s="39">
        <f t="shared" si="3"/>
        <v>577.62692649427743</v>
      </c>
    </row>
    <row r="15" spans="1:13" x14ac:dyDescent="0.25">
      <c r="A15" s="10" t="s">
        <v>15</v>
      </c>
      <c r="B15" s="9">
        <f t="shared" si="0"/>
        <v>1491.84</v>
      </c>
      <c r="C15" s="8">
        <f>H11</f>
        <v>40.32</v>
      </c>
      <c r="D15" s="8"/>
      <c r="F15" s="10" t="s">
        <v>56</v>
      </c>
      <c r="G15" s="26">
        <f t="shared" si="1"/>
        <v>1106.2629999999999</v>
      </c>
      <c r="H15" s="27">
        <v>29.899000000000001</v>
      </c>
      <c r="J15" s="10" t="s">
        <v>56</v>
      </c>
      <c r="K15" s="26">
        <v>0.82789299999999999</v>
      </c>
      <c r="L15" s="38">
        <f t="shared" si="2"/>
        <v>1336.239103362391</v>
      </c>
      <c r="M15" s="39">
        <f t="shared" si="3"/>
        <v>36.114570361145702</v>
      </c>
    </row>
    <row r="16" spans="1:13" x14ac:dyDescent="0.25">
      <c r="A16" s="10" t="s">
        <v>20</v>
      </c>
      <c r="B16" s="9">
        <f t="shared" si="0"/>
        <v>3109.11</v>
      </c>
      <c r="C16" s="8">
        <v>84.03</v>
      </c>
      <c r="D16" s="8"/>
      <c r="F16" s="10" t="s">
        <v>57</v>
      </c>
      <c r="G16" s="26">
        <f t="shared" si="1"/>
        <v>74407</v>
      </c>
      <c r="H16" s="27">
        <v>2011</v>
      </c>
      <c r="J16" s="10" t="s">
        <v>57</v>
      </c>
      <c r="K16" s="26">
        <v>2.1331570000000002</v>
      </c>
      <c r="L16" s="38">
        <f t="shared" si="2"/>
        <v>34881.164396244625</v>
      </c>
      <c r="M16" s="39">
        <f t="shared" si="3"/>
        <v>942.73417287147629</v>
      </c>
    </row>
    <row r="17" spans="1:13" x14ac:dyDescent="0.25">
      <c r="A17" s="10" t="s">
        <v>16</v>
      </c>
      <c r="B17" s="9">
        <f t="shared" si="0"/>
        <v>1221</v>
      </c>
      <c r="C17" s="8">
        <f>H13</f>
        <v>33</v>
      </c>
      <c r="D17" s="8"/>
      <c r="F17" s="10" t="s">
        <v>58</v>
      </c>
      <c r="G17" s="26">
        <f t="shared" si="1"/>
        <v>55389</v>
      </c>
      <c r="H17" s="27">
        <v>1497</v>
      </c>
      <c r="J17" s="10" t="s">
        <v>58</v>
      </c>
      <c r="K17" s="26">
        <v>2.1911309999999999</v>
      </c>
      <c r="L17" s="38">
        <f t="shared" si="2"/>
        <v>25278.725918258653</v>
      </c>
      <c r="M17" s="39">
        <f t="shared" si="3"/>
        <v>683.20880860158525</v>
      </c>
    </row>
    <row r="18" spans="1:13" x14ac:dyDescent="0.25">
      <c r="A18" s="10" t="s">
        <v>17</v>
      </c>
      <c r="B18" s="9">
        <f t="shared" si="0"/>
        <v>25940.7</v>
      </c>
      <c r="C18" s="8">
        <v>701.1</v>
      </c>
      <c r="D18" s="8"/>
      <c r="F18" s="10" t="s">
        <v>59</v>
      </c>
      <c r="G18" s="26">
        <f t="shared" si="1"/>
        <v>0</v>
      </c>
      <c r="H18" s="27">
        <v>0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8143.7</v>
      </c>
      <c r="C19" s="8">
        <v>220.1</v>
      </c>
      <c r="D19" s="8"/>
      <c r="F19" s="10" t="s">
        <v>60</v>
      </c>
      <c r="G19" s="26">
        <f t="shared" si="1"/>
        <v>5564.8</v>
      </c>
      <c r="H19" s="27">
        <v>150.4</v>
      </c>
      <c r="J19" s="10" t="s">
        <v>60</v>
      </c>
      <c r="K19" s="26">
        <v>0.48378599999999999</v>
      </c>
      <c r="L19" s="38">
        <f t="shared" si="2"/>
        <v>11502.606524372348</v>
      </c>
      <c r="M19" s="39">
        <f t="shared" si="3"/>
        <v>310.88125741546884</v>
      </c>
    </row>
    <row r="20" spans="1:13" x14ac:dyDescent="0.25">
      <c r="A20" s="10" t="s">
        <v>19</v>
      </c>
      <c r="B20" s="9">
        <f t="shared" si="0"/>
        <v>1106.2629999999999</v>
      </c>
      <c r="C20" s="8">
        <f>H15</f>
        <v>29.899000000000001</v>
      </c>
      <c r="D20" s="8"/>
      <c r="F20" s="10" t="s">
        <v>61</v>
      </c>
      <c r="G20" s="26">
        <f t="shared" si="1"/>
        <v>1882.2689210000001</v>
      </c>
      <c r="H20" s="27">
        <f>C27+C28</f>
        <v>50.872133000000005</v>
      </c>
      <c r="J20" s="10" t="s">
        <v>61</v>
      </c>
      <c r="K20" s="26">
        <v>1.4435480000000001</v>
      </c>
      <c r="L20" s="38">
        <f t="shared" si="2"/>
        <v>1303.918484871996</v>
      </c>
      <c r="M20" s="39">
        <f t="shared" si="3"/>
        <v>35.241040131675568</v>
      </c>
    </row>
    <row r="21" spans="1:13" x14ac:dyDescent="0.25">
      <c r="A21" s="10" t="s">
        <v>21</v>
      </c>
      <c r="B21" s="9">
        <f t="shared" si="0"/>
        <v>37203.5</v>
      </c>
      <c r="C21" s="8">
        <f>H16/2</f>
        <v>1005.5</v>
      </c>
      <c r="D21" s="8" t="s">
        <v>44</v>
      </c>
      <c r="F21" s="10" t="s">
        <v>62</v>
      </c>
      <c r="G21" s="26">
        <f t="shared" si="1"/>
        <v>6734</v>
      </c>
      <c r="H21" s="27">
        <v>182</v>
      </c>
      <c r="J21" s="10" t="s">
        <v>62</v>
      </c>
      <c r="K21" s="26">
        <v>0.43268099999999998</v>
      </c>
      <c r="L21" s="38">
        <f t="shared" si="2"/>
        <v>15563.42894649869</v>
      </c>
      <c r="M21" s="39">
        <f t="shared" si="3"/>
        <v>420.63321477023493</v>
      </c>
    </row>
    <row r="22" spans="1:13" x14ac:dyDescent="0.25">
      <c r="A22" s="10" t="s">
        <v>22</v>
      </c>
      <c r="B22" s="9">
        <f t="shared" si="0"/>
        <v>37203.5</v>
      </c>
      <c r="C22" s="8">
        <f>H16/2</f>
        <v>1005.5</v>
      </c>
      <c r="D22" s="8" t="s">
        <v>44</v>
      </c>
      <c r="F22" s="10" t="s">
        <v>63</v>
      </c>
      <c r="G22" s="26">
        <f t="shared" si="1"/>
        <v>15147.8</v>
      </c>
      <c r="H22" s="27">
        <v>409.4</v>
      </c>
      <c r="J22" s="10" t="s">
        <v>63</v>
      </c>
      <c r="K22" s="26">
        <v>2.058119</v>
      </c>
      <c r="L22" s="38">
        <f t="shared" si="2"/>
        <v>7360.0214564852658</v>
      </c>
      <c r="M22" s="39">
        <f t="shared" si="3"/>
        <v>198.91949882392609</v>
      </c>
    </row>
    <row r="23" spans="1:13" x14ac:dyDescent="0.25">
      <c r="A23" s="10" t="s">
        <v>23</v>
      </c>
      <c r="B23" s="9">
        <f t="shared" si="0"/>
        <v>27694.5</v>
      </c>
      <c r="C23" s="8">
        <f>H17/2</f>
        <v>748.5</v>
      </c>
      <c r="D23" s="8" t="s">
        <v>44</v>
      </c>
      <c r="F23" s="10" t="s">
        <v>64</v>
      </c>
      <c r="G23" s="26">
        <f t="shared" si="1"/>
        <v>255.26300000000001</v>
      </c>
      <c r="H23" s="27">
        <v>6.899</v>
      </c>
      <c r="J23" s="10" t="s">
        <v>64</v>
      </c>
      <c r="K23" s="26">
        <v>1.1789719999999999</v>
      </c>
      <c r="L23" s="38">
        <f t="shared" si="2"/>
        <v>216.51319963493623</v>
      </c>
      <c r="M23" s="39">
        <f t="shared" si="3"/>
        <v>5.8517080982415193</v>
      </c>
    </row>
    <row r="24" spans="1:13" x14ac:dyDescent="0.25">
      <c r="A24" s="10" t="s">
        <v>24</v>
      </c>
      <c r="B24" s="9">
        <f t="shared" si="0"/>
        <v>27694.5</v>
      </c>
      <c r="C24" s="8">
        <f>H17/2</f>
        <v>748.5</v>
      </c>
      <c r="D24" s="8" t="s">
        <v>44</v>
      </c>
      <c r="F24" s="10" t="s">
        <v>65</v>
      </c>
      <c r="G24" s="26">
        <f t="shared" si="1"/>
        <v>24531</v>
      </c>
      <c r="H24" s="27">
        <v>663</v>
      </c>
      <c r="J24" s="10" t="s">
        <v>65</v>
      </c>
      <c r="K24" s="26">
        <v>0.62778999999999996</v>
      </c>
      <c r="L24" s="38">
        <f t="shared" si="2"/>
        <v>39075.168448047916</v>
      </c>
      <c r="M24" s="39">
        <f t="shared" si="3"/>
        <v>1056.0856337310247</v>
      </c>
    </row>
    <row r="25" spans="1:13" x14ac:dyDescent="0.25">
      <c r="A25" s="10" t="s">
        <v>25</v>
      </c>
      <c r="B25" s="9">
        <f t="shared" si="0"/>
        <v>0</v>
      </c>
      <c r="C25" s="8">
        <f>H18</f>
        <v>0</v>
      </c>
      <c r="D25" s="8" t="s">
        <v>85</v>
      </c>
      <c r="F25" s="10" t="s">
        <v>66</v>
      </c>
      <c r="G25" s="26">
        <f t="shared" si="1"/>
        <v>4838.8599999999997</v>
      </c>
      <c r="H25" s="27">
        <v>130.78</v>
      </c>
      <c r="J25" s="10" t="s">
        <v>66</v>
      </c>
      <c r="K25" s="26">
        <v>1.408039</v>
      </c>
      <c r="L25" s="38">
        <f t="shared" si="2"/>
        <v>3436.5951511286262</v>
      </c>
      <c r="M25" s="39">
        <f t="shared" si="3"/>
        <v>92.880950030503413</v>
      </c>
    </row>
    <row r="26" spans="1:13" x14ac:dyDescent="0.25">
      <c r="A26" s="10" t="s">
        <v>26</v>
      </c>
      <c r="B26" s="9">
        <f t="shared" si="0"/>
        <v>5564.8</v>
      </c>
      <c r="C26" s="8">
        <f>H19</f>
        <v>150.4</v>
      </c>
      <c r="D26" s="8"/>
      <c r="F26" s="10" t="s">
        <v>67</v>
      </c>
      <c r="G26" s="26">
        <f t="shared" si="1"/>
        <v>1865.1699999999998</v>
      </c>
      <c r="H26" s="27">
        <v>50.41</v>
      </c>
      <c r="J26" s="10" t="s">
        <v>67</v>
      </c>
      <c r="K26" s="26">
        <v>0.83678399999999997</v>
      </c>
      <c r="L26" s="38">
        <f t="shared" si="2"/>
        <v>2228.9742633702363</v>
      </c>
      <c r="M26" s="39">
        <f t="shared" si="3"/>
        <v>60.242547658655042</v>
      </c>
    </row>
    <row r="27" spans="1:13" x14ac:dyDescent="0.25">
      <c r="A27" s="10" t="s">
        <v>27</v>
      </c>
      <c r="B27" s="9">
        <f t="shared" si="0"/>
        <v>26.681921000000003</v>
      </c>
      <c r="C27" s="8">
        <v>0.72113300000000002</v>
      </c>
      <c r="D27" s="8"/>
      <c r="F27" s="10" t="s">
        <v>68</v>
      </c>
      <c r="G27" s="26">
        <f t="shared" si="1"/>
        <v>0</v>
      </c>
      <c r="H27" s="27">
        <v>0</v>
      </c>
      <c r="J27" s="10" t="s">
        <v>68</v>
      </c>
      <c r="K27" s="26">
        <v>1.995322</v>
      </c>
      <c r="L27" s="38">
        <f t="shared" si="2"/>
        <v>0</v>
      </c>
      <c r="M27" s="39">
        <f t="shared" si="3"/>
        <v>0</v>
      </c>
    </row>
    <row r="28" spans="1:13" x14ac:dyDescent="0.25">
      <c r="A28" s="10" t="s">
        <v>28</v>
      </c>
      <c r="B28" s="9">
        <f t="shared" si="0"/>
        <v>1855.5870000000002</v>
      </c>
      <c r="C28" s="8">
        <v>50.151000000000003</v>
      </c>
      <c r="D28" s="8"/>
      <c r="F28" s="10" t="s">
        <v>69</v>
      </c>
      <c r="G28" s="26">
        <f t="shared" si="1"/>
        <v>280.09000000000003</v>
      </c>
      <c r="H28" s="27">
        <v>7.57</v>
      </c>
      <c r="J28" s="10" t="s">
        <v>69</v>
      </c>
      <c r="K28" s="26">
        <v>0.51765000000000005</v>
      </c>
      <c r="L28" s="38">
        <f t="shared" si="2"/>
        <v>541.07988022795325</v>
      </c>
      <c r="M28" s="39">
        <f t="shared" si="3"/>
        <v>14.623780546701438</v>
      </c>
    </row>
    <row r="29" spans="1:13" x14ac:dyDescent="0.25">
      <c r="A29" s="10" t="s">
        <v>29</v>
      </c>
      <c r="B29" s="9">
        <f t="shared" si="0"/>
        <v>6734</v>
      </c>
      <c r="C29" s="8">
        <f>H21</f>
        <v>182</v>
      </c>
      <c r="D29" s="8"/>
      <c r="F29" s="10" t="s">
        <v>70</v>
      </c>
      <c r="G29" s="26">
        <f t="shared" si="1"/>
        <v>525.4</v>
      </c>
      <c r="H29" s="27">
        <v>14.2</v>
      </c>
      <c r="J29" s="10" t="s">
        <v>70</v>
      </c>
      <c r="K29" s="26">
        <v>0.97969499999999998</v>
      </c>
      <c r="L29" s="38">
        <f t="shared" si="2"/>
        <v>536.28935536059691</v>
      </c>
      <c r="M29" s="39">
        <f t="shared" si="3"/>
        <v>14.494306901637755</v>
      </c>
    </row>
    <row r="30" spans="1:13" ht="13.8" thickBot="1" x14ac:dyDescent="0.3">
      <c r="A30" s="10" t="s">
        <v>30</v>
      </c>
      <c r="B30" s="9">
        <f t="shared" si="0"/>
        <v>7573.9</v>
      </c>
      <c r="C30" s="8">
        <f>H22/2</f>
        <v>204.7</v>
      </c>
      <c r="D30" s="8" t="s">
        <v>44</v>
      </c>
      <c r="F30" s="28" t="s">
        <v>71</v>
      </c>
      <c r="G30" s="29">
        <f t="shared" si="1"/>
        <v>0</v>
      </c>
      <c r="H30" s="30">
        <v>0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7573.9</v>
      </c>
      <c r="C31" s="8">
        <f>H22/2</f>
        <v>204.7</v>
      </c>
      <c r="D31" s="8" t="s">
        <v>44</v>
      </c>
      <c r="L31" s="40">
        <f>L4+L5+L6+L7+L8+L9+L10+L11+L12+L13+L14+L15+L16+L17+L18+L19+L20+L21+L22+L23+L24+L25+L26+L27+L28+L29+L30</f>
        <v>320436.08102020994</v>
      </c>
      <c r="M31" s="40">
        <f>M4+M5+M6+M7+M8+M9+M10+M11+M12+M13+M14+M15+M16+M17+M18+M19+M20+M21+M22+M23+M24+M25+M26+M27+M28+M29+M30</f>
        <v>8660.434622167837</v>
      </c>
    </row>
    <row r="32" spans="1:13" x14ac:dyDescent="0.25">
      <c r="A32" s="10" t="s">
        <v>32</v>
      </c>
      <c r="B32" s="9">
        <f t="shared" si="0"/>
        <v>255.26300000000001</v>
      </c>
      <c r="C32" s="8">
        <f>H23</f>
        <v>6.899</v>
      </c>
      <c r="D32" s="8"/>
    </row>
    <row r="33" spans="1:4" x14ac:dyDescent="0.25">
      <c r="A33" s="10" t="s">
        <v>33</v>
      </c>
      <c r="B33" s="9">
        <f t="shared" si="0"/>
        <v>24531</v>
      </c>
      <c r="C33" s="8">
        <f>H24</f>
        <v>663</v>
      </c>
      <c r="D33" s="8"/>
    </row>
    <row r="34" spans="1:4" x14ac:dyDescent="0.25">
      <c r="A34" s="10" t="s">
        <v>34</v>
      </c>
      <c r="B34" s="9">
        <f t="shared" si="0"/>
        <v>2419.4299999999998</v>
      </c>
      <c r="C34" s="8">
        <f>H25/2</f>
        <v>65.39</v>
      </c>
      <c r="D34" s="8" t="s">
        <v>44</v>
      </c>
    </row>
    <row r="35" spans="1:4" x14ac:dyDescent="0.25">
      <c r="A35" s="10" t="s">
        <v>35</v>
      </c>
      <c r="B35" s="9">
        <f t="shared" si="0"/>
        <v>2419.4299999999998</v>
      </c>
      <c r="C35" s="8">
        <f>H25/2</f>
        <v>65.39</v>
      </c>
      <c r="D35" s="8" t="s">
        <v>44</v>
      </c>
    </row>
    <row r="36" spans="1:4" x14ac:dyDescent="0.25">
      <c r="A36" s="10" t="s">
        <v>36</v>
      </c>
      <c r="B36" s="9">
        <f t="shared" si="0"/>
        <v>1865.1699999999998</v>
      </c>
      <c r="C36" s="8">
        <f>H26</f>
        <v>50.41</v>
      </c>
      <c r="D36" s="8"/>
    </row>
    <row r="37" spans="1:4" x14ac:dyDescent="0.25">
      <c r="A37" s="10" t="s">
        <v>37</v>
      </c>
      <c r="B37" s="9">
        <f t="shared" si="0"/>
        <v>0</v>
      </c>
      <c r="C37" s="8">
        <f>H27/2</f>
        <v>0</v>
      </c>
      <c r="D37" s="8" t="s">
        <v>44</v>
      </c>
    </row>
    <row r="38" spans="1:4" x14ac:dyDescent="0.25">
      <c r="A38" s="10" t="s">
        <v>38</v>
      </c>
      <c r="B38" s="9">
        <f t="shared" si="0"/>
        <v>0</v>
      </c>
      <c r="C38" s="8">
        <f>H27/2</f>
        <v>0</v>
      </c>
      <c r="D38" s="8" t="s">
        <v>44</v>
      </c>
    </row>
    <row r="39" spans="1:4" x14ac:dyDescent="0.25">
      <c r="A39" s="10" t="s">
        <v>39</v>
      </c>
      <c r="B39" s="9">
        <f t="shared" si="0"/>
        <v>280.09000000000003</v>
      </c>
      <c r="C39" s="8">
        <f>H28</f>
        <v>7.57</v>
      </c>
      <c r="D39" s="8"/>
    </row>
    <row r="40" spans="1:4" ht="13.8" thickBot="1" x14ac:dyDescent="0.3">
      <c r="A40" s="11" t="s">
        <v>40</v>
      </c>
      <c r="B40" s="12">
        <f t="shared" si="0"/>
        <v>525.4</v>
      </c>
      <c r="C40" s="13">
        <f>H29</f>
        <v>14.2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0</v>
      </c>
      <c r="C44" s="22">
        <f>H30</f>
        <v>0</v>
      </c>
      <c r="D44" s="22"/>
    </row>
  </sheetData>
  <mergeCells count="4">
    <mergeCell ref="A1:D1"/>
    <mergeCell ref="A42:D42"/>
    <mergeCell ref="F1:H1"/>
    <mergeCell ref="J1:M1"/>
  </mergeCells>
  <phoneticPr fontId="0" type="noConversion"/>
  <pageMargins left="0.75" right="0.75" top="1" bottom="1" header="0.5" footer="0.5"/>
  <pageSetup scale="89" orientation="portrait" r:id="rId1"/>
  <headerFooter alignWithMargins="0">
    <oddHeader>&amp;C&amp;"Arial,Bold"&amp;12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abSelected="1" zoomScaleNormal="100" workbookViewId="0">
      <pane ySplit="3" topLeftCell="A18" activePane="bottomLeft" state="frozen"/>
      <selection pane="bottomLeft" activeCell="N4" sqref="N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8" max="8" width="11" bestFit="1" customWidth="1"/>
    <col min="11" max="11" width="15.6640625" customWidth="1"/>
  </cols>
  <sheetData>
    <row r="1" spans="1:13" ht="17.399999999999999" x14ac:dyDescent="0.3">
      <c r="A1" s="42" t="s">
        <v>74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E3" s="1"/>
      <c r="F3" s="6" t="s">
        <v>0</v>
      </c>
      <c r="G3" s="6" t="s">
        <v>2</v>
      </c>
      <c r="H3" s="6" t="s">
        <v>3</v>
      </c>
      <c r="I3" s="1"/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0</v>
      </c>
      <c r="C4" s="7">
        <f>H4</f>
        <v>0</v>
      </c>
      <c r="D4" s="7" t="s">
        <v>85</v>
      </c>
      <c r="F4" s="23" t="s">
        <v>45</v>
      </c>
      <c r="G4" s="24">
        <f>H4*37</f>
        <v>0</v>
      </c>
      <c r="H4" s="25">
        <v>0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0.65600999999999998</v>
      </c>
      <c r="C5" s="21">
        <f>H5/3</f>
        <v>1.7729999999999999E-2</v>
      </c>
      <c r="D5" s="21" t="s">
        <v>43</v>
      </c>
      <c r="F5" s="10" t="s">
        <v>46</v>
      </c>
      <c r="G5" s="26">
        <f t="shared" ref="G5:G30" si="1">H5*37</f>
        <v>1.9680299999999999</v>
      </c>
      <c r="H5" s="27">
        <v>5.3190000000000001E-2</v>
      </c>
      <c r="J5" s="10" t="s">
        <v>46</v>
      </c>
      <c r="K5" s="26">
        <v>2.1432000000000002</v>
      </c>
      <c r="L5" s="38">
        <f t="shared" ref="L5:L29" si="2">G5/K5</f>
        <v>0.91826707726763701</v>
      </c>
      <c r="M5" s="39">
        <f t="shared" ref="M5:M29" si="3">H5/K5</f>
        <v>2.4818029115341544E-2</v>
      </c>
    </row>
    <row r="6" spans="1:13" x14ac:dyDescent="0.25">
      <c r="A6" s="10" t="s">
        <v>6</v>
      </c>
      <c r="B6" s="9">
        <f t="shared" si="0"/>
        <v>0.65600999999999998</v>
      </c>
      <c r="C6" s="21">
        <f>H5/3</f>
        <v>1.7729999999999999E-2</v>
      </c>
      <c r="D6" s="8" t="s">
        <v>43</v>
      </c>
      <c r="F6" s="10" t="s">
        <v>47</v>
      </c>
      <c r="G6" s="26">
        <f t="shared" si="1"/>
        <v>0.52873000000000003</v>
      </c>
      <c r="H6" s="27">
        <v>1.4290000000000001E-2</v>
      </c>
      <c r="J6" s="10" t="s">
        <v>47</v>
      </c>
      <c r="K6" s="26">
        <v>1.5712299999999999</v>
      </c>
      <c r="L6" s="38">
        <f t="shared" si="2"/>
        <v>0.33650706771128358</v>
      </c>
      <c r="M6" s="39">
        <f t="shared" si="3"/>
        <v>9.0947856138184745E-3</v>
      </c>
    </row>
    <row r="7" spans="1:13" x14ac:dyDescent="0.25">
      <c r="A7" s="10" t="s">
        <v>7</v>
      </c>
      <c r="B7" s="9">
        <f t="shared" si="0"/>
        <v>0.65600999999999998</v>
      </c>
      <c r="C7" s="21">
        <f>H5/3</f>
        <v>1.7729999999999999E-2</v>
      </c>
      <c r="D7" s="8" t="s">
        <v>43</v>
      </c>
      <c r="F7" s="10" t="s">
        <v>48</v>
      </c>
      <c r="G7" s="26">
        <f t="shared" si="1"/>
        <v>6.4135799999999995E-3</v>
      </c>
      <c r="H7" s="27">
        <v>1.7333999999999999E-4</v>
      </c>
      <c r="J7" s="10" t="s">
        <v>48</v>
      </c>
      <c r="K7" s="26">
        <v>0.78585000000000005</v>
      </c>
      <c r="L7" s="38">
        <f t="shared" si="2"/>
        <v>8.161328497804923E-3</v>
      </c>
      <c r="M7" s="39">
        <f t="shared" si="3"/>
        <v>2.2057644588661956E-4</v>
      </c>
    </row>
    <row r="8" spans="1:13" x14ac:dyDescent="0.25">
      <c r="A8" s="10" t="s">
        <v>8</v>
      </c>
      <c r="B8" s="9">
        <f t="shared" si="0"/>
        <v>0.26436500000000002</v>
      </c>
      <c r="C8" s="8">
        <f>H6/2</f>
        <v>7.1450000000000003E-3</v>
      </c>
      <c r="D8" s="8" t="s">
        <v>44</v>
      </c>
      <c r="F8" s="10" t="s">
        <v>49</v>
      </c>
      <c r="G8" s="26">
        <f t="shared" si="1"/>
        <v>0.251859</v>
      </c>
      <c r="H8" s="27">
        <v>6.8069999999999997E-3</v>
      </c>
      <c r="J8" s="10" t="s">
        <v>49</v>
      </c>
      <c r="K8" s="26">
        <v>0.53938399999999997</v>
      </c>
      <c r="L8" s="38">
        <f t="shared" si="2"/>
        <v>0.4669382109962476</v>
      </c>
      <c r="M8" s="39">
        <f t="shared" si="3"/>
        <v>1.2619951648547232E-2</v>
      </c>
    </row>
    <row r="9" spans="1:13" x14ac:dyDescent="0.25">
      <c r="A9" s="10" t="s">
        <v>9</v>
      </c>
      <c r="B9" s="9">
        <f t="shared" si="0"/>
        <v>0.26436500000000002</v>
      </c>
      <c r="C9" s="8">
        <f>H6/2</f>
        <v>7.1450000000000003E-3</v>
      </c>
      <c r="D9" s="8" t="s">
        <v>44</v>
      </c>
      <c r="F9" s="10" t="s">
        <v>50</v>
      </c>
      <c r="G9" s="26">
        <f t="shared" si="1"/>
        <v>0.17034799999999997</v>
      </c>
      <c r="H9" s="27">
        <v>4.6039999999999996E-3</v>
      </c>
      <c r="J9" s="10" t="s">
        <v>50</v>
      </c>
      <c r="K9" s="26">
        <v>1.470804</v>
      </c>
      <c r="L9" s="38">
        <f t="shared" si="2"/>
        <v>0.11581964694140073</v>
      </c>
      <c r="M9" s="39">
        <f t="shared" si="3"/>
        <v>3.130260728145966E-3</v>
      </c>
    </row>
    <row r="10" spans="1:13" x14ac:dyDescent="0.25">
      <c r="A10" s="10" t="s">
        <v>10</v>
      </c>
      <c r="B10" s="9">
        <f t="shared" si="0"/>
        <v>6.4135799999999995E-3</v>
      </c>
      <c r="C10" s="8">
        <f>H7</f>
        <v>1.7333999999999999E-4</v>
      </c>
      <c r="D10" s="8"/>
      <c r="F10" s="10" t="s">
        <v>51</v>
      </c>
      <c r="G10" s="26">
        <f t="shared" si="1"/>
        <v>3.25859E-3</v>
      </c>
      <c r="H10" s="27">
        <v>8.8070000000000002E-5</v>
      </c>
      <c r="J10" s="10" t="s">
        <v>51</v>
      </c>
      <c r="K10" s="26">
        <v>0.50751999999999997</v>
      </c>
      <c r="L10" s="38">
        <f t="shared" si="2"/>
        <v>6.4206139659520808E-3</v>
      </c>
      <c r="M10" s="39">
        <f t="shared" si="3"/>
        <v>1.7353010718789409E-4</v>
      </c>
    </row>
    <row r="11" spans="1:13" x14ac:dyDescent="0.25">
      <c r="A11" s="10" t="s">
        <v>11</v>
      </c>
      <c r="B11" s="9">
        <f t="shared" si="0"/>
        <v>0.251859</v>
      </c>
      <c r="C11" s="8">
        <f>H8</f>
        <v>6.8069999999999997E-3</v>
      </c>
      <c r="D11" s="8"/>
      <c r="F11" s="10" t="s">
        <v>52</v>
      </c>
      <c r="G11" s="26">
        <f t="shared" si="1"/>
        <v>0.84360000000000002</v>
      </c>
      <c r="H11" s="27">
        <v>2.2800000000000001E-2</v>
      </c>
      <c r="J11" s="10" t="s">
        <v>52</v>
      </c>
      <c r="K11" s="26">
        <v>0.94742999999999999</v>
      </c>
      <c r="L11" s="38">
        <f t="shared" si="2"/>
        <v>0.89040879009531049</v>
      </c>
      <c r="M11" s="39">
        <f t="shared" si="3"/>
        <v>2.4065102435008392E-2</v>
      </c>
    </row>
    <row r="12" spans="1:13" x14ac:dyDescent="0.25">
      <c r="A12" s="10" t="s">
        <v>12</v>
      </c>
      <c r="B12" s="9">
        <f t="shared" si="0"/>
        <v>8.5173999999999986E-2</v>
      </c>
      <c r="C12" s="8">
        <f>H9/2</f>
        <v>2.3019999999999998E-3</v>
      </c>
      <c r="D12" s="8" t="s">
        <v>44</v>
      </c>
      <c r="F12" s="10" t="s">
        <v>53</v>
      </c>
      <c r="G12" s="26">
        <f t="shared" si="1"/>
        <v>6.96599E-3</v>
      </c>
      <c r="H12" s="27">
        <v>1.8827000000000001E-4</v>
      </c>
      <c r="J12" s="10" t="s">
        <v>53</v>
      </c>
      <c r="K12" s="26">
        <v>0.686172</v>
      </c>
      <c r="L12" s="38">
        <f t="shared" si="2"/>
        <v>1.0151958984044817E-2</v>
      </c>
      <c r="M12" s="39">
        <f t="shared" si="3"/>
        <v>2.7437726983904913E-4</v>
      </c>
    </row>
    <row r="13" spans="1:13" x14ac:dyDescent="0.25">
      <c r="A13" s="10" t="s">
        <v>13</v>
      </c>
      <c r="B13" s="9">
        <f t="shared" si="0"/>
        <v>8.5173999999999986E-2</v>
      </c>
      <c r="C13" s="8">
        <f>H9/2</f>
        <v>2.3019999999999998E-3</v>
      </c>
      <c r="D13" s="8" t="s">
        <v>44</v>
      </c>
      <c r="F13" s="10" t="s">
        <v>54</v>
      </c>
      <c r="G13" s="26">
        <f t="shared" si="1"/>
        <v>9.5090000000000007E-4</v>
      </c>
      <c r="H13" s="27">
        <v>2.5700000000000001E-5</v>
      </c>
      <c r="J13" s="10" t="s">
        <v>54</v>
      </c>
      <c r="K13" s="26">
        <v>1.2184699999999999</v>
      </c>
      <c r="L13" s="38">
        <f t="shared" si="2"/>
        <v>7.8040493405664491E-4</v>
      </c>
      <c r="M13" s="39">
        <f t="shared" si="3"/>
        <v>2.1092025244774188E-5</v>
      </c>
    </row>
    <row r="14" spans="1:13" x14ac:dyDescent="0.25">
      <c r="A14" s="10" t="s">
        <v>14</v>
      </c>
      <c r="B14" s="9">
        <f t="shared" si="0"/>
        <v>3.25859E-3</v>
      </c>
      <c r="C14" s="8">
        <f>H10</f>
        <v>8.8070000000000002E-5</v>
      </c>
      <c r="D14" s="8"/>
      <c r="F14" s="10" t="s">
        <v>55</v>
      </c>
      <c r="G14" s="26">
        <f t="shared" si="1"/>
        <v>0.19802400000000001</v>
      </c>
      <c r="H14" s="27">
        <f>C18+C19</f>
        <v>5.352E-3</v>
      </c>
      <c r="J14" s="10" t="s">
        <v>55</v>
      </c>
      <c r="K14" s="26">
        <v>1.5948009999999999</v>
      </c>
      <c r="L14" s="38">
        <f t="shared" si="2"/>
        <v>0.12416846992195266</v>
      </c>
      <c r="M14" s="39">
        <f t="shared" si="3"/>
        <v>3.355904592485207E-3</v>
      </c>
    </row>
    <row r="15" spans="1:13" x14ac:dyDescent="0.25">
      <c r="A15" s="10" t="s">
        <v>15</v>
      </c>
      <c r="B15" s="9">
        <f t="shared" si="0"/>
        <v>0.84360000000000002</v>
      </c>
      <c r="C15" s="8">
        <f>H11</f>
        <v>2.2800000000000001E-2</v>
      </c>
      <c r="D15" s="8"/>
      <c r="F15" s="10" t="s">
        <v>56</v>
      </c>
      <c r="G15" s="26">
        <f t="shared" si="1"/>
        <v>7.0817999999999992E-3</v>
      </c>
      <c r="H15" s="27">
        <v>1.9139999999999999E-4</v>
      </c>
      <c r="J15" s="10" t="s">
        <v>56</v>
      </c>
      <c r="K15" s="26">
        <v>0.82789299999999999</v>
      </c>
      <c r="L15" s="38">
        <f t="shared" si="2"/>
        <v>8.5540039594488651E-3</v>
      </c>
      <c r="M15" s="39">
        <f t="shared" si="3"/>
        <v>2.3118929620132069E-4</v>
      </c>
    </row>
    <row r="16" spans="1:13" x14ac:dyDescent="0.25">
      <c r="A16" s="10" t="s">
        <v>20</v>
      </c>
      <c r="B16" s="9">
        <f t="shared" si="0"/>
        <v>6.96599E-3</v>
      </c>
      <c r="C16" s="8">
        <f>H12</f>
        <v>1.8827000000000001E-4</v>
      </c>
      <c r="D16" s="8"/>
      <c r="F16" s="10" t="s">
        <v>57</v>
      </c>
      <c r="G16" s="26">
        <f t="shared" si="1"/>
        <v>0.85099999999999998</v>
      </c>
      <c r="H16" s="27">
        <v>2.3E-2</v>
      </c>
      <c r="J16" s="10" t="s">
        <v>57</v>
      </c>
      <c r="K16" s="26">
        <v>2.1331570000000002</v>
      </c>
      <c r="L16" s="38">
        <f t="shared" si="2"/>
        <v>0.39893922482030153</v>
      </c>
      <c r="M16" s="39">
        <f t="shared" si="3"/>
        <v>1.07821412113595E-2</v>
      </c>
    </row>
    <row r="17" spans="1:13" x14ac:dyDescent="0.25">
      <c r="A17" s="10" t="s">
        <v>16</v>
      </c>
      <c r="B17" s="9">
        <f t="shared" si="0"/>
        <v>9.5090000000000007E-4</v>
      </c>
      <c r="C17" s="8">
        <f>H13</f>
        <v>2.5700000000000001E-5</v>
      </c>
      <c r="D17" s="8"/>
      <c r="F17" s="10" t="s">
        <v>58</v>
      </c>
      <c r="G17" s="26">
        <f t="shared" si="1"/>
        <v>1.702E-3</v>
      </c>
      <c r="H17" s="27">
        <v>4.6E-5</v>
      </c>
      <c r="J17" s="10" t="s">
        <v>58</v>
      </c>
      <c r="K17" s="26">
        <v>2.1911309999999999</v>
      </c>
      <c r="L17" s="38">
        <f t="shared" si="2"/>
        <v>7.7676779708744025E-4</v>
      </c>
      <c r="M17" s="39">
        <f t="shared" si="3"/>
        <v>2.0993724245606494E-5</v>
      </c>
    </row>
    <row r="18" spans="1:13" x14ac:dyDescent="0.25">
      <c r="A18" s="10" t="s">
        <v>17</v>
      </c>
      <c r="B18" s="9">
        <f t="shared" si="0"/>
        <v>0.102823</v>
      </c>
      <c r="C18" s="8">
        <v>2.7789999999999998E-3</v>
      </c>
      <c r="D18" s="8"/>
      <c r="F18" s="10" t="s">
        <v>59</v>
      </c>
      <c r="G18" s="26">
        <f t="shared" si="1"/>
        <v>0</v>
      </c>
      <c r="H18" s="27">
        <v>0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9.5201000000000008E-2</v>
      </c>
      <c r="C19" s="8">
        <v>2.5730000000000002E-3</v>
      </c>
      <c r="D19" s="8"/>
      <c r="F19" s="10" t="s">
        <v>60</v>
      </c>
      <c r="G19" s="26">
        <f t="shared" si="1"/>
        <v>9.9936999999999998E-2</v>
      </c>
      <c r="H19" s="27">
        <v>2.7009999999999998E-3</v>
      </c>
      <c r="J19" s="10" t="s">
        <v>60</v>
      </c>
      <c r="K19" s="26">
        <v>0.48378599999999999</v>
      </c>
      <c r="L19" s="38">
        <f t="shared" si="2"/>
        <v>0.20657274083995816</v>
      </c>
      <c r="M19" s="39">
        <f t="shared" si="3"/>
        <v>5.5830470497285987E-3</v>
      </c>
    </row>
    <row r="20" spans="1:13" x14ac:dyDescent="0.25">
      <c r="A20" s="10" t="s">
        <v>19</v>
      </c>
      <c r="B20" s="9">
        <f t="shared" si="0"/>
        <v>7.0817999999999992E-3</v>
      </c>
      <c r="C20" s="8">
        <f>H15</f>
        <v>1.9139999999999999E-4</v>
      </c>
      <c r="D20" s="8"/>
      <c r="F20" s="10" t="s">
        <v>61</v>
      </c>
      <c r="G20" s="26">
        <f t="shared" si="1"/>
        <v>4.55729E-2</v>
      </c>
      <c r="H20" s="27">
        <f>C27+C28</f>
        <v>1.2317000000000001E-3</v>
      </c>
      <c r="J20" s="10" t="s">
        <v>61</v>
      </c>
      <c r="K20" s="26">
        <v>1.4435480000000001</v>
      </c>
      <c r="L20" s="38">
        <f t="shared" si="2"/>
        <v>3.157006209699989E-2</v>
      </c>
      <c r="M20" s="39">
        <f t="shared" si="3"/>
        <v>8.5324492154053764E-4</v>
      </c>
    </row>
    <row r="21" spans="1:13" x14ac:dyDescent="0.25">
      <c r="A21" s="10" t="s">
        <v>21</v>
      </c>
      <c r="B21" s="9">
        <f t="shared" si="0"/>
        <v>0.42549999999999999</v>
      </c>
      <c r="C21" s="8">
        <f>H16/2</f>
        <v>1.15E-2</v>
      </c>
      <c r="D21" s="8" t="s">
        <v>44</v>
      </c>
      <c r="F21" s="10" t="s">
        <v>62</v>
      </c>
      <c r="G21" s="26">
        <f t="shared" si="1"/>
        <v>1.8536999999999999</v>
      </c>
      <c r="H21" s="27">
        <v>5.0099999999999999E-2</v>
      </c>
      <c r="J21" s="10" t="s">
        <v>62</v>
      </c>
      <c r="K21" s="26">
        <v>0.43268099999999998</v>
      </c>
      <c r="L21" s="38">
        <f t="shared" si="2"/>
        <v>4.2842186275801337</v>
      </c>
      <c r="M21" s="39">
        <f t="shared" si="3"/>
        <v>0.11578969263730092</v>
      </c>
    </row>
    <row r="22" spans="1:13" x14ac:dyDescent="0.25">
      <c r="A22" s="10" t="s">
        <v>22</v>
      </c>
      <c r="B22" s="9">
        <f t="shared" si="0"/>
        <v>0.42549999999999999</v>
      </c>
      <c r="C22" s="8">
        <f>H16/2</f>
        <v>1.15E-2</v>
      </c>
      <c r="D22" s="8" t="s">
        <v>44</v>
      </c>
      <c r="F22" s="10" t="s">
        <v>63</v>
      </c>
      <c r="G22" s="26">
        <f t="shared" si="1"/>
        <v>1.9239999999999997E-2</v>
      </c>
      <c r="H22" s="27">
        <v>5.1999999999999995E-4</v>
      </c>
      <c r="J22" s="10" t="s">
        <v>63</v>
      </c>
      <c r="K22" s="26">
        <v>2.058119</v>
      </c>
      <c r="L22" s="38">
        <f t="shared" si="2"/>
        <v>9.3483418597272543E-3</v>
      </c>
      <c r="M22" s="39">
        <f t="shared" si="3"/>
        <v>2.526578881007366E-4</v>
      </c>
    </row>
    <row r="23" spans="1:13" x14ac:dyDescent="0.25">
      <c r="A23" s="10" t="s">
        <v>23</v>
      </c>
      <c r="B23" s="9">
        <f t="shared" si="0"/>
        <v>8.5099999999999998E-4</v>
      </c>
      <c r="C23" s="8">
        <f>H17/2</f>
        <v>2.3E-5</v>
      </c>
      <c r="D23" s="8" t="s">
        <v>44</v>
      </c>
      <c r="F23" s="10" t="s">
        <v>64</v>
      </c>
      <c r="G23" s="26">
        <f t="shared" si="1"/>
        <v>0.110038</v>
      </c>
      <c r="H23" s="27">
        <v>2.9740000000000001E-3</v>
      </c>
      <c r="J23" s="10" t="s">
        <v>64</v>
      </c>
      <c r="K23" s="26">
        <v>1.1789719999999999</v>
      </c>
      <c r="L23" s="38">
        <f t="shared" si="2"/>
        <v>9.3333853560559538E-2</v>
      </c>
      <c r="M23" s="39">
        <f t="shared" si="3"/>
        <v>2.5225365827178255E-3</v>
      </c>
    </row>
    <row r="24" spans="1:13" x14ac:dyDescent="0.25">
      <c r="A24" s="10" t="s">
        <v>24</v>
      </c>
      <c r="B24" s="9">
        <f t="shared" si="0"/>
        <v>8.5099999999999998E-4</v>
      </c>
      <c r="C24" s="8">
        <f>H17/2</f>
        <v>2.3E-5</v>
      </c>
      <c r="D24" s="8" t="s">
        <v>44</v>
      </c>
      <c r="F24" s="10" t="s">
        <v>65</v>
      </c>
      <c r="G24" s="26">
        <f t="shared" si="1"/>
        <v>5.9902999999999998E-2</v>
      </c>
      <c r="H24" s="27">
        <v>1.619E-3</v>
      </c>
      <c r="J24" s="10" t="s">
        <v>65</v>
      </c>
      <c r="K24" s="26">
        <v>0.62778999999999996</v>
      </c>
      <c r="L24" s="38">
        <f t="shared" si="2"/>
        <v>9.5418850252472959E-2</v>
      </c>
      <c r="M24" s="39">
        <f t="shared" si="3"/>
        <v>2.5788878446614317E-3</v>
      </c>
    </row>
    <row r="25" spans="1:13" x14ac:dyDescent="0.25">
      <c r="A25" s="10" t="s">
        <v>25</v>
      </c>
      <c r="B25" s="9">
        <f t="shared" si="0"/>
        <v>0</v>
      </c>
      <c r="C25" s="8">
        <f>H18</f>
        <v>0</v>
      </c>
      <c r="D25" s="8" t="s">
        <v>85</v>
      </c>
      <c r="F25" s="10" t="s">
        <v>66</v>
      </c>
      <c r="G25" s="26">
        <f t="shared" si="1"/>
        <v>0.19277</v>
      </c>
      <c r="H25" s="27">
        <v>5.2100000000000002E-3</v>
      </c>
      <c r="J25" s="10" t="s">
        <v>66</v>
      </c>
      <c r="K25" s="26">
        <v>1.408039</v>
      </c>
      <c r="L25" s="38">
        <f t="shared" si="2"/>
        <v>0.13690671920309025</v>
      </c>
      <c r="M25" s="39">
        <f t="shared" si="3"/>
        <v>3.7001816000835205E-3</v>
      </c>
    </row>
    <row r="26" spans="1:13" x14ac:dyDescent="0.25">
      <c r="A26" s="10" t="s">
        <v>26</v>
      </c>
      <c r="B26" s="9">
        <f t="shared" si="0"/>
        <v>9.9936999999999998E-2</v>
      </c>
      <c r="C26" s="8">
        <f>H19</f>
        <v>2.7009999999999998E-3</v>
      </c>
      <c r="D26" s="8"/>
      <c r="F26" s="10" t="s">
        <v>67</v>
      </c>
      <c r="G26" s="26">
        <f t="shared" si="1"/>
        <v>0.159803</v>
      </c>
      <c r="H26" s="27">
        <v>4.3189999999999999E-3</v>
      </c>
      <c r="J26" s="10" t="s">
        <v>67</v>
      </c>
      <c r="K26" s="26">
        <v>0.83678399999999997</v>
      </c>
      <c r="L26" s="38">
        <f t="shared" si="2"/>
        <v>0.19097281974798755</v>
      </c>
      <c r="M26" s="39">
        <f t="shared" si="3"/>
        <v>5.1614275607564201E-3</v>
      </c>
    </row>
    <row r="27" spans="1:13" x14ac:dyDescent="0.25">
      <c r="A27" s="10" t="s">
        <v>27</v>
      </c>
      <c r="B27" s="9">
        <f t="shared" si="0"/>
        <v>3.73922E-2</v>
      </c>
      <c r="C27" s="8">
        <v>1.0106E-3</v>
      </c>
      <c r="D27" s="8"/>
      <c r="F27" s="10" t="s">
        <v>68</v>
      </c>
      <c r="G27" s="26">
        <f t="shared" si="1"/>
        <v>1.2432E-4</v>
      </c>
      <c r="H27" s="27">
        <v>3.36E-6</v>
      </c>
      <c r="J27" s="10" t="s">
        <v>68</v>
      </c>
      <c r="K27" s="26">
        <v>1.995322</v>
      </c>
      <c r="L27" s="38">
        <f t="shared" si="2"/>
        <v>6.2305733109743695E-5</v>
      </c>
      <c r="M27" s="39">
        <f t="shared" si="3"/>
        <v>1.6839387326957753E-6</v>
      </c>
    </row>
    <row r="28" spans="1:13" x14ac:dyDescent="0.25">
      <c r="A28" s="10" t="s">
        <v>28</v>
      </c>
      <c r="B28" s="9">
        <f t="shared" si="0"/>
        <v>8.1807000000000008E-3</v>
      </c>
      <c r="C28" s="8">
        <v>2.2110000000000001E-4</v>
      </c>
      <c r="D28" s="8"/>
      <c r="F28" s="10" t="s">
        <v>69</v>
      </c>
      <c r="G28" s="26">
        <f t="shared" si="1"/>
        <v>2.3750300000000002E-2</v>
      </c>
      <c r="H28" s="27">
        <v>6.4190000000000004E-4</v>
      </c>
      <c r="J28" s="10" t="s">
        <v>69</v>
      </c>
      <c r="K28" s="26">
        <v>0.51765000000000005</v>
      </c>
      <c r="L28" s="38">
        <f t="shared" si="2"/>
        <v>4.5881000676132523E-2</v>
      </c>
      <c r="M28" s="39">
        <f t="shared" si="3"/>
        <v>1.240027045300879E-3</v>
      </c>
    </row>
    <row r="29" spans="1:13" x14ac:dyDescent="0.25">
      <c r="A29" s="10" t="s">
        <v>29</v>
      </c>
      <c r="B29" s="9">
        <f t="shared" si="0"/>
        <v>1.8536999999999999</v>
      </c>
      <c r="C29" s="8">
        <f>H21</f>
        <v>5.0099999999999999E-2</v>
      </c>
      <c r="D29" s="8"/>
      <c r="F29" s="10" t="s">
        <v>70</v>
      </c>
      <c r="G29" s="26">
        <f t="shared" si="1"/>
        <v>3.9220000000000001E-3</v>
      </c>
      <c r="H29" s="27">
        <v>1.06E-4</v>
      </c>
      <c r="J29" s="10" t="s">
        <v>70</v>
      </c>
      <c r="K29" s="26">
        <v>0.97969499999999998</v>
      </c>
      <c r="L29" s="38">
        <f t="shared" si="2"/>
        <v>4.0032867371988219E-3</v>
      </c>
      <c r="M29" s="39">
        <f t="shared" si="3"/>
        <v>1.0819693884321142E-4</v>
      </c>
    </row>
    <row r="30" spans="1:13" ht="13.8" thickBot="1" x14ac:dyDescent="0.3">
      <c r="A30" s="10" t="s">
        <v>30</v>
      </c>
      <c r="B30" s="9">
        <f t="shared" si="0"/>
        <v>9.6199999999999983E-3</v>
      </c>
      <c r="C30" s="8">
        <f>H22/2</f>
        <v>2.5999999999999998E-4</v>
      </c>
      <c r="D30" s="8" t="s">
        <v>44</v>
      </c>
      <c r="F30" s="28" t="s">
        <v>71</v>
      </c>
      <c r="G30" s="29">
        <f t="shared" si="1"/>
        <v>0</v>
      </c>
      <c r="H30" s="30">
        <v>0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9.6199999999999983E-3</v>
      </c>
      <c r="C31" s="8">
        <f>H22/2</f>
        <v>2.5999999999999998E-4</v>
      </c>
      <c r="D31" s="8" t="s">
        <v>44</v>
      </c>
      <c r="L31" s="40">
        <f>L4+L5+L6+L7+L8+L9+L10+L11+L12+L13+L14+L15+L16+L17+L18+L19+L20+L21+L22+L23+L24+L25+L26+L27+L28+L29+L30</f>
        <v>8.3841821741798963</v>
      </c>
      <c r="M31" s="40">
        <f>M4+M5+M6+M7+M8+M9+M10+M11+M12+M13+M14+M15+M16+M17+M18+M19+M20+M21+M22+M23+M24+M25+M26+M27+M28+M29+M30</f>
        <v>0.22659951822107835</v>
      </c>
    </row>
    <row r="32" spans="1:13" x14ac:dyDescent="0.25">
      <c r="A32" s="10" t="s">
        <v>32</v>
      </c>
      <c r="B32" s="9">
        <f t="shared" si="0"/>
        <v>0.110038</v>
      </c>
      <c r="C32" s="8">
        <f>H23</f>
        <v>2.9740000000000001E-3</v>
      </c>
      <c r="D32" s="8"/>
    </row>
    <row r="33" spans="1:4" x14ac:dyDescent="0.25">
      <c r="A33" s="10" t="s">
        <v>33</v>
      </c>
      <c r="B33" s="9">
        <f t="shared" si="0"/>
        <v>5.9902999999999998E-2</v>
      </c>
      <c r="C33" s="8">
        <f>H24</f>
        <v>1.619E-3</v>
      </c>
      <c r="D33" s="8"/>
    </row>
    <row r="34" spans="1:4" x14ac:dyDescent="0.25">
      <c r="A34" s="10" t="s">
        <v>34</v>
      </c>
      <c r="B34" s="9">
        <f t="shared" si="0"/>
        <v>9.6384999999999998E-2</v>
      </c>
      <c r="C34" s="8">
        <f>H25/2</f>
        <v>2.6050000000000001E-3</v>
      </c>
      <c r="D34" s="8" t="s">
        <v>44</v>
      </c>
    </row>
    <row r="35" spans="1:4" x14ac:dyDescent="0.25">
      <c r="A35" s="10" t="s">
        <v>35</v>
      </c>
      <c r="B35" s="9">
        <f t="shared" si="0"/>
        <v>9.6384999999999998E-2</v>
      </c>
      <c r="C35" s="8">
        <f>H25/2</f>
        <v>2.6050000000000001E-3</v>
      </c>
      <c r="D35" s="8" t="s">
        <v>44</v>
      </c>
    </row>
    <row r="36" spans="1:4" x14ac:dyDescent="0.25">
      <c r="A36" s="10" t="s">
        <v>36</v>
      </c>
      <c r="B36" s="9">
        <f t="shared" si="0"/>
        <v>0.159803</v>
      </c>
      <c r="C36" s="8">
        <f>H26</f>
        <v>4.3189999999999999E-3</v>
      </c>
      <c r="D36" s="8"/>
    </row>
    <row r="37" spans="1:4" x14ac:dyDescent="0.25">
      <c r="A37" s="10" t="s">
        <v>37</v>
      </c>
      <c r="B37" s="9">
        <f t="shared" si="0"/>
        <v>6.2160000000000001E-5</v>
      </c>
      <c r="C37" s="8">
        <f>H27/2</f>
        <v>1.68E-6</v>
      </c>
      <c r="D37" s="8" t="s">
        <v>44</v>
      </c>
    </row>
    <row r="38" spans="1:4" x14ac:dyDescent="0.25">
      <c r="A38" s="10" t="s">
        <v>38</v>
      </c>
      <c r="B38" s="9">
        <f t="shared" si="0"/>
        <v>6.2160000000000001E-5</v>
      </c>
      <c r="C38" s="8">
        <f>H27/2</f>
        <v>1.68E-6</v>
      </c>
      <c r="D38" s="8" t="s">
        <v>44</v>
      </c>
    </row>
    <row r="39" spans="1:4" x14ac:dyDescent="0.25">
      <c r="A39" s="10" t="s">
        <v>39</v>
      </c>
      <c r="B39" s="9">
        <f t="shared" si="0"/>
        <v>2.3750300000000002E-2</v>
      </c>
      <c r="C39" s="8">
        <f>H28</f>
        <v>6.4190000000000004E-4</v>
      </c>
      <c r="D39" s="8"/>
    </row>
    <row r="40" spans="1:4" ht="13.8" thickBot="1" x14ac:dyDescent="0.3">
      <c r="A40" s="11" t="s">
        <v>40</v>
      </c>
      <c r="B40" s="12">
        <f t="shared" si="0"/>
        <v>3.9220000000000001E-3</v>
      </c>
      <c r="C40" s="13">
        <f>H29</f>
        <v>1.06E-4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0</v>
      </c>
      <c r="C44" s="22">
        <f>H30</f>
        <v>0</v>
      </c>
      <c r="D44" s="22"/>
    </row>
  </sheetData>
  <mergeCells count="4">
    <mergeCell ref="A1:D1"/>
    <mergeCell ref="A42:D42"/>
    <mergeCell ref="F1:H1"/>
    <mergeCell ref="J1:M1"/>
  </mergeCells>
  <phoneticPr fontId="0" type="noConversion"/>
  <pageMargins left="0.75" right="0.75" top="1" bottom="1" header="0.5" footer="0.5"/>
  <pageSetup scale="87" orientation="portrait" r:id="rId1"/>
  <headerFooter alignWithMargins="0">
    <oddHeader>&amp;C&amp;"Arial,Bold"&amp;12 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opLeftCell="B1" zoomScaleNormal="100" workbookViewId="0">
      <pane ySplit="3" topLeftCell="A4" activePane="bottomLeft" state="frozen"/>
      <selection pane="bottomLeft" activeCell="M5" sqref="M5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8" max="8" width="12" bestFit="1" customWidth="1"/>
    <col min="11" max="11" width="15.6640625" customWidth="1"/>
  </cols>
  <sheetData>
    <row r="1" spans="1:13" ht="17.399999999999999" x14ac:dyDescent="0.3">
      <c r="A1" s="42" t="s">
        <v>75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E3" s="1"/>
      <c r="F3" s="6" t="s">
        <v>0</v>
      </c>
      <c r="G3" s="6" t="s">
        <v>2</v>
      </c>
      <c r="H3" s="6" t="s">
        <v>3</v>
      </c>
      <c r="I3" s="1"/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3.6141599999999999E-3</v>
      </c>
      <c r="C4" s="7">
        <f>H4</f>
        <v>9.768E-5</v>
      </c>
      <c r="D4" s="7" t="s">
        <v>85</v>
      </c>
      <c r="F4" s="23" t="s">
        <v>45</v>
      </c>
      <c r="G4" s="24">
        <f>H4*37</f>
        <v>3.6141599999999999E-3</v>
      </c>
      <c r="H4" s="25">
        <v>9.768E-5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0.13936666666666667</v>
      </c>
      <c r="C5" s="21">
        <f>H5/3</f>
        <v>3.7666666666666664E-3</v>
      </c>
      <c r="D5" s="21" t="s">
        <v>43</v>
      </c>
      <c r="F5" s="10" t="s">
        <v>46</v>
      </c>
      <c r="G5" s="26">
        <f t="shared" ref="G5:G30" si="1">H5*37</f>
        <v>0.41809999999999997</v>
      </c>
      <c r="H5" s="27">
        <v>1.1299999999999999E-2</v>
      </c>
      <c r="J5" s="10" t="s">
        <v>46</v>
      </c>
      <c r="K5" s="26">
        <v>2.1432000000000002</v>
      </c>
      <c r="L5" s="38">
        <f t="shared" ref="L5:L29" si="2">G5/K5</f>
        <v>0.19508212019410223</v>
      </c>
      <c r="M5" s="39">
        <f t="shared" ref="M5:M29" si="3">H5/K5</f>
        <v>5.2724897349757365E-3</v>
      </c>
    </row>
    <row r="6" spans="1:13" x14ac:dyDescent="0.25">
      <c r="A6" s="10" t="s">
        <v>6</v>
      </c>
      <c r="B6" s="9">
        <f t="shared" si="0"/>
        <v>0.13936666666666667</v>
      </c>
      <c r="C6" s="21">
        <f>H5/3</f>
        <v>3.7666666666666664E-3</v>
      </c>
      <c r="D6" s="8" t="s">
        <v>43</v>
      </c>
      <c r="F6" s="10" t="s">
        <v>47</v>
      </c>
      <c r="G6" s="26">
        <f t="shared" si="1"/>
        <v>0.13797300000000001</v>
      </c>
      <c r="H6" s="27">
        <v>3.7290000000000001E-3</v>
      </c>
      <c r="J6" s="10" t="s">
        <v>47</v>
      </c>
      <c r="K6" s="26">
        <v>1.5712299999999999</v>
      </c>
      <c r="L6" s="38">
        <f t="shared" si="2"/>
        <v>8.781209625579961E-2</v>
      </c>
      <c r="M6" s="39">
        <f t="shared" si="3"/>
        <v>2.3732998988053948E-3</v>
      </c>
    </row>
    <row r="7" spans="1:13" x14ac:dyDescent="0.25">
      <c r="A7" s="10" t="s">
        <v>7</v>
      </c>
      <c r="B7" s="9">
        <f t="shared" si="0"/>
        <v>0.13936666666666667</v>
      </c>
      <c r="C7" s="21">
        <f>H5/3</f>
        <v>3.7666666666666664E-3</v>
      </c>
      <c r="D7" s="8" t="s">
        <v>43</v>
      </c>
      <c r="F7" s="10" t="s">
        <v>48</v>
      </c>
      <c r="G7" s="26">
        <f t="shared" si="1"/>
        <v>3.4224999999999998E-2</v>
      </c>
      <c r="H7" s="27">
        <v>9.2500000000000004E-4</v>
      </c>
      <c r="J7" s="10" t="s">
        <v>48</v>
      </c>
      <c r="K7" s="26">
        <v>0.78585000000000005</v>
      </c>
      <c r="L7" s="38">
        <f t="shared" si="2"/>
        <v>4.3551568365464144E-2</v>
      </c>
      <c r="M7" s="39">
        <f t="shared" si="3"/>
        <v>1.1770694152828149E-3</v>
      </c>
    </row>
    <row r="8" spans="1:13" x14ac:dyDescent="0.25">
      <c r="A8" s="10" t="s">
        <v>8</v>
      </c>
      <c r="B8" s="9">
        <f t="shared" si="0"/>
        <v>6.8986500000000006E-2</v>
      </c>
      <c r="C8" s="8">
        <f>H6/2</f>
        <v>1.8645000000000001E-3</v>
      </c>
      <c r="D8" s="8" t="s">
        <v>44</v>
      </c>
      <c r="F8" s="10" t="s">
        <v>49</v>
      </c>
      <c r="G8" s="26">
        <f t="shared" si="1"/>
        <v>0.19589835</v>
      </c>
      <c r="H8" s="27">
        <v>5.2945500000000003E-3</v>
      </c>
      <c r="J8" s="10" t="s">
        <v>49</v>
      </c>
      <c r="K8" s="26">
        <v>0.53938399999999997</v>
      </c>
      <c r="L8" s="38">
        <f t="shared" si="2"/>
        <v>0.36318902674161635</v>
      </c>
      <c r="M8" s="39">
        <f t="shared" si="3"/>
        <v>9.8159196416653088E-3</v>
      </c>
    </row>
    <row r="9" spans="1:13" x14ac:dyDescent="0.25">
      <c r="A9" s="10" t="s">
        <v>9</v>
      </c>
      <c r="B9" s="9">
        <f t="shared" si="0"/>
        <v>6.8986500000000006E-2</v>
      </c>
      <c r="C9" s="8">
        <f>H6/2</f>
        <v>1.8645000000000001E-3</v>
      </c>
      <c r="D9" s="8" t="s">
        <v>44</v>
      </c>
      <c r="F9" s="10" t="s">
        <v>50</v>
      </c>
      <c r="G9" s="26">
        <f t="shared" si="1"/>
        <v>0.6160500000000001</v>
      </c>
      <c r="H9" s="27">
        <v>1.6650000000000002E-2</v>
      </c>
      <c r="J9" s="10" t="s">
        <v>50</v>
      </c>
      <c r="K9" s="26">
        <v>1.470804</v>
      </c>
      <c r="L9" s="38">
        <f t="shared" si="2"/>
        <v>0.41885254595445764</v>
      </c>
      <c r="M9" s="39">
        <f t="shared" si="3"/>
        <v>1.1320339079850205E-2</v>
      </c>
    </row>
    <row r="10" spans="1:13" x14ac:dyDescent="0.25">
      <c r="A10" s="10" t="s">
        <v>10</v>
      </c>
      <c r="B10" s="9">
        <f t="shared" si="0"/>
        <v>3.4224999999999998E-2</v>
      </c>
      <c r="C10" s="8">
        <f>H7</f>
        <v>9.2500000000000004E-4</v>
      </c>
      <c r="D10" s="8"/>
      <c r="F10" s="10" t="s">
        <v>51</v>
      </c>
      <c r="G10" s="26">
        <f t="shared" si="1"/>
        <v>0.1473044</v>
      </c>
      <c r="H10" s="27">
        <v>3.9811999999999998E-3</v>
      </c>
      <c r="J10" s="10" t="s">
        <v>51</v>
      </c>
      <c r="K10" s="26">
        <v>0.50751999999999997</v>
      </c>
      <c r="L10" s="38">
        <f t="shared" si="2"/>
        <v>0.29024353720050444</v>
      </c>
      <c r="M10" s="39">
        <f t="shared" si="3"/>
        <v>7.8444199243379569E-3</v>
      </c>
    </row>
    <row r="11" spans="1:13" x14ac:dyDescent="0.25">
      <c r="A11" s="10" t="s">
        <v>11</v>
      </c>
      <c r="B11" s="9">
        <f t="shared" si="0"/>
        <v>0.19589835</v>
      </c>
      <c r="C11" s="8">
        <f>H8</f>
        <v>5.2945500000000003E-3</v>
      </c>
      <c r="D11" s="8"/>
      <c r="F11" s="10" t="s">
        <v>52</v>
      </c>
      <c r="G11" s="26">
        <f t="shared" si="1"/>
        <v>0.15939600000000001</v>
      </c>
      <c r="H11" s="27">
        <v>4.3080000000000002E-3</v>
      </c>
      <c r="J11" s="10" t="s">
        <v>52</v>
      </c>
      <c r="K11" s="26">
        <v>0.94742999999999999</v>
      </c>
      <c r="L11" s="38">
        <f t="shared" si="2"/>
        <v>0.16824039770748236</v>
      </c>
      <c r="M11" s="39">
        <f t="shared" si="3"/>
        <v>4.5470377758779013E-3</v>
      </c>
    </row>
    <row r="12" spans="1:13" x14ac:dyDescent="0.25">
      <c r="A12" s="10" t="s">
        <v>12</v>
      </c>
      <c r="B12" s="9">
        <f t="shared" si="0"/>
        <v>0.30802500000000005</v>
      </c>
      <c r="C12" s="8">
        <f>H9/2</f>
        <v>8.3250000000000008E-3</v>
      </c>
      <c r="D12" s="8" t="s">
        <v>44</v>
      </c>
      <c r="F12" s="10" t="s">
        <v>53</v>
      </c>
      <c r="G12" s="26">
        <f t="shared" si="1"/>
        <v>6.9559999999999995E-3</v>
      </c>
      <c r="H12" s="27">
        <v>1.8799999999999999E-4</v>
      </c>
      <c r="J12" s="10" t="s">
        <v>53</v>
      </c>
      <c r="K12" s="26">
        <v>0.686172</v>
      </c>
      <c r="L12" s="38">
        <f t="shared" si="2"/>
        <v>1.0137399952198574E-2</v>
      </c>
      <c r="M12" s="39">
        <f t="shared" si="3"/>
        <v>2.7398378249185332E-4</v>
      </c>
    </row>
    <row r="13" spans="1:13" x14ac:dyDescent="0.25">
      <c r="A13" s="10" t="s">
        <v>13</v>
      </c>
      <c r="B13" s="9">
        <f t="shared" si="0"/>
        <v>0.30802500000000005</v>
      </c>
      <c r="C13" s="8">
        <f>H9/2</f>
        <v>8.3250000000000008E-3</v>
      </c>
      <c r="D13" s="8" t="s">
        <v>44</v>
      </c>
      <c r="F13" s="10" t="s">
        <v>54</v>
      </c>
      <c r="G13" s="26">
        <f t="shared" si="1"/>
        <v>1.3579E-3</v>
      </c>
      <c r="H13" s="27">
        <v>3.6699999999999998E-5</v>
      </c>
      <c r="J13" s="10" t="s">
        <v>54</v>
      </c>
      <c r="K13" s="26">
        <v>1.2184699999999999</v>
      </c>
      <c r="L13" s="38">
        <f t="shared" si="2"/>
        <v>1.1144303922131853E-3</v>
      </c>
      <c r="M13" s="39">
        <f t="shared" si="3"/>
        <v>3.0119740330086092E-5</v>
      </c>
    </row>
    <row r="14" spans="1:13" x14ac:dyDescent="0.25">
      <c r="A14" s="10" t="s">
        <v>14</v>
      </c>
      <c r="B14" s="9">
        <f t="shared" si="0"/>
        <v>0.1473044</v>
      </c>
      <c r="C14" s="8">
        <f>H10</f>
        <v>3.9811999999999998E-3</v>
      </c>
      <c r="D14" s="8"/>
      <c r="F14" s="10" t="s">
        <v>55</v>
      </c>
      <c r="G14" s="26">
        <f t="shared" si="1"/>
        <v>3.7307099999999996E-2</v>
      </c>
      <c r="H14" s="27">
        <f>C18+C19</f>
        <v>1.0083E-3</v>
      </c>
      <c r="J14" s="10" t="s">
        <v>55</v>
      </c>
      <c r="K14" s="26">
        <v>1.5948009999999999</v>
      </c>
      <c r="L14" s="38">
        <f t="shared" si="2"/>
        <v>2.3392949966798363E-2</v>
      </c>
      <c r="M14" s="39">
        <f t="shared" si="3"/>
        <v>6.3224189099455046E-4</v>
      </c>
    </row>
    <row r="15" spans="1:13" x14ac:dyDescent="0.25">
      <c r="A15" s="10" t="s">
        <v>15</v>
      </c>
      <c r="B15" s="9">
        <f t="shared" si="0"/>
        <v>0.15939600000000001</v>
      </c>
      <c r="C15" s="8">
        <f>H11</f>
        <v>4.3080000000000002E-3</v>
      </c>
      <c r="D15" s="8"/>
      <c r="F15" s="10" t="s">
        <v>56</v>
      </c>
      <c r="G15" s="26">
        <f t="shared" si="1"/>
        <v>2.1867740000000002</v>
      </c>
      <c r="H15" s="27">
        <v>5.9102000000000002E-2</v>
      </c>
      <c r="J15" s="10" t="s">
        <v>56</v>
      </c>
      <c r="K15" s="26">
        <v>0.82789299999999999</v>
      </c>
      <c r="L15" s="38">
        <f t="shared" si="2"/>
        <v>2.6413727377813321</v>
      </c>
      <c r="M15" s="39">
        <f t="shared" si="3"/>
        <v>7.1388452372468422E-2</v>
      </c>
    </row>
    <row r="16" spans="1:13" x14ac:dyDescent="0.25">
      <c r="A16" s="10" t="s">
        <v>20</v>
      </c>
      <c r="B16" s="9">
        <f t="shared" si="0"/>
        <v>6.9559999999999995E-3</v>
      </c>
      <c r="C16" s="8">
        <f>H12</f>
        <v>1.8799999999999999E-4</v>
      </c>
      <c r="D16" s="8"/>
      <c r="F16" s="10" t="s">
        <v>57</v>
      </c>
      <c r="G16" s="26">
        <f t="shared" si="1"/>
        <v>0.31079999999999997</v>
      </c>
      <c r="H16" s="27">
        <v>8.3999999999999995E-3</v>
      </c>
      <c r="J16" s="10" t="s">
        <v>57</v>
      </c>
      <c r="K16" s="26">
        <v>2.1331570000000002</v>
      </c>
      <c r="L16" s="38">
        <f t="shared" si="2"/>
        <v>0.14569954297784923</v>
      </c>
      <c r="M16" s="39">
        <f t="shared" si="3"/>
        <v>3.9378254858878177E-3</v>
      </c>
    </row>
    <row r="17" spans="1:13" x14ac:dyDescent="0.25">
      <c r="A17" s="10" t="s">
        <v>16</v>
      </c>
      <c r="B17" s="9">
        <f t="shared" si="0"/>
        <v>1.3579E-3</v>
      </c>
      <c r="C17" s="8">
        <f>H13</f>
        <v>3.6699999999999998E-5</v>
      </c>
      <c r="D17" s="8"/>
      <c r="F17" s="10" t="s">
        <v>58</v>
      </c>
      <c r="G17" s="26">
        <f t="shared" si="1"/>
        <v>6.5445599999999998E-4</v>
      </c>
      <c r="H17" s="27">
        <v>1.7688000000000001E-5</v>
      </c>
      <c r="J17" s="10" t="s">
        <v>58</v>
      </c>
      <c r="K17" s="26">
        <v>2.1911309999999999</v>
      </c>
      <c r="L17" s="38">
        <f t="shared" si="2"/>
        <v>2.9868410423657918E-4</v>
      </c>
      <c r="M17" s="39">
        <f t="shared" si="3"/>
        <v>8.0725433577453837E-6</v>
      </c>
    </row>
    <row r="18" spans="1:13" x14ac:dyDescent="0.25">
      <c r="A18" s="10" t="s">
        <v>17</v>
      </c>
      <c r="B18" s="9">
        <f t="shared" si="0"/>
        <v>2.1574700000000002E-2</v>
      </c>
      <c r="C18" s="8">
        <v>5.8310000000000002E-4</v>
      </c>
      <c r="D18" s="8"/>
      <c r="F18" s="10" t="s">
        <v>59</v>
      </c>
      <c r="G18" s="26">
        <f t="shared" si="1"/>
        <v>1.0544999999999999E-2</v>
      </c>
      <c r="H18" s="27">
        <v>2.8499999999999999E-4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1.5732400000000001E-2</v>
      </c>
      <c r="C19" s="8">
        <v>4.2519999999999998E-4</v>
      </c>
      <c r="D19" s="8"/>
      <c r="F19" s="10" t="s">
        <v>60</v>
      </c>
      <c r="G19" s="26">
        <f t="shared" si="1"/>
        <v>3.0969E-2</v>
      </c>
      <c r="H19" s="27">
        <v>8.3699999999999996E-4</v>
      </c>
      <c r="J19" s="10" t="s">
        <v>60</v>
      </c>
      <c r="K19" s="26">
        <v>0.48378599999999999</v>
      </c>
      <c r="L19" s="38">
        <f t="shared" si="2"/>
        <v>6.4013840830449822E-2</v>
      </c>
      <c r="M19" s="39">
        <f t="shared" si="3"/>
        <v>1.7301038062283735E-3</v>
      </c>
    </row>
    <row r="20" spans="1:13" x14ac:dyDescent="0.25">
      <c r="A20" s="10" t="s">
        <v>19</v>
      </c>
      <c r="B20" s="9">
        <f t="shared" si="0"/>
        <v>2.1867740000000002</v>
      </c>
      <c r="C20" s="8">
        <f>H15</f>
        <v>5.9102000000000002E-2</v>
      </c>
      <c r="D20" s="8"/>
      <c r="F20" s="10" t="s">
        <v>61</v>
      </c>
      <c r="G20" s="26">
        <f t="shared" si="1"/>
        <v>3.5662449999999999</v>
      </c>
      <c r="H20" s="27">
        <f>C27+C28</f>
        <v>9.6384999999999998E-2</v>
      </c>
      <c r="J20" s="10" t="s">
        <v>61</v>
      </c>
      <c r="K20" s="26">
        <v>1.4435480000000001</v>
      </c>
      <c r="L20" s="38">
        <f t="shared" si="2"/>
        <v>2.4704720591209988</v>
      </c>
      <c r="M20" s="39">
        <f t="shared" si="3"/>
        <v>6.6769515111378352E-2</v>
      </c>
    </row>
    <row r="21" spans="1:13" x14ac:dyDescent="0.25">
      <c r="A21" s="10" t="s">
        <v>21</v>
      </c>
      <c r="B21" s="9">
        <f t="shared" si="0"/>
        <v>0.15539999999999998</v>
      </c>
      <c r="C21" s="8">
        <f>H16/2</f>
        <v>4.1999999999999997E-3</v>
      </c>
      <c r="D21" s="8" t="s">
        <v>44</v>
      </c>
      <c r="F21" s="10" t="s">
        <v>62</v>
      </c>
      <c r="G21" s="26">
        <f t="shared" si="1"/>
        <v>0.52910000000000001</v>
      </c>
      <c r="H21" s="27">
        <v>1.43E-2</v>
      </c>
      <c r="J21" s="10" t="s">
        <v>62</v>
      </c>
      <c r="K21" s="26">
        <v>0.43268099999999998</v>
      </c>
      <c r="L21" s="38">
        <f t="shared" si="2"/>
        <v>1.2228408457963258</v>
      </c>
      <c r="M21" s="39">
        <f t="shared" si="3"/>
        <v>3.3049752589089883E-2</v>
      </c>
    </row>
    <row r="22" spans="1:13" x14ac:dyDescent="0.25">
      <c r="A22" s="10" t="s">
        <v>22</v>
      </c>
      <c r="B22" s="9">
        <f t="shared" si="0"/>
        <v>0.15539999999999998</v>
      </c>
      <c r="C22" s="8">
        <f>H16/2</f>
        <v>4.1999999999999997E-3</v>
      </c>
      <c r="D22" s="8" t="s">
        <v>44</v>
      </c>
      <c r="F22" s="10" t="s">
        <v>63</v>
      </c>
      <c r="G22" s="26">
        <f t="shared" si="1"/>
        <v>1.97395E-2</v>
      </c>
      <c r="H22" s="27">
        <v>5.3350000000000001E-4</v>
      </c>
      <c r="J22" s="10" t="s">
        <v>63</v>
      </c>
      <c r="K22" s="26">
        <v>2.058119</v>
      </c>
      <c r="L22" s="38">
        <f t="shared" si="2"/>
        <v>9.5910391964701743E-3</v>
      </c>
      <c r="M22" s="39">
        <f t="shared" si="3"/>
        <v>2.5921727558027503E-4</v>
      </c>
    </row>
    <row r="23" spans="1:13" x14ac:dyDescent="0.25">
      <c r="A23" s="10" t="s">
        <v>23</v>
      </c>
      <c r="B23" s="9">
        <f t="shared" si="0"/>
        <v>3.2722799999999999E-4</v>
      </c>
      <c r="C23" s="8">
        <f>H17/2</f>
        <v>8.8440000000000004E-6</v>
      </c>
      <c r="D23" s="8" t="s">
        <v>44</v>
      </c>
      <c r="F23" s="10" t="s">
        <v>64</v>
      </c>
      <c r="G23" s="26">
        <f t="shared" si="1"/>
        <v>4.5473E-2</v>
      </c>
      <c r="H23" s="27">
        <v>1.2290000000000001E-3</v>
      </c>
      <c r="J23" s="10" t="s">
        <v>64</v>
      </c>
      <c r="K23" s="26">
        <v>1.1789719999999999</v>
      </c>
      <c r="L23" s="38">
        <f t="shared" si="2"/>
        <v>3.8570042375900365E-2</v>
      </c>
      <c r="M23" s="39">
        <f t="shared" si="3"/>
        <v>1.0424335777270369E-3</v>
      </c>
    </row>
    <row r="24" spans="1:13" x14ac:dyDescent="0.25">
      <c r="A24" s="10" t="s">
        <v>24</v>
      </c>
      <c r="B24" s="9">
        <f t="shared" si="0"/>
        <v>3.2722799999999999E-4</v>
      </c>
      <c r="C24" s="8">
        <f>H17/2</f>
        <v>8.8440000000000004E-6</v>
      </c>
      <c r="D24" s="8" t="s">
        <v>44</v>
      </c>
      <c r="F24" s="10" t="s">
        <v>65</v>
      </c>
      <c r="G24" s="26">
        <f t="shared" si="1"/>
        <v>9.9678000000000003E-2</v>
      </c>
      <c r="H24" s="27">
        <v>2.6940000000000002E-3</v>
      </c>
      <c r="J24" s="10" t="s">
        <v>65</v>
      </c>
      <c r="K24" s="26">
        <v>0.62778999999999996</v>
      </c>
      <c r="L24" s="38">
        <f t="shared" si="2"/>
        <v>0.15877602382962458</v>
      </c>
      <c r="M24" s="39">
        <f t="shared" si="3"/>
        <v>4.291243887287151E-3</v>
      </c>
    </row>
    <row r="25" spans="1:13" x14ac:dyDescent="0.25">
      <c r="A25" s="10" t="s">
        <v>25</v>
      </c>
      <c r="B25" s="9">
        <f t="shared" si="0"/>
        <v>1.0544999999999999E-2</v>
      </c>
      <c r="C25" s="8">
        <f>H18</f>
        <v>2.8499999999999999E-4</v>
      </c>
      <c r="D25" s="8" t="s">
        <v>85</v>
      </c>
      <c r="F25" s="10" t="s">
        <v>66</v>
      </c>
      <c r="G25" s="26">
        <f t="shared" si="1"/>
        <v>0.39212599999999997</v>
      </c>
      <c r="H25" s="27">
        <v>1.0598E-2</v>
      </c>
      <c r="J25" s="10" t="s">
        <v>66</v>
      </c>
      <c r="K25" s="26">
        <v>1.408039</v>
      </c>
      <c r="L25" s="38">
        <f t="shared" si="2"/>
        <v>0.27849086566494247</v>
      </c>
      <c r="M25" s="39">
        <f t="shared" si="3"/>
        <v>7.5267801531065546E-3</v>
      </c>
    </row>
    <row r="26" spans="1:13" x14ac:dyDescent="0.25">
      <c r="A26" s="10" t="s">
        <v>26</v>
      </c>
      <c r="B26" s="9">
        <f t="shared" si="0"/>
        <v>3.0969E-2</v>
      </c>
      <c r="C26" s="8">
        <f>H19</f>
        <v>8.3699999999999996E-4</v>
      </c>
      <c r="D26" s="8"/>
      <c r="F26" s="10" t="s">
        <v>67</v>
      </c>
      <c r="G26" s="26">
        <f t="shared" si="1"/>
        <v>4.4437000000000004E-2</v>
      </c>
      <c r="H26" s="27">
        <v>1.201E-3</v>
      </c>
      <c r="J26" s="10" t="s">
        <v>67</v>
      </c>
      <c r="K26" s="26">
        <v>0.83678399999999997</v>
      </c>
      <c r="L26" s="38">
        <f t="shared" si="2"/>
        <v>5.310450486624984E-2</v>
      </c>
      <c r="M26" s="39">
        <f t="shared" si="3"/>
        <v>1.4352568882770227E-3</v>
      </c>
    </row>
    <row r="27" spans="1:13" x14ac:dyDescent="0.25">
      <c r="A27" s="10" t="s">
        <v>27</v>
      </c>
      <c r="B27" s="9">
        <f t="shared" si="0"/>
        <v>3.4523960000000002</v>
      </c>
      <c r="C27" s="8">
        <v>9.3308000000000002E-2</v>
      </c>
      <c r="D27" s="8"/>
      <c r="F27" s="10" t="s">
        <v>68</v>
      </c>
      <c r="G27" s="26">
        <f t="shared" si="1"/>
        <v>0.11928799999999999</v>
      </c>
      <c r="H27" s="27">
        <v>3.2239999999999999E-3</v>
      </c>
      <c r="J27" s="10" t="s">
        <v>68</v>
      </c>
      <c r="K27" s="26">
        <v>1.995322</v>
      </c>
      <c r="L27" s="38">
        <f t="shared" si="2"/>
        <v>5.9783834388635014E-2</v>
      </c>
      <c r="M27" s="39">
        <f t="shared" si="3"/>
        <v>1.6157793078009463E-3</v>
      </c>
    </row>
    <row r="28" spans="1:13" x14ac:dyDescent="0.25">
      <c r="A28" s="10" t="s">
        <v>28</v>
      </c>
      <c r="B28" s="9">
        <f t="shared" si="0"/>
        <v>0.11384899999999999</v>
      </c>
      <c r="C28" s="8">
        <v>3.0769999999999999E-3</v>
      </c>
      <c r="D28" s="8"/>
      <c r="F28" s="10" t="s">
        <v>69</v>
      </c>
      <c r="G28" s="26">
        <f t="shared" si="1"/>
        <v>1.006363E-2</v>
      </c>
      <c r="H28" s="27">
        <v>2.7199E-4</v>
      </c>
      <c r="J28" s="10" t="s">
        <v>69</v>
      </c>
      <c r="K28" s="26">
        <v>0.51765000000000005</v>
      </c>
      <c r="L28" s="38">
        <f t="shared" si="2"/>
        <v>1.9440992948903699E-2</v>
      </c>
      <c r="M28" s="39">
        <f t="shared" si="3"/>
        <v>5.2543224186226214E-4</v>
      </c>
    </row>
    <row r="29" spans="1:13" x14ac:dyDescent="0.25">
      <c r="A29" s="10" t="s">
        <v>29</v>
      </c>
      <c r="B29" s="9">
        <f t="shared" si="0"/>
        <v>0.52910000000000001</v>
      </c>
      <c r="C29" s="8">
        <f>H21</f>
        <v>1.43E-2</v>
      </c>
      <c r="D29" s="8"/>
      <c r="F29" s="10" t="s">
        <v>70</v>
      </c>
      <c r="G29" s="26">
        <f t="shared" si="1"/>
        <v>3.8109999999999997E-3</v>
      </c>
      <c r="H29" s="27">
        <v>1.03E-4</v>
      </c>
      <c r="J29" s="10" t="s">
        <v>70</v>
      </c>
      <c r="K29" s="26">
        <v>0.97969499999999998</v>
      </c>
      <c r="L29" s="38">
        <f t="shared" si="2"/>
        <v>3.8899861691648928E-3</v>
      </c>
      <c r="M29" s="39">
        <f t="shared" si="3"/>
        <v>1.0513476132878089E-4</v>
      </c>
    </row>
    <row r="30" spans="1:13" ht="13.8" thickBot="1" x14ac:dyDescent="0.3">
      <c r="A30" s="10" t="s">
        <v>30</v>
      </c>
      <c r="B30" s="9">
        <f t="shared" si="0"/>
        <v>9.8697500000000001E-3</v>
      </c>
      <c r="C30" s="8">
        <f>H22/2</f>
        <v>2.6675000000000001E-4</v>
      </c>
      <c r="D30" s="8" t="s">
        <v>44</v>
      </c>
      <c r="F30" s="28" t="s">
        <v>71</v>
      </c>
      <c r="G30" s="29">
        <f t="shared" si="1"/>
        <v>0</v>
      </c>
      <c r="H30" s="30">
        <v>0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9.8697500000000001E-3</v>
      </c>
      <c r="C31" s="8">
        <f>H22/2</f>
        <v>2.6675000000000001E-4</v>
      </c>
      <c r="D31" s="8" t="s">
        <v>44</v>
      </c>
      <c r="L31" s="40">
        <f>L4+L5+L6+L7+L8+L9+L10+L11+L12+L13+L14+L15+L16+L17+L18+L19+L20+L21+L22+L23+L24+L25+L26+L27+L28+L29+L30</f>
        <v>8.7679610727817181</v>
      </c>
      <c r="M31" s="40">
        <f>M4+M5+M6+M7+M8+M9+M10+M11+M12+M13+M14+M15+M16+M17+M18+M19+M20+M21+M22+M23+M24+M25+M26+M27+M28+M29+M30</f>
        <v>0.23697192088599248</v>
      </c>
    </row>
    <row r="32" spans="1:13" x14ac:dyDescent="0.25">
      <c r="A32" s="10" t="s">
        <v>32</v>
      </c>
      <c r="B32" s="9">
        <f t="shared" si="0"/>
        <v>4.5473E-2</v>
      </c>
      <c r="C32" s="8">
        <f>H23</f>
        <v>1.2290000000000001E-3</v>
      </c>
      <c r="D32" s="8"/>
    </row>
    <row r="33" spans="1:4" x14ac:dyDescent="0.25">
      <c r="A33" s="10" t="s">
        <v>33</v>
      </c>
      <c r="B33" s="9">
        <f t="shared" si="0"/>
        <v>9.9678000000000003E-2</v>
      </c>
      <c r="C33" s="8">
        <f>H24</f>
        <v>2.6940000000000002E-3</v>
      </c>
      <c r="D33" s="8"/>
    </row>
    <row r="34" spans="1:4" x14ac:dyDescent="0.25">
      <c r="A34" s="10" t="s">
        <v>34</v>
      </c>
      <c r="B34" s="9">
        <f t="shared" si="0"/>
        <v>0.19606299999999999</v>
      </c>
      <c r="C34" s="8">
        <f>H25/2</f>
        <v>5.2989999999999999E-3</v>
      </c>
      <c r="D34" s="8" t="s">
        <v>44</v>
      </c>
    </row>
    <row r="35" spans="1:4" x14ac:dyDescent="0.25">
      <c r="A35" s="10" t="s">
        <v>35</v>
      </c>
      <c r="B35" s="9">
        <f t="shared" si="0"/>
        <v>0.19606299999999999</v>
      </c>
      <c r="C35" s="8">
        <f>H25/2</f>
        <v>5.2989999999999999E-3</v>
      </c>
      <c r="D35" s="8" t="s">
        <v>44</v>
      </c>
    </row>
    <row r="36" spans="1:4" x14ac:dyDescent="0.25">
      <c r="A36" s="10" t="s">
        <v>36</v>
      </c>
      <c r="B36" s="9">
        <f t="shared" si="0"/>
        <v>4.4437000000000004E-2</v>
      </c>
      <c r="C36" s="8">
        <f>H26</f>
        <v>1.201E-3</v>
      </c>
      <c r="D36" s="8"/>
    </row>
    <row r="37" spans="1:4" x14ac:dyDescent="0.25">
      <c r="A37" s="10" t="s">
        <v>37</v>
      </c>
      <c r="B37" s="9">
        <f t="shared" si="0"/>
        <v>5.9643999999999996E-2</v>
      </c>
      <c r="C37" s="8">
        <f>H27/2</f>
        <v>1.6119999999999999E-3</v>
      </c>
      <c r="D37" s="8" t="s">
        <v>44</v>
      </c>
    </row>
    <row r="38" spans="1:4" x14ac:dyDescent="0.25">
      <c r="A38" s="10" t="s">
        <v>38</v>
      </c>
      <c r="B38" s="9">
        <f t="shared" si="0"/>
        <v>5.9643999999999996E-2</v>
      </c>
      <c r="C38" s="8">
        <f>H27/2</f>
        <v>1.6119999999999999E-3</v>
      </c>
      <c r="D38" s="8" t="s">
        <v>44</v>
      </c>
    </row>
    <row r="39" spans="1:4" x14ac:dyDescent="0.25">
      <c r="A39" s="10" t="s">
        <v>39</v>
      </c>
      <c r="B39" s="9">
        <f t="shared" si="0"/>
        <v>1.006363E-2</v>
      </c>
      <c r="C39" s="8">
        <f>H28</f>
        <v>2.7199E-4</v>
      </c>
      <c r="D39" s="8"/>
    </row>
    <row r="40" spans="1:4" ht="13.8" thickBot="1" x14ac:dyDescent="0.3">
      <c r="A40" s="11" t="s">
        <v>40</v>
      </c>
      <c r="B40" s="12">
        <f t="shared" si="0"/>
        <v>3.8109999999999997E-3</v>
      </c>
      <c r="C40" s="13">
        <f>H29</f>
        <v>1.03E-4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0</v>
      </c>
      <c r="C44" s="22">
        <f>H30</f>
        <v>0</v>
      </c>
      <c r="D44" s="22"/>
    </row>
  </sheetData>
  <mergeCells count="4">
    <mergeCell ref="A1:D1"/>
    <mergeCell ref="A42:D42"/>
    <mergeCell ref="F1:H1"/>
    <mergeCell ref="J1:M1"/>
  </mergeCells>
  <phoneticPr fontId="0" type="noConversion"/>
  <pageMargins left="0.75" right="0.75" top="1" bottom="1" header="0.5" footer="0.5"/>
  <pageSetup scale="86" orientation="portrait" r:id="rId1"/>
  <headerFooter alignWithMargins="0">
    <oddHeader>&amp;C&amp;"Arial,Bold"&amp;12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opLeftCell="C1" zoomScaleNormal="100" workbookViewId="0">
      <pane ySplit="3" topLeftCell="A4" activePane="bottomLeft" state="frozen"/>
      <selection pane="bottomLeft" activeCell="N4" sqref="N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11" max="11" width="15.6640625" customWidth="1"/>
  </cols>
  <sheetData>
    <row r="1" spans="1:13" ht="17.399999999999999" x14ac:dyDescent="0.3">
      <c r="A1" s="42" t="s">
        <v>76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E3" s="1"/>
      <c r="F3" s="6" t="s">
        <v>0</v>
      </c>
      <c r="G3" s="6" t="s">
        <v>2</v>
      </c>
      <c r="H3" s="6" t="s">
        <v>3</v>
      </c>
      <c r="I3" s="1"/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70.67</v>
      </c>
      <c r="C4" s="7">
        <f>H4</f>
        <v>1.91</v>
      </c>
      <c r="D4" s="7" t="s">
        <v>85</v>
      </c>
      <c r="F4" s="23" t="s">
        <v>45</v>
      </c>
      <c r="G4" s="24">
        <f>H4*37</f>
        <v>70.67</v>
      </c>
      <c r="H4" s="25">
        <v>1.91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598.7833333333333</v>
      </c>
      <c r="C5" s="21">
        <f>H5/3</f>
        <v>16.183333333333334</v>
      </c>
      <c r="D5" s="21" t="s">
        <v>43</v>
      </c>
      <c r="F5" s="10" t="s">
        <v>46</v>
      </c>
      <c r="G5" s="26">
        <f t="shared" ref="G5:G30" si="1">H5*37</f>
        <v>1796.35</v>
      </c>
      <c r="H5" s="27">
        <v>48.55</v>
      </c>
      <c r="J5" s="10" t="s">
        <v>46</v>
      </c>
      <c r="K5" s="26">
        <v>2.1432000000000002</v>
      </c>
      <c r="L5" s="38">
        <f t="shared" ref="L5:L29" si="2">G5/K5</f>
        <v>838.16256065696143</v>
      </c>
      <c r="M5" s="39">
        <f t="shared" ref="M5:M29" si="3">H5/K5</f>
        <v>22.653042179917875</v>
      </c>
    </row>
    <row r="6" spans="1:13" x14ac:dyDescent="0.25">
      <c r="A6" s="10" t="s">
        <v>6</v>
      </c>
      <c r="B6" s="9">
        <f t="shared" si="0"/>
        <v>598.7833333333333</v>
      </c>
      <c r="C6" s="21">
        <f>H5/3</f>
        <v>16.183333333333334</v>
      </c>
      <c r="D6" s="8" t="s">
        <v>43</v>
      </c>
      <c r="F6" s="10" t="s">
        <v>47</v>
      </c>
      <c r="G6" s="26">
        <f t="shared" si="1"/>
        <v>5756.09</v>
      </c>
      <c r="H6" s="27">
        <v>155.57</v>
      </c>
      <c r="J6" s="10" t="s">
        <v>47</v>
      </c>
      <c r="K6" s="26">
        <v>1.5712299999999999</v>
      </c>
      <c r="L6" s="38">
        <f t="shared" si="2"/>
        <v>3663.4292878827418</v>
      </c>
      <c r="M6" s="39">
        <f t="shared" si="3"/>
        <v>99.011602375209236</v>
      </c>
    </row>
    <row r="7" spans="1:13" x14ac:dyDescent="0.25">
      <c r="A7" s="10" t="s">
        <v>7</v>
      </c>
      <c r="B7" s="9">
        <f t="shared" si="0"/>
        <v>598.7833333333333</v>
      </c>
      <c r="C7" s="21">
        <f>H5/3</f>
        <v>16.183333333333334</v>
      </c>
      <c r="D7" s="8" t="s">
        <v>43</v>
      </c>
      <c r="F7" s="10" t="s">
        <v>48</v>
      </c>
      <c r="G7" s="26">
        <f t="shared" si="1"/>
        <v>1540.68</v>
      </c>
      <c r="H7" s="27">
        <v>41.64</v>
      </c>
      <c r="J7" s="10" t="s">
        <v>48</v>
      </c>
      <c r="K7" s="26">
        <v>0.78585000000000005</v>
      </c>
      <c r="L7" s="38">
        <f t="shared" si="2"/>
        <v>1960.5268180950563</v>
      </c>
      <c r="M7" s="39">
        <f t="shared" si="3"/>
        <v>52.987211299866381</v>
      </c>
    </row>
    <row r="8" spans="1:13" x14ac:dyDescent="0.25">
      <c r="A8" s="10" t="s">
        <v>8</v>
      </c>
      <c r="B8" s="9">
        <f t="shared" si="0"/>
        <v>2878.0450000000001</v>
      </c>
      <c r="C8" s="8">
        <f>H6/2</f>
        <v>77.784999999999997</v>
      </c>
      <c r="D8" s="8" t="s">
        <v>44</v>
      </c>
      <c r="F8" s="10" t="s">
        <v>49</v>
      </c>
      <c r="G8" s="26">
        <f t="shared" si="1"/>
        <v>0</v>
      </c>
      <c r="H8" s="27">
        <v>0</v>
      </c>
      <c r="J8" s="10" t="s">
        <v>49</v>
      </c>
      <c r="K8" s="26">
        <v>0.53938399999999997</v>
      </c>
      <c r="L8" s="38">
        <f t="shared" si="2"/>
        <v>0</v>
      </c>
      <c r="M8" s="39">
        <f t="shared" si="3"/>
        <v>0</v>
      </c>
    </row>
    <row r="9" spans="1:13" x14ac:dyDescent="0.25">
      <c r="A9" s="10" t="s">
        <v>9</v>
      </c>
      <c r="B9" s="9">
        <f t="shared" si="0"/>
        <v>2878.0450000000001</v>
      </c>
      <c r="C9" s="8">
        <f>H6/2</f>
        <v>77.784999999999997</v>
      </c>
      <c r="D9" s="8" t="s">
        <v>44</v>
      </c>
      <c r="F9" s="10" t="s">
        <v>50</v>
      </c>
      <c r="G9" s="26">
        <f t="shared" si="1"/>
        <v>1272.8</v>
      </c>
      <c r="H9" s="27">
        <v>34.4</v>
      </c>
      <c r="J9" s="10" t="s">
        <v>50</v>
      </c>
      <c r="K9" s="26">
        <v>1.470804</v>
      </c>
      <c r="L9" s="38">
        <f t="shared" si="2"/>
        <v>865.3770318818822</v>
      </c>
      <c r="M9" s="39">
        <f t="shared" si="3"/>
        <v>23.38856842924006</v>
      </c>
    </row>
    <row r="10" spans="1:13" x14ac:dyDescent="0.25">
      <c r="A10" s="10" t="s">
        <v>10</v>
      </c>
      <c r="B10" s="9">
        <f t="shared" si="0"/>
        <v>1540.68</v>
      </c>
      <c r="C10" s="8">
        <f>H7</f>
        <v>41.64</v>
      </c>
      <c r="D10" s="8"/>
      <c r="F10" s="10" t="s">
        <v>51</v>
      </c>
      <c r="G10" s="26">
        <f t="shared" si="1"/>
        <v>385.90999999999997</v>
      </c>
      <c r="H10" s="27">
        <v>10.43</v>
      </c>
      <c r="J10" s="10" t="s">
        <v>51</v>
      </c>
      <c r="K10" s="26">
        <v>0.50751999999999997</v>
      </c>
      <c r="L10" s="38">
        <f t="shared" si="2"/>
        <v>760.38382723833547</v>
      </c>
      <c r="M10" s="39">
        <f t="shared" si="3"/>
        <v>20.550914249684741</v>
      </c>
    </row>
    <row r="11" spans="1:13" x14ac:dyDescent="0.25">
      <c r="A11" s="10" t="s">
        <v>11</v>
      </c>
      <c r="B11" s="9">
        <f t="shared" si="0"/>
        <v>0</v>
      </c>
      <c r="C11" s="8">
        <f>H8</f>
        <v>0</v>
      </c>
      <c r="D11" s="8"/>
      <c r="F11" s="10" t="s">
        <v>52</v>
      </c>
      <c r="G11" s="26">
        <f t="shared" si="1"/>
        <v>0</v>
      </c>
      <c r="H11" s="27">
        <v>0</v>
      </c>
      <c r="J11" s="10" t="s">
        <v>52</v>
      </c>
      <c r="K11" s="26">
        <v>0.94742999999999999</v>
      </c>
      <c r="L11" s="38">
        <f t="shared" si="2"/>
        <v>0</v>
      </c>
      <c r="M11" s="39">
        <f t="shared" si="3"/>
        <v>0</v>
      </c>
    </row>
    <row r="12" spans="1:13" x14ac:dyDescent="0.25">
      <c r="A12" s="10" t="s">
        <v>12</v>
      </c>
      <c r="B12" s="9">
        <f t="shared" si="0"/>
        <v>636.4</v>
      </c>
      <c r="C12" s="8">
        <f>H9/2</f>
        <v>17.2</v>
      </c>
      <c r="D12" s="8" t="s">
        <v>44</v>
      </c>
      <c r="F12" s="10" t="s">
        <v>53</v>
      </c>
      <c r="G12" s="26">
        <f t="shared" si="1"/>
        <v>896.51</v>
      </c>
      <c r="H12" s="27">
        <v>24.23</v>
      </c>
      <c r="J12" s="10" t="s">
        <v>53</v>
      </c>
      <c r="K12" s="26">
        <v>0.686172</v>
      </c>
      <c r="L12" s="38">
        <f t="shared" si="2"/>
        <v>1306.5383023498482</v>
      </c>
      <c r="M12" s="39">
        <f t="shared" si="3"/>
        <v>35.311846009455358</v>
      </c>
    </row>
    <row r="13" spans="1:13" x14ac:dyDescent="0.25">
      <c r="A13" s="10" t="s">
        <v>13</v>
      </c>
      <c r="B13" s="9">
        <f t="shared" si="0"/>
        <v>636.4</v>
      </c>
      <c r="C13" s="8">
        <f>H9/2</f>
        <v>17.2</v>
      </c>
      <c r="D13" s="8" t="s">
        <v>44</v>
      </c>
      <c r="F13" s="10" t="s">
        <v>54</v>
      </c>
      <c r="G13" s="26">
        <f t="shared" si="1"/>
        <v>3885</v>
      </c>
      <c r="H13" s="27">
        <v>105</v>
      </c>
      <c r="J13" s="10" t="s">
        <v>54</v>
      </c>
      <c r="K13" s="26">
        <v>1.2184699999999999</v>
      </c>
      <c r="L13" s="38">
        <f t="shared" si="2"/>
        <v>3188.4248278578875</v>
      </c>
      <c r="M13" s="39">
        <f t="shared" si="3"/>
        <v>86.173643996159129</v>
      </c>
    </row>
    <row r="14" spans="1:13" x14ac:dyDescent="0.25">
      <c r="A14" s="10" t="s">
        <v>14</v>
      </c>
      <c r="B14" s="9">
        <f t="shared" si="0"/>
        <v>385.90999999999997</v>
      </c>
      <c r="C14" s="8">
        <f>H10</f>
        <v>10.43</v>
      </c>
      <c r="D14" s="8"/>
      <c r="F14" s="10" t="s">
        <v>55</v>
      </c>
      <c r="G14" s="26">
        <f t="shared" si="1"/>
        <v>1097.05</v>
      </c>
      <c r="H14" s="27">
        <f>C18+C19</f>
        <v>29.65</v>
      </c>
      <c r="J14" s="10" t="s">
        <v>55</v>
      </c>
      <c r="K14" s="26">
        <v>1.5948009999999999</v>
      </c>
      <c r="L14" s="38">
        <f t="shared" si="2"/>
        <v>687.89146733667712</v>
      </c>
      <c r="M14" s="39">
        <f t="shared" si="3"/>
        <v>18.591661279369653</v>
      </c>
    </row>
    <row r="15" spans="1:13" x14ac:dyDescent="0.25">
      <c r="A15" s="10" t="s">
        <v>15</v>
      </c>
      <c r="B15" s="9">
        <f t="shared" si="0"/>
        <v>0</v>
      </c>
      <c r="C15" s="8">
        <f>H11</f>
        <v>0</v>
      </c>
      <c r="D15" s="8"/>
      <c r="F15" s="10" t="s">
        <v>56</v>
      </c>
      <c r="G15" s="26">
        <f t="shared" si="1"/>
        <v>1746.2149999999999</v>
      </c>
      <c r="H15" s="27">
        <v>47.195</v>
      </c>
      <c r="J15" s="10" t="s">
        <v>56</v>
      </c>
      <c r="K15" s="26">
        <v>0.82789299999999999</v>
      </c>
      <c r="L15" s="38">
        <f t="shared" si="2"/>
        <v>2109.2278833134233</v>
      </c>
      <c r="M15" s="39">
        <f t="shared" si="3"/>
        <v>57.006159008470902</v>
      </c>
    </row>
    <row r="16" spans="1:13" x14ac:dyDescent="0.25">
      <c r="A16" s="10" t="s">
        <v>20</v>
      </c>
      <c r="B16" s="9">
        <f t="shared" si="0"/>
        <v>896.51</v>
      </c>
      <c r="C16" s="8">
        <f>H12</f>
        <v>24.23</v>
      </c>
      <c r="D16" s="8"/>
      <c r="F16" s="10" t="s">
        <v>57</v>
      </c>
      <c r="G16" s="26">
        <f t="shared" si="1"/>
        <v>2704.33</v>
      </c>
      <c r="H16" s="27">
        <v>73.09</v>
      </c>
      <c r="J16" s="10" t="s">
        <v>57</v>
      </c>
      <c r="K16" s="26">
        <v>2.1331570000000002</v>
      </c>
      <c r="L16" s="38">
        <f t="shared" si="2"/>
        <v>1267.7594757441668</v>
      </c>
      <c r="M16" s="39">
        <f t="shared" si="3"/>
        <v>34.263769614707215</v>
      </c>
    </row>
    <row r="17" spans="1:13" x14ac:dyDescent="0.25">
      <c r="A17" s="10" t="s">
        <v>16</v>
      </c>
      <c r="B17" s="9">
        <f t="shared" si="0"/>
        <v>3885</v>
      </c>
      <c r="C17" s="8">
        <f>H13</f>
        <v>105</v>
      </c>
      <c r="D17" s="8"/>
      <c r="F17" s="10" t="s">
        <v>58</v>
      </c>
      <c r="G17" s="26">
        <f t="shared" si="1"/>
        <v>587.93000000000006</v>
      </c>
      <c r="H17" s="27">
        <v>15.89</v>
      </c>
      <c r="J17" s="10" t="s">
        <v>58</v>
      </c>
      <c r="K17" s="26">
        <v>2.1911309999999999</v>
      </c>
      <c r="L17" s="38">
        <f t="shared" si="2"/>
        <v>268.32261512433536</v>
      </c>
      <c r="M17" s="39">
        <f t="shared" si="3"/>
        <v>7.251962570927982</v>
      </c>
    </row>
    <row r="18" spans="1:13" x14ac:dyDescent="0.25">
      <c r="A18" s="10" t="s">
        <v>17</v>
      </c>
      <c r="B18" s="9">
        <f t="shared" si="0"/>
        <v>524.29</v>
      </c>
      <c r="C18" s="8">
        <v>14.17</v>
      </c>
      <c r="D18" s="8"/>
      <c r="F18" s="10" t="s">
        <v>59</v>
      </c>
      <c r="G18" s="26">
        <f t="shared" si="1"/>
        <v>0</v>
      </c>
      <c r="H18" s="27">
        <v>0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572.76</v>
      </c>
      <c r="C19" s="8">
        <v>15.48</v>
      </c>
      <c r="D19" s="8"/>
      <c r="F19" s="10" t="s">
        <v>60</v>
      </c>
      <c r="G19" s="26">
        <f t="shared" si="1"/>
        <v>351.5</v>
      </c>
      <c r="H19" s="27">
        <v>9.5</v>
      </c>
      <c r="J19" s="10" t="s">
        <v>60</v>
      </c>
      <c r="K19" s="26">
        <v>0.48378599999999999</v>
      </c>
      <c r="L19" s="38">
        <f t="shared" si="2"/>
        <v>726.56091743043407</v>
      </c>
      <c r="M19" s="39">
        <f t="shared" si="3"/>
        <v>19.636781552173897</v>
      </c>
    </row>
    <row r="20" spans="1:13" x14ac:dyDescent="0.25">
      <c r="A20" s="10" t="s">
        <v>19</v>
      </c>
      <c r="B20" s="9">
        <f t="shared" si="0"/>
        <v>1746.2149999999999</v>
      </c>
      <c r="C20" s="8">
        <f>H15</f>
        <v>47.195</v>
      </c>
      <c r="D20" s="8"/>
      <c r="F20" s="10" t="s">
        <v>61</v>
      </c>
      <c r="G20" s="26">
        <f t="shared" si="1"/>
        <v>9227.8000000000011</v>
      </c>
      <c r="H20" s="27">
        <f>C27+C28</f>
        <v>249.4</v>
      </c>
      <c r="J20" s="10" t="s">
        <v>61</v>
      </c>
      <c r="K20" s="26">
        <v>1.4435480000000001</v>
      </c>
      <c r="L20" s="38">
        <f t="shared" si="2"/>
        <v>6392.4441722755328</v>
      </c>
      <c r="M20" s="39">
        <f t="shared" si="3"/>
        <v>172.76876141285223</v>
      </c>
    </row>
    <row r="21" spans="1:13" x14ac:dyDescent="0.25">
      <c r="A21" s="10" t="s">
        <v>21</v>
      </c>
      <c r="B21" s="9">
        <f t="shared" si="0"/>
        <v>1352.165</v>
      </c>
      <c r="C21" s="8">
        <f>H16/2</f>
        <v>36.545000000000002</v>
      </c>
      <c r="D21" s="8" t="s">
        <v>44</v>
      </c>
      <c r="F21" s="10" t="s">
        <v>62</v>
      </c>
      <c r="G21" s="26">
        <f t="shared" si="1"/>
        <v>1931.4</v>
      </c>
      <c r="H21" s="27">
        <v>52.2</v>
      </c>
      <c r="J21" s="10" t="s">
        <v>62</v>
      </c>
      <c r="K21" s="26">
        <v>0.43268099999999998</v>
      </c>
      <c r="L21" s="38">
        <f t="shared" si="2"/>
        <v>4463.7966538858882</v>
      </c>
      <c r="M21" s="39">
        <f t="shared" si="3"/>
        <v>120.64315280772672</v>
      </c>
    </row>
    <row r="22" spans="1:13" x14ac:dyDescent="0.25">
      <c r="A22" s="10" t="s">
        <v>22</v>
      </c>
      <c r="B22" s="9">
        <f t="shared" si="0"/>
        <v>1352.165</v>
      </c>
      <c r="C22" s="8">
        <f>H16/2</f>
        <v>36.545000000000002</v>
      </c>
      <c r="D22" s="8" t="s">
        <v>44</v>
      </c>
      <c r="F22" s="10" t="s">
        <v>63</v>
      </c>
      <c r="G22" s="26">
        <f t="shared" si="1"/>
        <v>3692.6</v>
      </c>
      <c r="H22" s="27">
        <v>99.8</v>
      </c>
      <c r="J22" s="10" t="s">
        <v>63</v>
      </c>
      <c r="K22" s="26">
        <v>2.058119</v>
      </c>
      <c r="L22" s="38">
        <f t="shared" si="2"/>
        <v>1794.162533847654</v>
      </c>
      <c r="M22" s="39">
        <f t="shared" si="3"/>
        <v>48.490879293179837</v>
      </c>
    </row>
    <row r="23" spans="1:13" x14ac:dyDescent="0.25">
      <c r="A23" s="10" t="s">
        <v>23</v>
      </c>
      <c r="B23" s="9">
        <f t="shared" si="0"/>
        <v>293.96500000000003</v>
      </c>
      <c r="C23" s="8">
        <f>H17/2</f>
        <v>7.9450000000000003</v>
      </c>
      <c r="D23" s="8" t="s">
        <v>44</v>
      </c>
      <c r="F23" s="10" t="s">
        <v>64</v>
      </c>
      <c r="G23" s="26">
        <f t="shared" si="1"/>
        <v>1417.1</v>
      </c>
      <c r="H23" s="27">
        <v>38.299999999999997</v>
      </c>
      <c r="J23" s="10" t="s">
        <v>64</v>
      </c>
      <c r="K23" s="26">
        <v>1.1789719999999999</v>
      </c>
      <c r="L23" s="38">
        <f t="shared" si="2"/>
        <v>1201.9793515028348</v>
      </c>
      <c r="M23" s="39">
        <f t="shared" si="3"/>
        <v>32.485928418995535</v>
      </c>
    </row>
    <row r="24" spans="1:13" x14ac:dyDescent="0.25">
      <c r="A24" s="10" t="s">
        <v>24</v>
      </c>
      <c r="B24" s="9">
        <f t="shared" si="0"/>
        <v>293.96500000000003</v>
      </c>
      <c r="C24" s="8">
        <f>H17/2</f>
        <v>7.9450000000000003</v>
      </c>
      <c r="D24" s="8" t="s">
        <v>44</v>
      </c>
      <c r="F24" s="10" t="s">
        <v>65</v>
      </c>
      <c r="G24" s="26">
        <f t="shared" si="1"/>
        <v>3259.7</v>
      </c>
      <c r="H24" s="27">
        <v>88.1</v>
      </c>
      <c r="J24" s="10" t="s">
        <v>65</v>
      </c>
      <c r="K24" s="26">
        <v>0.62778999999999996</v>
      </c>
      <c r="L24" s="38">
        <f t="shared" si="2"/>
        <v>5192.3413880437729</v>
      </c>
      <c r="M24" s="39">
        <f t="shared" si="3"/>
        <v>140.33355102821008</v>
      </c>
    </row>
    <row r="25" spans="1:13" x14ac:dyDescent="0.25">
      <c r="A25" s="10" t="s">
        <v>25</v>
      </c>
      <c r="B25" s="9">
        <f t="shared" si="0"/>
        <v>0</v>
      </c>
      <c r="C25" s="8">
        <f>H18</f>
        <v>0</v>
      </c>
      <c r="D25" s="8" t="s">
        <v>85</v>
      </c>
      <c r="F25" s="10" t="s">
        <v>66</v>
      </c>
      <c r="G25" s="26">
        <f t="shared" si="1"/>
        <v>2782.0299999999997</v>
      </c>
      <c r="H25" s="27">
        <v>75.19</v>
      </c>
      <c r="J25" s="10" t="s">
        <v>66</v>
      </c>
      <c r="K25" s="26">
        <v>1.408039</v>
      </c>
      <c r="L25" s="38">
        <f t="shared" si="2"/>
        <v>1975.8188516085133</v>
      </c>
      <c r="M25" s="39">
        <f t="shared" si="3"/>
        <v>53.400509502932799</v>
      </c>
    </row>
    <row r="26" spans="1:13" x14ac:dyDescent="0.25">
      <c r="A26" s="10" t="s">
        <v>26</v>
      </c>
      <c r="B26" s="9">
        <f t="shared" si="0"/>
        <v>351.5</v>
      </c>
      <c r="C26" s="8">
        <f>H19</f>
        <v>9.5</v>
      </c>
      <c r="D26" s="8"/>
      <c r="F26" s="10" t="s">
        <v>67</v>
      </c>
      <c r="G26" s="26">
        <f t="shared" si="1"/>
        <v>228.03100000000001</v>
      </c>
      <c r="H26" s="27">
        <v>6.1630000000000003</v>
      </c>
      <c r="J26" s="10" t="s">
        <v>67</v>
      </c>
      <c r="K26" s="26">
        <v>0.83678399999999997</v>
      </c>
      <c r="L26" s="38">
        <f t="shared" si="2"/>
        <v>272.50879557926538</v>
      </c>
      <c r="M26" s="39">
        <f t="shared" si="3"/>
        <v>7.365102583223389</v>
      </c>
    </row>
    <row r="27" spans="1:13" x14ac:dyDescent="0.25">
      <c r="A27" s="10" t="s">
        <v>27</v>
      </c>
      <c r="B27" s="9">
        <f t="shared" si="0"/>
        <v>8680.1999999999989</v>
      </c>
      <c r="C27" s="8">
        <v>234.6</v>
      </c>
      <c r="D27" s="8"/>
      <c r="F27" s="10" t="s">
        <v>68</v>
      </c>
      <c r="G27" s="26">
        <f t="shared" si="1"/>
        <v>3522.4</v>
      </c>
      <c r="H27" s="27">
        <v>95.2</v>
      </c>
      <c r="J27" s="10" t="s">
        <v>68</v>
      </c>
      <c r="K27" s="26">
        <v>1.995322</v>
      </c>
      <c r="L27" s="38">
        <f t="shared" si="2"/>
        <v>1765.3291047760713</v>
      </c>
      <c r="M27" s="39">
        <f t="shared" si="3"/>
        <v>47.711597426380301</v>
      </c>
    </row>
    <row r="28" spans="1:13" x14ac:dyDescent="0.25">
      <c r="A28" s="10" t="s">
        <v>28</v>
      </c>
      <c r="B28" s="9">
        <f t="shared" si="0"/>
        <v>547.6</v>
      </c>
      <c r="C28" s="8">
        <v>14.8</v>
      </c>
      <c r="D28" s="8"/>
      <c r="F28" s="10" t="s">
        <v>69</v>
      </c>
      <c r="G28" s="26">
        <f t="shared" si="1"/>
        <v>569.06000000000006</v>
      </c>
      <c r="H28" s="27">
        <v>15.38</v>
      </c>
      <c r="J28" s="10" t="s">
        <v>69</v>
      </c>
      <c r="K28" s="26">
        <v>0.51765000000000005</v>
      </c>
      <c r="L28" s="38">
        <f t="shared" si="2"/>
        <v>1099.3142084419974</v>
      </c>
      <c r="M28" s="39">
        <f t="shared" si="3"/>
        <v>29.711194822756688</v>
      </c>
    </row>
    <row r="29" spans="1:13" x14ac:dyDescent="0.25">
      <c r="A29" s="10" t="s">
        <v>29</v>
      </c>
      <c r="B29" s="9">
        <f t="shared" si="0"/>
        <v>1931.4</v>
      </c>
      <c r="C29" s="8">
        <f>H21</f>
        <v>52.2</v>
      </c>
      <c r="D29" s="8"/>
      <c r="F29" s="10" t="s">
        <v>70</v>
      </c>
      <c r="G29" s="26">
        <f t="shared" si="1"/>
        <v>2016.5</v>
      </c>
      <c r="H29" s="27">
        <v>54.5</v>
      </c>
      <c r="J29" s="10" t="s">
        <v>70</v>
      </c>
      <c r="K29" s="26">
        <v>0.97969499999999998</v>
      </c>
      <c r="L29" s="38">
        <f t="shared" si="2"/>
        <v>2058.2936526163758</v>
      </c>
      <c r="M29" s="39">
        <f t="shared" si="3"/>
        <v>55.629558178820957</v>
      </c>
    </row>
    <row r="30" spans="1:13" ht="13.8" thickBot="1" x14ac:dyDescent="0.3">
      <c r="A30" s="10" t="s">
        <v>30</v>
      </c>
      <c r="B30" s="9">
        <f t="shared" si="0"/>
        <v>1846.3</v>
      </c>
      <c r="C30" s="8">
        <f>H22/2</f>
        <v>49.9</v>
      </c>
      <c r="D30" s="8" t="s">
        <v>44</v>
      </c>
      <c r="F30" s="28" t="s">
        <v>71</v>
      </c>
      <c r="G30" s="29">
        <f t="shared" si="1"/>
        <v>0</v>
      </c>
      <c r="H30" s="30">
        <v>0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1846.3</v>
      </c>
      <c r="C31" s="8">
        <f>H22/2</f>
        <v>49.9</v>
      </c>
      <c r="D31" s="8" t="s">
        <v>44</v>
      </c>
      <c r="L31" s="40">
        <f>L4+L5+L6+L7+L8+L9+L10+L11+L12+L13+L14+L15+L16+L17+L18+L19+L20+L21+L22+L23+L24+L25+L26+L27+L28+L29+L30</f>
        <v>43858.59372748965</v>
      </c>
      <c r="M31" s="40">
        <f>M4+M5+M6+M7+M8+M9+M10+M11+M12+M13+M14+M15+M16+M17+M18+M19+M20+M21+M22+M23+M24+M25+M26+M27+M28+M29+M30</f>
        <v>1185.3673980402609</v>
      </c>
    </row>
    <row r="32" spans="1:13" x14ac:dyDescent="0.25">
      <c r="A32" s="10" t="s">
        <v>32</v>
      </c>
      <c r="B32" s="9">
        <f t="shared" si="0"/>
        <v>1417.1</v>
      </c>
      <c r="C32" s="8">
        <f>H23</f>
        <v>38.299999999999997</v>
      </c>
      <c r="D32" s="8"/>
    </row>
    <row r="33" spans="1:4" x14ac:dyDescent="0.25">
      <c r="A33" s="10" t="s">
        <v>33</v>
      </c>
      <c r="B33" s="9">
        <f t="shared" si="0"/>
        <v>3259.7</v>
      </c>
      <c r="C33" s="8">
        <f>H24</f>
        <v>88.1</v>
      </c>
      <c r="D33" s="8"/>
    </row>
    <row r="34" spans="1:4" x14ac:dyDescent="0.25">
      <c r="A34" s="10" t="s">
        <v>34</v>
      </c>
      <c r="B34" s="9">
        <f t="shared" si="0"/>
        <v>1391.0149999999999</v>
      </c>
      <c r="C34" s="8">
        <f>H25/2</f>
        <v>37.594999999999999</v>
      </c>
      <c r="D34" s="8" t="s">
        <v>44</v>
      </c>
    </row>
    <row r="35" spans="1:4" x14ac:dyDescent="0.25">
      <c r="A35" s="10" t="s">
        <v>35</v>
      </c>
      <c r="B35" s="9">
        <f t="shared" si="0"/>
        <v>1391.0149999999999</v>
      </c>
      <c r="C35" s="8">
        <f>H25/2</f>
        <v>37.594999999999999</v>
      </c>
      <c r="D35" s="8" t="s">
        <v>44</v>
      </c>
    </row>
    <row r="36" spans="1:4" x14ac:dyDescent="0.25">
      <c r="A36" s="10" t="s">
        <v>36</v>
      </c>
      <c r="B36" s="9">
        <f t="shared" si="0"/>
        <v>228.03100000000001</v>
      </c>
      <c r="C36" s="8">
        <f>H26</f>
        <v>6.1630000000000003</v>
      </c>
      <c r="D36" s="8"/>
    </row>
    <row r="37" spans="1:4" x14ac:dyDescent="0.25">
      <c r="A37" s="10" t="s">
        <v>37</v>
      </c>
      <c r="B37" s="9">
        <f t="shared" si="0"/>
        <v>1761.2</v>
      </c>
      <c r="C37" s="8">
        <f>H27/2</f>
        <v>47.6</v>
      </c>
      <c r="D37" s="8" t="s">
        <v>44</v>
      </c>
    </row>
    <row r="38" spans="1:4" x14ac:dyDescent="0.25">
      <c r="A38" s="10" t="s">
        <v>38</v>
      </c>
      <c r="B38" s="9">
        <f t="shared" si="0"/>
        <v>1761.2</v>
      </c>
      <c r="C38" s="8">
        <f>H27/2</f>
        <v>47.6</v>
      </c>
      <c r="D38" s="8" t="s">
        <v>44</v>
      </c>
    </row>
    <row r="39" spans="1:4" x14ac:dyDescent="0.25">
      <c r="A39" s="10" t="s">
        <v>39</v>
      </c>
      <c r="B39" s="9">
        <f t="shared" si="0"/>
        <v>569.06000000000006</v>
      </c>
      <c r="C39" s="8">
        <f>H28</f>
        <v>15.38</v>
      </c>
      <c r="D39" s="8"/>
    </row>
    <row r="40" spans="1:4" ht="13.8" thickBot="1" x14ac:dyDescent="0.3">
      <c r="A40" s="11" t="s">
        <v>40</v>
      </c>
      <c r="B40" s="12">
        <f t="shared" si="0"/>
        <v>2016.5</v>
      </c>
      <c r="C40" s="13">
        <f>H29</f>
        <v>54.5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0</v>
      </c>
      <c r="C44" s="22">
        <f>H30</f>
        <v>0</v>
      </c>
      <c r="D44" s="22"/>
    </row>
  </sheetData>
  <mergeCells count="4">
    <mergeCell ref="A1:D1"/>
    <mergeCell ref="F1:H1"/>
    <mergeCell ref="J1:M1"/>
    <mergeCell ref="A42:D42"/>
  </mergeCells>
  <phoneticPr fontId="0" type="noConversion"/>
  <pageMargins left="0.75" right="0.75" top="1" bottom="1" header="0.5" footer="0.5"/>
  <pageSetup scale="89" orientation="portrait" r:id="rId1"/>
  <headerFooter alignWithMargins="0">
    <oddHeader>&amp;C&amp;"Arial,Bold"&amp;12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opLeftCell="E1" zoomScaleNormal="100" workbookViewId="0">
      <pane ySplit="3" topLeftCell="A4" activePane="bottomLeft" state="frozen"/>
      <selection pane="bottomLeft" activeCell="N4" sqref="N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8" max="8" width="10.44140625" customWidth="1"/>
    <col min="11" max="11" width="15.6640625" customWidth="1"/>
  </cols>
  <sheetData>
    <row r="1" spans="1:13" ht="17.399999999999999" x14ac:dyDescent="0.3">
      <c r="A1" s="42" t="s">
        <v>78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E3" s="1"/>
      <c r="F3" s="6" t="s">
        <v>0</v>
      </c>
      <c r="G3" s="6" t="s">
        <v>2</v>
      </c>
      <c r="H3" s="6" t="s">
        <v>3</v>
      </c>
      <c r="I3" s="1"/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1.1055600000000001</v>
      </c>
      <c r="C4" s="7">
        <f>H4</f>
        <v>2.988E-2</v>
      </c>
      <c r="D4" s="7" t="s">
        <v>85</v>
      </c>
      <c r="F4" s="23" t="s">
        <v>45</v>
      </c>
      <c r="G4" s="24">
        <f>H4*37</f>
        <v>1.1055600000000001</v>
      </c>
      <c r="H4" s="25">
        <v>2.988E-2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8.879999999999999E-2</v>
      </c>
      <c r="C5" s="21">
        <f>H5/3</f>
        <v>2.3999999999999998E-3</v>
      </c>
      <c r="D5" s="21" t="s">
        <v>43</v>
      </c>
      <c r="F5" s="10" t="s">
        <v>46</v>
      </c>
      <c r="G5" s="26">
        <f t="shared" ref="G5:G30" si="1">H5*37</f>
        <v>0.26639999999999997</v>
      </c>
      <c r="H5" s="27">
        <v>7.1999999999999998E-3</v>
      </c>
      <c r="J5" s="10" t="s">
        <v>46</v>
      </c>
      <c r="K5" s="26">
        <v>2.1432000000000002</v>
      </c>
      <c r="L5" s="38">
        <f t="shared" ref="L5:L29" si="2">G5/K5</f>
        <v>0.12430011198208284</v>
      </c>
      <c r="M5" s="39">
        <f t="shared" ref="M5:M29" si="3">H5/K5</f>
        <v>3.359462486002239E-3</v>
      </c>
    </row>
    <row r="6" spans="1:13" x14ac:dyDescent="0.25">
      <c r="A6" s="10" t="s">
        <v>6</v>
      </c>
      <c r="B6" s="9">
        <f t="shared" si="0"/>
        <v>8.879999999999999E-2</v>
      </c>
      <c r="C6" s="21">
        <f>H5/3</f>
        <v>2.3999999999999998E-3</v>
      </c>
      <c r="D6" s="8" t="s">
        <v>43</v>
      </c>
      <c r="F6" s="10" t="s">
        <v>47</v>
      </c>
      <c r="G6" s="26">
        <f t="shared" si="1"/>
        <v>8.7579000000000004E-2</v>
      </c>
      <c r="H6" s="27">
        <v>2.3670000000000002E-3</v>
      </c>
      <c r="J6" s="10" t="s">
        <v>47</v>
      </c>
      <c r="K6" s="26">
        <v>1.5712299999999999</v>
      </c>
      <c r="L6" s="38">
        <f t="shared" si="2"/>
        <v>5.5739134308789934E-2</v>
      </c>
      <c r="M6" s="39">
        <f t="shared" si="3"/>
        <v>1.506463089426755E-3</v>
      </c>
    </row>
    <row r="7" spans="1:13" x14ac:dyDescent="0.25">
      <c r="A7" s="10" t="s">
        <v>7</v>
      </c>
      <c r="B7" s="9">
        <f t="shared" si="0"/>
        <v>8.879999999999999E-2</v>
      </c>
      <c r="C7" s="21">
        <f>H5/3</f>
        <v>2.3999999999999998E-3</v>
      </c>
      <c r="D7" s="8" t="s">
        <v>43</v>
      </c>
      <c r="F7" s="10" t="s">
        <v>48</v>
      </c>
      <c r="G7" s="26">
        <f t="shared" si="1"/>
        <v>0</v>
      </c>
      <c r="H7" s="27">
        <v>0</v>
      </c>
      <c r="J7" s="10" t="s">
        <v>48</v>
      </c>
      <c r="K7" s="26">
        <v>0.78585000000000005</v>
      </c>
      <c r="L7" s="38">
        <f t="shared" si="2"/>
        <v>0</v>
      </c>
      <c r="M7" s="39">
        <f t="shared" si="3"/>
        <v>0</v>
      </c>
    </row>
    <row r="8" spans="1:13" x14ac:dyDescent="0.25">
      <c r="A8" s="10" t="s">
        <v>8</v>
      </c>
      <c r="B8" s="9">
        <f t="shared" si="0"/>
        <v>4.3789500000000002E-2</v>
      </c>
      <c r="C8" s="8">
        <f>H6/2</f>
        <v>1.1835000000000001E-3</v>
      </c>
      <c r="D8" s="8" t="s">
        <v>44</v>
      </c>
      <c r="F8" s="10" t="s">
        <v>49</v>
      </c>
      <c r="G8" s="26">
        <f t="shared" si="1"/>
        <v>0.90280000000000005</v>
      </c>
      <c r="H8" s="27">
        <v>2.4400000000000002E-2</v>
      </c>
      <c r="J8" s="10" t="s">
        <v>49</v>
      </c>
      <c r="K8" s="26">
        <v>0.53938399999999997</v>
      </c>
      <c r="L8" s="38">
        <f t="shared" si="2"/>
        <v>1.673761179419486</v>
      </c>
      <c r="M8" s="39">
        <f t="shared" si="3"/>
        <v>4.5236788632959081E-2</v>
      </c>
    </row>
    <row r="9" spans="1:13" x14ac:dyDescent="0.25">
      <c r="A9" s="10" t="s">
        <v>9</v>
      </c>
      <c r="B9" s="9">
        <f t="shared" si="0"/>
        <v>4.3789500000000002E-2</v>
      </c>
      <c r="C9" s="8">
        <f>H6/2</f>
        <v>1.1835000000000001E-3</v>
      </c>
      <c r="D9" s="8" t="s">
        <v>44</v>
      </c>
      <c r="F9" s="10" t="s">
        <v>50</v>
      </c>
      <c r="G9" s="26">
        <f t="shared" si="1"/>
        <v>202.02628999999999</v>
      </c>
      <c r="H9" s="27">
        <v>5.4601699999999997</v>
      </c>
      <c r="J9" s="10" t="s">
        <v>50</v>
      </c>
      <c r="K9" s="26">
        <v>1.470804</v>
      </c>
      <c r="L9" s="38">
        <f t="shared" si="2"/>
        <v>137.35772407472376</v>
      </c>
      <c r="M9" s="39">
        <f t="shared" si="3"/>
        <v>3.7123709209384796</v>
      </c>
    </row>
    <row r="10" spans="1:13" x14ac:dyDescent="0.25">
      <c r="A10" s="10" t="s">
        <v>10</v>
      </c>
      <c r="B10" s="9">
        <f t="shared" si="0"/>
        <v>0</v>
      </c>
      <c r="C10" s="8">
        <f>H7</f>
        <v>0</v>
      </c>
      <c r="D10" s="8"/>
      <c r="F10" s="10" t="s">
        <v>51</v>
      </c>
      <c r="G10" s="26">
        <f t="shared" si="1"/>
        <v>0</v>
      </c>
      <c r="H10" s="27">
        <v>0</v>
      </c>
      <c r="J10" s="10" t="s">
        <v>51</v>
      </c>
      <c r="K10" s="26">
        <v>0.50751999999999997</v>
      </c>
      <c r="L10" s="38">
        <f t="shared" si="2"/>
        <v>0</v>
      </c>
      <c r="M10" s="39">
        <f t="shared" si="3"/>
        <v>0</v>
      </c>
    </row>
    <row r="11" spans="1:13" x14ac:dyDescent="0.25">
      <c r="A11" s="10" t="s">
        <v>11</v>
      </c>
      <c r="B11" s="9">
        <f t="shared" si="0"/>
        <v>0.90280000000000005</v>
      </c>
      <c r="C11" s="8">
        <f>H8</f>
        <v>2.4400000000000002E-2</v>
      </c>
      <c r="D11" s="8"/>
      <c r="F11" s="10" t="s">
        <v>52</v>
      </c>
      <c r="G11" s="26">
        <f t="shared" si="1"/>
        <v>0</v>
      </c>
      <c r="H11" s="27">
        <v>0</v>
      </c>
      <c r="J11" s="10" t="s">
        <v>52</v>
      </c>
      <c r="K11" s="26">
        <v>0.94742999999999999</v>
      </c>
      <c r="L11" s="38">
        <f t="shared" si="2"/>
        <v>0</v>
      </c>
      <c r="M11" s="39">
        <f t="shared" si="3"/>
        <v>0</v>
      </c>
    </row>
    <row r="12" spans="1:13" x14ac:dyDescent="0.25">
      <c r="A12" s="10" t="s">
        <v>12</v>
      </c>
      <c r="B12" s="9">
        <f t="shared" si="0"/>
        <v>101.01314499999999</v>
      </c>
      <c r="C12" s="8">
        <f>H9/2</f>
        <v>2.7300849999999999</v>
      </c>
      <c r="D12" s="8" t="s">
        <v>44</v>
      </c>
      <c r="F12" s="10" t="s">
        <v>53</v>
      </c>
      <c r="G12" s="26">
        <f t="shared" si="1"/>
        <v>5.0838000000000001E-2</v>
      </c>
      <c r="H12" s="27">
        <v>1.374E-3</v>
      </c>
      <c r="J12" s="10" t="s">
        <v>53</v>
      </c>
      <c r="K12" s="26">
        <v>0.686172</v>
      </c>
      <c r="L12" s="38">
        <f t="shared" si="2"/>
        <v>7.4089295395323621E-2</v>
      </c>
      <c r="M12" s="39">
        <f t="shared" si="3"/>
        <v>2.0024133890628004E-3</v>
      </c>
    </row>
    <row r="13" spans="1:13" x14ac:dyDescent="0.25">
      <c r="A13" s="10" t="s">
        <v>13</v>
      </c>
      <c r="B13" s="9">
        <f t="shared" si="0"/>
        <v>101.01314499999999</v>
      </c>
      <c r="C13" s="8">
        <f>H9/2</f>
        <v>2.7300849999999999</v>
      </c>
      <c r="D13" s="8" t="s">
        <v>44</v>
      </c>
      <c r="F13" s="10" t="s">
        <v>54</v>
      </c>
      <c r="G13" s="26">
        <f t="shared" si="1"/>
        <v>1.1359000000000001</v>
      </c>
      <c r="H13" s="27">
        <v>3.0700000000000002E-2</v>
      </c>
      <c r="J13" s="10" t="s">
        <v>54</v>
      </c>
      <c r="K13" s="26">
        <v>1.2184699999999999</v>
      </c>
      <c r="L13" s="38">
        <f t="shared" si="2"/>
        <v>0.93223468776416341</v>
      </c>
      <c r="M13" s="39">
        <f t="shared" si="3"/>
        <v>2.5195532101734145E-2</v>
      </c>
    </row>
    <row r="14" spans="1:13" x14ac:dyDescent="0.25">
      <c r="A14" s="10" t="s">
        <v>14</v>
      </c>
      <c r="B14" s="9">
        <f t="shared" si="0"/>
        <v>0</v>
      </c>
      <c r="C14" s="8">
        <f>H10</f>
        <v>0</v>
      </c>
      <c r="D14" s="8"/>
      <c r="F14" s="10" t="s">
        <v>55</v>
      </c>
      <c r="G14" s="26">
        <f t="shared" si="1"/>
        <v>8.4970500000000015</v>
      </c>
      <c r="H14" s="27">
        <f>C18+C19</f>
        <v>0.22965000000000002</v>
      </c>
      <c r="J14" s="10" t="s">
        <v>55</v>
      </c>
      <c r="K14" s="26">
        <v>1.5948009999999999</v>
      </c>
      <c r="L14" s="38">
        <f t="shared" si="2"/>
        <v>5.3279688186802003</v>
      </c>
      <c r="M14" s="39">
        <f t="shared" si="3"/>
        <v>0.14399915726162701</v>
      </c>
    </row>
    <row r="15" spans="1:13" x14ac:dyDescent="0.25">
      <c r="A15" s="10" t="s">
        <v>15</v>
      </c>
      <c r="B15" s="9">
        <f t="shared" si="0"/>
        <v>0</v>
      </c>
      <c r="C15" s="8">
        <f>H11</f>
        <v>0</v>
      </c>
      <c r="D15" s="8"/>
      <c r="F15" s="10" t="s">
        <v>56</v>
      </c>
      <c r="G15" s="26">
        <f t="shared" si="1"/>
        <v>0.86335800000000007</v>
      </c>
      <c r="H15" s="27">
        <v>2.3334000000000001E-2</v>
      </c>
      <c r="J15" s="10" t="s">
        <v>56</v>
      </c>
      <c r="K15" s="26">
        <v>0.82789299999999999</v>
      </c>
      <c r="L15" s="38">
        <f t="shared" si="2"/>
        <v>1.0428376613886094</v>
      </c>
      <c r="M15" s="39">
        <f t="shared" si="3"/>
        <v>2.8184801659151607E-2</v>
      </c>
    </row>
    <row r="16" spans="1:13" x14ac:dyDescent="0.25">
      <c r="A16" s="10" t="s">
        <v>20</v>
      </c>
      <c r="B16" s="9">
        <f t="shared" si="0"/>
        <v>5.0838000000000001E-2</v>
      </c>
      <c r="C16" s="8">
        <f>H12</f>
        <v>1.374E-3</v>
      </c>
      <c r="D16" s="8"/>
      <c r="F16" s="10" t="s">
        <v>57</v>
      </c>
      <c r="G16" s="26">
        <f t="shared" si="1"/>
        <v>0.18796000000000002</v>
      </c>
      <c r="H16" s="27">
        <v>5.0800000000000003E-3</v>
      </c>
      <c r="J16" s="10" t="s">
        <v>57</v>
      </c>
      <c r="K16" s="26">
        <v>2.1331570000000002</v>
      </c>
      <c r="L16" s="38">
        <f t="shared" si="2"/>
        <v>8.8113533134223126E-2</v>
      </c>
      <c r="M16" s="39">
        <f t="shared" si="3"/>
        <v>2.3814468414654899E-3</v>
      </c>
    </row>
    <row r="17" spans="1:13" x14ac:dyDescent="0.25">
      <c r="A17" s="10" t="s">
        <v>16</v>
      </c>
      <c r="B17" s="9">
        <f t="shared" si="0"/>
        <v>1.1359000000000001</v>
      </c>
      <c r="C17" s="8">
        <f>H13</f>
        <v>3.0700000000000002E-2</v>
      </c>
      <c r="D17" s="8"/>
      <c r="F17" s="10" t="s">
        <v>58</v>
      </c>
      <c r="G17" s="26">
        <f t="shared" si="1"/>
        <v>0.62685399999999991</v>
      </c>
      <c r="H17" s="27">
        <v>1.6941999999999999E-2</v>
      </c>
      <c r="J17" s="10" t="s">
        <v>58</v>
      </c>
      <c r="K17" s="26">
        <v>2.1911309999999999</v>
      </c>
      <c r="L17" s="38">
        <f t="shared" si="2"/>
        <v>0.28608695691859587</v>
      </c>
      <c r="M17" s="39">
        <f t="shared" si="3"/>
        <v>7.7320799167188087E-3</v>
      </c>
    </row>
    <row r="18" spans="1:13" x14ac:dyDescent="0.25">
      <c r="A18" s="10" t="s">
        <v>17</v>
      </c>
      <c r="B18" s="9">
        <f t="shared" si="0"/>
        <v>6.9153000000000002</v>
      </c>
      <c r="C18" s="8">
        <v>0.18690000000000001</v>
      </c>
      <c r="D18" s="8"/>
      <c r="F18" s="10" t="s">
        <v>59</v>
      </c>
      <c r="G18" s="26">
        <f t="shared" si="1"/>
        <v>0.19684000000000001</v>
      </c>
      <c r="H18" s="27">
        <v>5.3200000000000001E-3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1.5817500000000002</v>
      </c>
      <c r="C19" s="8">
        <v>4.2750000000000003E-2</v>
      </c>
      <c r="D19" s="8"/>
      <c r="F19" s="10" t="s">
        <v>60</v>
      </c>
      <c r="G19" s="26">
        <f t="shared" si="1"/>
        <v>0</v>
      </c>
      <c r="H19" s="27">
        <v>0</v>
      </c>
      <c r="J19" s="10" t="s">
        <v>60</v>
      </c>
      <c r="K19" s="26">
        <v>0.48378599999999999</v>
      </c>
      <c r="L19" s="38">
        <f t="shared" si="2"/>
        <v>0</v>
      </c>
      <c r="M19" s="39">
        <f t="shared" si="3"/>
        <v>0</v>
      </c>
    </row>
    <row r="20" spans="1:13" x14ac:dyDescent="0.25">
      <c r="A20" s="10" t="s">
        <v>19</v>
      </c>
      <c r="B20" s="9">
        <f t="shared" si="0"/>
        <v>0.86335800000000007</v>
      </c>
      <c r="C20" s="8">
        <f>H15</f>
        <v>2.3334000000000001E-2</v>
      </c>
      <c r="D20" s="8"/>
      <c r="F20" s="10" t="s">
        <v>61</v>
      </c>
      <c r="G20" s="26">
        <f t="shared" si="1"/>
        <v>4.0034000000000001</v>
      </c>
      <c r="H20" s="27">
        <f>C27+C28</f>
        <v>0.1082</v>
      </c>
      <c r="J20" s="10" t="s">
        <v>61</v>
      </c>
      <c r="K20" s="26">
        <v>1.4435480000000001</v>
      </c>
      <c r="L20" s="38">
        <f t="shared" si="2"/>
        <v>2.773305771612721</v>
      </c>
      <c r="M20" s="39">
        <f t="shared" si="3"/>
        <v>7.4954210043587058E-2</v>
      </c>
    </row>
    <row r="21" spans="1:13" x14ac:dyDescent="0.25">
      <c r="A21" s="10" t="s">
        <v>21</v>
      </c>
      <c r="B21" s="9">
        <f t="shared" si="0"/>
        <v>9.3980000000000008E-2</v>
      </c>
      <c r="C21" s="8">
        <f>H16/2</f>
        <v>2.5400000000000002E-3</v>
      </c>
      <c r="D21" s="8" t="s">
        <v>44</v>
      </c>
      <c r="F21" s="10" t="s">
        <v>62</v>
      </c>
      <c r="G21" s="26">
        <f t="shared" si="1"/>
        <v>0</v>
      </c>
      <c r="H21" s="27">
        <v>0</v>
      </c>
      <c r="J21" s="10" t="s">
        <v>62</v>
      </c>
      <c r="K21" s="26">
        <v>0.43268099999999998</v>
      </c>
      <c r="L21" s="38">
        <f t="shared" si="2"/>
        <v>0</v>
      </c>
      <c r="M21" s="39">
        <f t="shared" si="3"/>
        <v>0</v>
      </c>
    </row>
    <row r="22" spans="1:13" x14ac:dyDescent="0.25">
      <c r="A22" s="10" t="s">
        <v>22</v>
      </c>
      <c r="B22" s="9">
        <f t="shared" si="0"/>
        <v>9.3980000000000008E-2</v>
      </c>
      <c r="C22" s="8">
        <f>H16/2</f>
        <v>2.5400000000000002E-3</v>
      </c>
      <c r="D22" s="8" t="s">
        <v>44</v>
      </c>
      <c r="F22" s="10" t="s">
        <v>63</v>
      </c>
      <c r="G22" s="26">
        <f t="shared" si="1"/>
        <v>9.1327100000000008E-2</v>
      </c>
      <c r="H22" s="27">
        <v>2.4683000000000001E-3</v>
      </c>
      <c r="J22" s="10" t="s">
        <v>63</v>
      </c>
      <c r="K22" s="26">
        <v>2.058119</v>
      </c>
      <c r="L22" s="38">
        <f t="shared" si="2"/>
        <v>4.4374061946855357E-2</v>
      </c>
      <c r="M22" s="39">
        <f t="shared" si="3"/>
        <v>1.1992989715366312E-3</v>
      </c>
    </row>
    <row r="23" spans="1:13" x14ac:dyDescent="0.25">
      <c r="A23" s="10" t="s">
        <v>23</v>
      </c>
      <c r="B23" s="9">
        <f t="shared" si="0"/>
        <v>0.31342699999999996</v>
      </c>
      <c r="C23" s="8">
        <f>H17/2</f>
        <v>8.4709999999999994E-3</v>
      </c>
      <c r="D23" s="8" t="s">
        <v>44</v>
      </c>
      <c r="F23" s="10" t="s">
        <v>64</v>
      </c>
      <c r="G23" s="26">
        <f t="shared" si="1"/>
        <v>9.4534999999999984E-3</v>
      </c>
      <c r="H23" s="27">
        <v>2.5549999999999998E-4</v>
      </c>
      <c r="J23" s="10" t="s">
        <v>64</v>
      </c>
      <c r="K23" s="26">
        <v>1.1789719999999999</v>
      </c>
      <c r="L23" s="38">
        <f t="shared" si="2"/>
        <v>8.0184262221664297E-3</v>
      </c>
      <c r="M23" s="39">
        <f t="shared" si="3"/>
        <v>2.1671422222071431E-4</v>
      </c>
    </row>
    <row r="24" spans="1:13" x14ac:dyDescent="0.25">
      <c r="A24" s="10" t="s">
        <v>24</v>
      </c>
      <c r="B24" s="9">
        <f t="shared" si="0"/>
        <v>0.31342699999999996</v>
      </c>
      <c r="C24" s="8">
        <f>H17/2</f>
        <v>8.4709999999999994E-3</v>
      </c>
      <c r="D24" s="8" t="s">
        <v>44</v>
      </c>
      <c r="F24" s="10" t="s">
        <v>65</v>
      </c>
      <c r="G24" s="26">
        <f t="shared" si="1"/>
        <v>7.9389790000000007</v>
      </c>
      <c r="H24" s="27">
        <v>0.21456700000000001</v>
      </c>
      <c r="J24" s="10" t="s">
        <v>65</v>
      </c>
      <c r="K24" s="26">
        <v>0.62778999999999996</v>
      </c>
      <c r="L24" s="38">
        <f t="shared" si="2"/>
        <v>12.645915035282501</v>
      </c>
      <c r="M24" s="39">
        <f t="shared" si="3"/>
        <v>0.34178148744006759</v>
      </c>
    </row>
    <row r="25" spans="1:13" x14ac:dyDescent="0.25">
      <c r="A25" s="10" t="s">
        <v>25</v>
      </c>
      <c r="B25" s="9">
        <f t="shared" si="0"/>
        <v>0.19684000000000001</v>
      </c>
      <c r="C25" s="8">
        <f>H18</f>
        <v>5.3200000000000001E-3</v>
      </c>
      <c r="D25" s="8" t="s">
        <v>85</v>
      </c>
      <c r="F25" s="10" t="s">
        <v>66</v>
      </c>
      <c r="G25" s="26">
        <f t="shared" si="1"/>
        <v>0.25085999999999997</v>
      </c>
      <c r="H25" s="27">
        <v>6.7799999999999996E-3</v>
      </c>
      <c r="J25" s="10" t="s">
        <v>66</v>
      </c>
      <c r="K25" s="26">
        <v>1.408039</v>
      </c>
      <c r="L25" s="38">
        <f t="shared" si="2"/>
        <v>0.17816267873262032</v>
      </c>
      <c r="M25" s="39">
        <f t="shared" si="3"/>
        <v>4.8152075333140624E-3</v>
      </c>
    </row>
    <row r="26" spans="1:13" x14ac:dyDescent="0.25">
      <c r="A26" s="10" t="s">
        <v>26</v>
      </c>
      <c r="B26" s="9">
        <f t="shared" si="0"/>
        <v>0</v>
      </c>
      <c r="C26" s="8">
        <f>H19</f>
        <v>0</v>
      </c>
      <c r="D26" s="8"/>
      <c r="F26" s="10" t="s">
        <v>67</v>
      </c>
      <c r="G26" s="26">
        <f t="shared" si="1"/>
        <v>6.5305</v>
      </c>
      <c r="H26" s="27">
        <v>0.17649999999999999</v>
      </c>
      <c r="J26" s="10" t="s">
        <v>67</v>
      </c>
      <c r="K26" s="26">
        <v>0.83678399999999997</v>
      </c>
      <c r="L26" s="38">
        <f t="shared" si="2"/>
        <v>7.8042840207269739</v>
      </c>
      <c r="M26" s="39">
        <f t="shared" si="3"/>
        <v>0.21092659515478307</v>
      </c>
    </row>
    <row r="27" spans="1:13" x14ac:dyDescent="0.25">
      <c r="A27" s="10" t="s">
        <v>27</v>
      </c>
      <c r="B27" s="9">
        <f t="shared" si="0"/>
        <v>0</v>
      </c>
      <c r="C27" s="8">
        <v>0</v>
      </c>
      <c r="D27" s="8"/>
      <c r="F27" s="10" t="s">
        <v>68</v>
      </c>
      <c r="G27" s="26">
        <f t="shared" si="1"/>
        <v>1.3671499999999999</v>
      </c>
      <c r="H27" s="27">
        <v>3.6949999999999997E-2</v>
      </c>
      <c r="J27" s="10" t="s">
        <v>68</v>
      </c>
      <c r="K27" s="26">
        <v>1.995322</v>
      </c>
      <c r="L27" s="38">
        <f t="shared" si="2"/>
        <v>0.68517763047768721</v>
      </c>
      <c r="M27" s="39">
        <f t="shared" si="3"/>
        <v>1.851831433723479E-2</v>
      </c>
    </row>
    <row r="28" spans="1:13" x14ac:dyDescent="0.25">
      <c r="A28" s="10" t="s">
        <v>28</v>
      </c>
      <c r="B28" s="9">
        <f t="shared" si="0"/>
        <v>4.0034000000000001</v>
      </c>
      <c r="C28" s="8">
        <v>0.1082</v>
      </c>
      <c r="D28" s="8"/>
      <c r="F28" s="10" t="s">
        <v>69</v>
      </c>
      <c r="G28" s="26">
        <f t="shared" si="1"/>
        <v>0</v>
      </c>
      <c r="H28" s="27">
        <v>0</v>
      </c>
      <c r="J28" s="10" t="s">
        <v>69</v>
      </c>
      <c r="K28" s="26">
        <v>0.51765000000000005</v>
      </c>
      <c r="L28" s="38">
        <f t="shared" si="2"/>
        <v>0</v>
      </c>
      <c r="M28" s="39">
        <f t="shared" si="3"/>
        <v>0</v>
      </c>
    </row>
    <row r="29" spans="1:13" x14ac:dyDescent="0.25">
      <c r="A29" s="10" t="s">
        <v>29</v>
      </c>
      <c r="B29" s="9">
        <f t="shared" si="0"/>
        <v>0</v>
      </c>
      <c r="C29" s="8">
        <f>H21</f>
        <v>0</v>
      </c>
      <c r="D29" s="8"/>
      <c r="F29" s="10" t="s">
        <v>70</v>
      </c>
      <c r="G29" s="26">
        <f t="shared" si="1"/>
        <v>0</v>
      </c>
      <c r="H29" s="27">
        <v>0</v>
      </c>
      <c r="J29" s="10" t="s">
        <v>70</v>
      </c>
      <c r="K29" s="26">
        <v>0.97969499999999998</v>
      </c>
      <c r="L29" s="38">
        <f t="shared" si="2"/>
        <v>0</v>
      </c>
      <c r="M29" s="39">
        <f t="shared" si="3"/>
        <v>0</v>
      </c>
    </row>
    <row r="30" spans="1:13" ht="13.8" thickBot="1" x14ac:dyDescent="0.3">
      <c r="A30" s="10" t="s">
        <v>30</v>
      </c>
      <c r="B30" s="9">
        <f t="shared" si="0"/>
        <v>4.5663550000000004E-2</v>
      </c>
      <c r="C30" s="8">
        <f>H22/2</f>
        <v>1.23415E-3</v>
      </c>
      <c r="D30" s="8" t="s">
        <v>44</v>
      </c>
      <c r="F30" s="28" t="s">
        <v>71</v>
      </c>
      <c r="G30" s="29">
        <f t="shared" si="1"/>
        <v>3.7240499999999996E-3</v>
      </c>
      <c r="H30" s="30">
        <v>1.0064999999999999E-4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4.5663550000000004E-2</v>
      </c>
      <c r="C31" s="8">
        <f>H22/2</f>
        <v>1.23415E-3</v>
      </c>
      <c r="D31" s="8" t="s">
        <v>44</v>
      </c>
      <c r="L31" s="40">
        <f>L4+L5+L6+L7+L8+L9+L10+L11+L12+L13+L14+L15+L16+L17+L18+L19+L20+L21+L22+L23+L24+L25+L26+L27+L28+L29+L30</f>
        <v>171.10209307871676</v>
      </c>
      <c r="M31" s="40">
        <f>M4+M5+M6+M7+M8+M9+M10+M11+M12+M13+M14+M15+M16+M17+M18+M19+M20+M21+M22+M23+M24+M25+M26+M27+M28+M29+M30</f>
        <v>4.6243808940193718</v>
      </c>
    </row>
    <row r="32" spans="1:13" x14ac:dyDescent="0.25">
      <c r="A32" s="10" t="s">
        <v>32</v>
      </c>
      <c r="B32" s="9">
        <f t="shared" si="0"/>
        <v>9.4534999999999984E-3</v>
      </c>
      <c r="C32" s="8">
        <f>H23</f>
        <v>2.5549999999999998E-4</v>
      </c>
      <c r="D32" s="8"/>
    </row>
    <row r="33" spans="1:4" x14ac:dyDescent="0.25">
      <c r="A33" s="10" t="s">
        <v>33</v>
      </c>
      <c r="B33" s="9">
        <f t="shared" si="0"/>
        <v>7.9389790000000007</v>
      </c>
      <c r="C33" s="8">
        <f>H24</f>
        <v>0.21456700000000001</v>
      </c>
      <c r="D33" s="8"/>
    </row>
    <row r="34" spans="1:4" x14ac:dyDescent="0.25">
      <c r="A34" s="10" t="s">
        <v>34</v>
      </c>
      <c r="B34" s="9">
        <f t="shared" si="0"/>
        <v>0.12542999999999999</v>
      </c>
      <c r="C34" s="8">
        <f>H25/2</f>
        <v>3.3899999999999998E-3</v>
      </c>
      <c r="D34" s="8" t="s">
        <v>44</v>
      </c>
    </row>
    <row r="35" spans="1:4" x14ac:dyDescent="0.25">
      <c r="A35" s="10" t="s">
        <v>35</v>
      </c>
      <c r="B35" s="9">
        <f t="shared" si="0"/>
        <v>0.12542999999999999</v>
      </c>
      <c r="C35" s="8">
        <f>H25/2</f>
        <v>3.3899999999999998E-3</v>
      </c>
      <c r="D35" s="8" t="s">
        <v>44</v>
      </c>
    </row>
    <row r="36" spans="1:4" x14ac:dyDescent="0.25">
      <c r="A36" s="10" t="s">
        <v>36</v>
      </c>
      <c r="B36" s="9">
        <f t="shared" si="0"/>
        <v>6.5305</v>
      </c>
      <c r="C36" s="8">
        <f>H26</f>
        <v>0.17649999999999999</v>
      </c>
      <c r="D36" s="8"/>
    </row>
    <row r="37" spans="1:4" x14ac:dyDescent="0.25">
      <c r="A37" s="10" t="s">
        <v>37</v>
      </c>
      <c r="B37" s="9">
        <f t="shared" si="0"/>
        <v>0.68357499999999993</v>
      </c>
      <c r="C37" s="8">
        <f>H27/2</f>
        <v>1.8474999999999998E-2</v>
      </c>
      <c r="D37" s="8" t="s">
        <v>44</v>
      </c>
    </row>
    <row r="38" spans="1:4" x14ac:dyDescent="0.25">
      <c r="A38" s="10" t="s">
        <v>38</v>
      </c>
      <c r="B38" s="9">
        <f t="shared" si="0"/>
        <v>0.68357499999999993</v>
      </c>
      <c r="C38" s="8">
        <f>H27/2</f>
        <v>1.8474999999999998E-2</v>
      </c>
      <c r="D38" s="8" t="s">
        <v>44</v>
      </c>
    </row>
    <row r="39" spans="1:4" x14ac:dyDescent="0.25">
      <c r="A39" s="10" t="s">
        <v>39</v>
      </c>
      <c r="B39" s="9">
        <f t="shared" si="0"/>
        <v>0</v>
      </c>
      <c r="C39" s="8">
        <f>H28</f>
        <v>0</v>
      </c>
      <c r="D39" s="8"/>
    </row>
    <row r="40" spans="1:4" ht="13.8" thickBot="1" x14ac:dyDescent="0.3">
      <c r="A40" s="11" t="s">
        <v>40</v>
      </c>
      <c r="B40" s="12">
        <f t="shared" si="0"/>
        <v>0</v>
      </c>
      <c r="C40" s="13">
        <f>H29</f>
        <v>0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3.7240499999999996E-3</v>
      </c>
      <c r="C44" s="22">
        <f>H30</f>
        <v>1.0064999999999999E-4</v>
      </c>
      <c r="D44" s="22"/>
    </row>
  </sheetData>
  <mergeCells count="4">
    <mergeCell ref="A1:D1"/>
    <mergeCell ref="F1:H1"/>
    <mergeCell ref="J1:M1"/>
    <mergeCell ref="A42:D42"/>
  </mergeCells>
  <phoneticPr fontId="0" type="noConversion"/>
  <pageMargins left="0.75" right="0.75" top="1" bottom="1" header="0.5" footer="0.5"/>
  <pageSetup scale="88" orientation="portrait" r:id="rId1"/>
  <headerFooter alignWithMargins="0">
    <oddHeader>&amp;C&amp;"Arial,Bold"&amp;12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opLeftCell="D1" zoomScaleNormal="100" workbookViewId="0">
      <pane ySplit="3" topLeftCell="A4" activePane="bottomLeft" state="frozen"/>
      <selection pane="bottomLeft" activeCell="N4" sqref="N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5546875" customWidth="1"/>
    <col min="7" max="7" width="10.6640625" customWidth="1"/>
    <col min="8" max="8" width="10" bestFit="1" customWidth="1"/>
    <col min="11" max="11" width="15.6640625" customWidth="1"/>
  </cols>
  <sheetData>
    <row r="1" spans="1:13" ht="17.399999999999999" x14ac:dyDescent="0.3">
      <c r="A1" s="42" t="s">
        <v>77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E3" s="1"/>
      <c r="F3" s="6" t="s">
        <v>0</v>
      </c>
      <c r="G3" s="6" t="s">
        <v>2</v>
      </c>
      <c r="H3" s="6" t="s">
        <v>3</v>
      </c>
      <c r="I3" s="1"/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2.5892663639999998</v>
      </c>
      <c r="C4" s="7">
        <f>H4</f>
        <v>6.9980171999999993E-2</v>
      </c>
      <c r="D4" s="7" t="s">
        <v>85</v>
      </c>
      <c r="F4" s="23" t="s">
        <v>45</v>
      </c>
      <c r="G4" s="24">
        <f>H4*37</f>
        <v>2.5892663639999998</v>
      </c>
      <c r="H4" s="25">
        <v>6.9980171999999993E-2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8.879999999999999E-2</v>
      </c>
      <c r="C5" s="21">
        <f>H5/3</f>
        <v>2.3999999999999998E-3</v>
      </c>
      <c r="D5" s="21" t="s">
        <v>43</v>
      </c>
      <c r="F5" s="10" t="s">
        <v>46</v>
      </c>
      <c r="G5" s="26">
        <f t="shared" ref="G5:G30" si="1">H5*37</f>
        <v>0.26639999999999997</v>
      </c>
      <c r="H5" s="27">
        <v>7.1999999999999998E-3</v>
      </c>
      <c r="J5" s="10" t="s">
        <v>46</v>
      </c>
      <c r="K5" s="26">
        <v>2.1432000000000002</v>
      </c>
      <c r="L5" s="38">
        <f t="shared" ref="L5:L29" si="2">G5/K5</f>
        <v>0.12430011198208284</v>
      </c>
      <c r="M5" s="39">
        <f t="shared" ref="M5:M29" si="3">H5/K5</f>
        <v>3.359462486002239E-3</v>
      </c>
    </row>
    <row r="6" spans="1:13" x14ac:dyDescent="0.25">
      <c r="A6" s="10" t="s">
        <v>6</v>
      </c>
      <c r="B6" s="9">
        <f t="shared" si="0"/>
        <v>8.879999999999999E-2</v>
      </c>
      <c r="C6" s="21">
        <f>H5/3</f>
        <v>2.3999999999999998E-3</v>
      </c>
      <c r="D6" s="8" t="s">
        <v>43</v>
      </c>
      <c r="F6" s="10" t="s">
        <v>47</v>
      </c>
      <c r="G6" s="26">
        <f t="shared" si="1"/>
        <v>4791.13</v>
      </c>
      <c r="H6" s="27">
        <v>129.49</v>
      </c>
      <c r="J6" s="10" t="s">
        <v>47</v>
      </c>
      <c r="K6" s="26">
        <v>1.5712299999999999</v>
      </c>
      <c r="L6" s="38">
        <f t="shared" si="2"/>
        <v>3049.2862279869914</v>
      </c>
      <c r="M6" s="39">
        <f t="shared" si="3"/>
        <v>82.41314129694571</v>
      </c>
    </row>
    <row r="7" spans="1:13" x14ac:dyDescent="0.25">
      <c r="A7" s="10" t="s">
        <v>7</v>
      </c>
      <c r="B7" s="9">
        <f t="shared" si="0"/>
        <v>8.879999999999999E-2</v>
      </c>
      <c r="C7" s="21">
        <f>H5/3</f>
        <v>2.3999999999999998E-3</v>
      </c>
      <c r="D7" s="8" t="s">
        <v>43</v>
      </c>
      <c r="F7" s="10" t="s">
        <v>48</v>
      </c>
      <c r="G7" s="26">
        <f t="shared" si="1"/>
        <v>0</v>
      </c>
      <c r="H7" s="27">
        <v>0</v>
      </c>
      <c r="J7" s="10" t="s">
        <v>48</v>
      </c>
      <c r="K7" s="26">
        <v>0.78585000000000005</v>
      </c>
      <c r="L7" s="38">
        <f t="shared" si="2"/>
        <v>0</v>
      </c>
      <c r="M7" s="39">
        <f t="shared" si="3"/>
        <v>0</v>
      </c>
    </row>
    <row r="8" spans="1:13" x14ac:dyDescent="0.25">
      <c r="A8" s="10" t="s">
        <v>8</v>
      </c>
      <c r="B8" s="9">
        <f t="shared" si="0"/>
        <v>2395.5650000000001</v>
      </c>
      <c r="C8" s="8">
        <f>H6/2</f>
        <v>64.745000000000005</v>
      </c>
      <c r="D8" s="8" t="s">
        <v>44</v>
      </c>
      <c r="F8" s="10" t="s">
        <v>49</v>
      </c>
      <c r="G8" s="26">
        <f t="shared" si="1"/>
        <v>37.369999999999997</v>
      </c>
      <c r="H8" s="27">
        <v>1.01</v>
      </c>
      <c r="J8" s="10" t="s">
        <v>49</v>
      </c>
      <c r="K8" s="26">
        <v>0.53938399999999997</v>
      </c>
      <c r="L8" s="38">
        <f t="shared" si="2"/>
        <v>69.282737344822976</v>
      </c>
      <c r="M8" s="39">
        <f t="shared" si="3"/>
        <v>1.8725064147249455</v>
      </c>
    </row>
    <row r="9" spans="1:13" x14ac:dyDescent="0.25">
      <c r="A9" s="10" t="s">
        <v>9</v>
      </c>
      <c r="B9" s="9">
        <f t="shared" si="0"/>
        <v>2395.5650000000001</v>
      </c>
      <c r="C9" s="8">
        <f>H6/2</f>
        <v>64.745000000000005</v>
      </c>
      <c r="D9" s="8" t="s">
        <v>44</v>
      </c>
      <c r="F9" s="10" t="s">
        <v>50</v>
      </c>
      <c r="G9" s="26">
        <f t="shared" si="1"/>
        <v>6130.9</v>
      </c>
      <c r="H9" s="27">
        <v>165.7</v>
      </c>
      <c r="J9" s="10" t="s">
        <v>50</v>
      </c>
      <c r="K9" s="26">
        <v>1.470804</v>
      </c>
      <c r="L9" s="38">
        <f t="shared" si="2"/>
        <v>4168.4004122915085</v>
      </c>
      <c r="M9" s="39">
        <f t="shared" si="3"/>
        <v>112.65947060247319</v>
      </c>
    </row>
    <row r="10" spans="1:13" x14ac:dyDescent="0.25">
      <c r="A10" s="10" t="s">
        <v>10</v>
      </c>
      <c r="B10" s="9">
        <f t="shared" si="0"/>
        <v>0</v>
      </c>
      <c r="C10" s="8">
        <f>H7</f>
        <v>0</v>
      </c>
      <c r="D10" s="8"/>
      <c r="F10" s="10" t="s">
        <v>51</v>
      </c>
      <c r="G10" s="26">
        <f t="shared" si="1"/>
        <v>0</v>
      </c>
      <c r="H10" s="27">
        <v>0</v>
      </c>
      <c r="J10" s="10" t="s">
        <v>51</v>
      </c>
      <c r="K10" s="26">
        <v>0.50751999999999997</v>
      </c>
      <c r="L10" s="38">
        <f t="shared" si="2"/>
        <v>0</v>
      </c>
      <c r="M10" s="39">
        <f t="shared" si="3"/>
        <v>0</v>
      </c>
    </row>
    <row r="11" spans="1:13" x14ac:dyDescent="0.25">
      <c r="A11" s="10" t="s">
        <v>11</v>
      </c>
      <c r="B11" s="9">
        <f t="shared" si="0"/>
        <v>37.369999999999997</v>
      </c>
      <c r="C11" s="8">
        <f>H8</f>
        <v>1.01</v>
      </c>
      <c r="D11" s="8"/>
      <c r="F11" s="10" t="s">
        <v>52</v>
      </c>
      <c r="G11" s="26">
        <f t="shared" si="1"/>
        <v>0</v>
      </c>
      <c r="H11" s="27">
        <v>0</v>
      </c>
      <c r="J11" s="10" t="s">
        <v>52</v>
      </c>
      <c r="K11" s="26">
        <v>0.94742999999999999</v>
      </c>
      <c r="L11" s="38">
        <f t="shared" si="2"/>
        <v>0</v>
      </c>
      <c r="M11" s="39">
        <f t="shared" si="3"/>
        <v>0</v>
      </c>
    </row>
    <row r="12" spans="1:13" x14ac:dyDescent="0.25">
      <c r="A12" s="10" t="s">
        <v>12</v>
      </c>
      <c r="B12" s="9">
        <f t="shared" si="0"/>
        <v>3065.45</v>
      </c>
      <c r="C12" s="8">
        <f>H9/2</f>
        <v>82.85</v>
      </c>
      <c r="D12" s="8" t="s">
        <v>44</v>
      </c>
      <c r="F12" s="10" t="s">
        <v>53</v>
      </c>
      <c r="G12" s="26">
        <f t="shared" si="1"/>
        <v>178.34</v>
      </c>
      <c r="H12" s="27">
        <v>4.82</v>
      </c>
      <c r="J12" s="10" t="s">
        <v>53</v>
      </c>
      <c r="K12" s="26">
        <v>0.686172</v>
      </c>
      <c r="L12" s="38">
        <f t="shared" si="2"/>
        <v>259.90567962551665</v>
      </c>
      <c r="M12" s="39">
        <f t="shared" si="3"/>
        <v>7.024477827716666</v>
      </c>
    </row>
    <row r="13" spans="1:13" x14ac:dyDescent="0.25">
      <c r="A13" s="10" t="s">
        <v>13</v>
      </c>
      <c r="B13" s="9">
        <f t="shared" si="0"/>
        <v>3065.45</v>
      </c>
      <c r="C13" s="8">
        <f>H9/2</f>
        <v>82.85</v>
      </c>
      <c r="D13" s="8" t="s">
        <v>44</v>
      </c>
      <c r="F13" s="10" t="s">
        <v>54</v>
      </c>
      <c r="G13" s="26">
        <f t="shared" si="1"/>
        <v>1705.7</v>
      </c>
      <c r="H13" s="27">
        <v>46.1</v>
      </c>
      <c r="J13" s="10" t="s">
        <v>54</v>
      </c>
      <c r="K13" s="26">
        <v>1.2184699999999999</v>
      </c>
      <c r="L13" s="38">
        <f t="shared" si="2"/>
        <v>1399.8703291833201</v>
      </c>
      <c r="M13" s="39">
        <f t="shared" si="3"/>
        <v>37.834333221170816</v>
      </c>
    </row>
    <row r="14" spans="1:13" x14ac:dyDescent="0.25">
      <c r="A14" s="10" t="s">
        <v>14</v>
      </c>
      <c r="B14" s="9">
        <f t="shared" si="0"/>
        <v>0</v>
      </c>
      <c r="C14" s="8">
        <f>H10</f>
        <v>0</v>
      </c>
      <c r="D14" s="8"/>
      <c r="F14" s="10" t="s">
        <v>55</v>
      </c>
      <c r="G14" s="26">
        <f t="shared" si="1"/>
        <v>1521.181</v>
      </c>
      <c r="H14" s="27">
        <f>C18+C19</f>
        <v>41.113</v>
      </c>
      <c r="J14" s="10" t="s">
        <v>55</v>
      </c>
      <c r="K14" s="26">
        <v>1.5948009999999999</v>
      </c>
      <c r="L14" s="38">
        <f t="shared" si="2"/>
        <v>953.8375007289311</v>
      </c>
      <c r="M14" s="39">
        <f t="shared" si="3"/>
        <v>25.779391911592732</v>
      </c>
    </row>
    <row r="15" spans="1:13" x14ac:dyDescent="0.25">
      <c r="A15" s="10" t="s">
        <v>15</v>
      </c>
      <c r="B15" s="9">
        <f t="shared" si="0"/>
        <v>0</v>
      </c>
      <c r="C15" s="8">
        <f>H11</f>
        <v>0</v>
      </c>
      <c r="D15" s="8"/>
      <c r="F15" s="10" t="s">
        <v>56</v>
      </c>
      <c r="G15" s="26">
        <f t="shared" si="1"/>
        <v>222.0444</v>
      </c>
      <c r="H15" s="27">
        <v>6.0011999999999999</v>
      </c>
      <c r="J15" s="10" t="s">
        <v>56</v>
      </c>
      <c r="K15" s="26">
        <v>0.82789299999999999</v>
      </c>
      <c r="L15" s="38">
        <f t="shared" si="2"/>
        <v>268.20422445895787</v>
      </c>
      <c r="M15" s="39">
        <f t="shared" si="3"/>
        <v>7.2487628232150776</v>
      </c>
    </row>
    <row r="16" spans="1:13" x14ac:dyDescent="0.25">
      <c r="A16" s="10" t="s">
        <v>20</v>
      </c>
      <c r="B16" s="9">
        <f t="shared" si="0"/>
        <v>178.34</v>
      </c>
      <c r="C16" s="8">
        <f>H12</f>
        <v>4.82</v>
      </c>
      <c r="D16" s="8"/>
      <c r="F16" s="10" t="s">
        <v>57</v>
      </c>
      <c r="G16" s="26">
        <f t="shared" si="1"/>
        <v>4.4029999999999996</v>
      </c>
      <c r="H16" s="27">
        <v>0.11899999999999999</v>
      </c>
      <c r="J16" s="10" t="s">
        <v>57</v>
      </c>
      <c r="K16" s="26">
        <v>2.1331570000000002</v>
      </c>
      <c r="L16" s="38">
        <f t="shared" si="2"/>
        <v>2.064076858852864</v>
      </c>
      <c r="M16" s="39">
        <f t="shared" si="3"/>
        <v>5.5785861050077414E-2</v>
      </c>
    </row>
    <row r="17" spans="1:13" x14ac:dyDescent="0.25">
      <c r="A17" s="10" t="s">
        <v>16</v>
      </c>
      <c r="B17" s="9">
        <f t="shared" si="0"/>
        <v>1705.7</v>
      </c>
      <c r="C17" s="8">
        <f>H13</f>
        <v>46.1</v>
      </c>
      <c r="D17" s="8"/>
      <c r="F17" s="10" t="s">
        <v>58</v>
      </c>
      <c r="G17" s="26">
        <f t="shared" si="1"/>
        <v>1336.07</v>
      </c>
      <c r="H17" s="27">
        <v>36.11</v>
      </c>
      <c r="J17" s="10" t="s">
        <v>58</v>
      </c>
      <c r="K17" s="26">
        <v>2.1911309999999999</v>
      </c>
      <c r="L17" s="38">
        <f t="shared" si="2"/>
        <v>609.76272071364053</v>
      </c>
      <c r="M17" s="39">
        <f t="shared" si="3"/>
        <v>16.480073532801097</v>
      </c>
    </row>
    <row r="18" spans="1:13" x14ac:dyDescent="0.25">
      <c r="A18" s="10" t="s">
        <v>17</v>
      </c>
      <c r="B18" s="9">
        <f t="shared" si="0"/>
        <v>831.87099999999998</v>
      </c>
      <c r="C18" s="8">
        <v>22.483000000000001</v>
      </c>
      <c r="D18" s="8"/>
      <c r="F18" s="10" t="s">
        <v>59</v>
      </c>
      <c r="G18" s="26">
        <f t="shared" si="1"/>
        <v>180.56</v>
      </c>
      <c r="H18" s="27">
        <v>4.88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689.31</v>
      </c>
      <c r="C19" s="8">
        <v>18.63</v>
      </c>
      <c r="D19" s="8"/>
      <c r="F19" s="10" t="s">
        <v>60</v>
      </c>
      <c r="G19" s="26">
        <f t="shared" si="1"/>
        <v>1.0755900000000001E-2</v>
      </c>
      <c r="H19" s="27">
        <v>2.9070000000000002E-4</v>
      </c>
      <c r="J19" s="10" t="s">
        <v>60</v>
      </c>
      <c r="K19" s="26">
        <v>0.48378599999999999</v>
      </c>
      <c r="L19" s="38">
        <f t="shared" si="2"/>
        <v>2.2232764073371287E-2</v>
      </c>
      <c r="M19" s="39">
        <f t="shared" si="3"/>
        <v>6.0088551549652123E-4</v>
      </c>
    </row>
    <row r="20" spans="1:13" x14ac:dyDescent="0.25">
      <c r="A20" s="10" t="s">
        <v>19</v>
      </c>
      <c r="B20" s="9">
        <f t="shared" si="0"/>
        <v>222.0444</v>
      </c>
      <c r="C20" s="8">
        <f>H15</f>
        <v>6.0011999999999999</v>
      </c>
      <c r="D20" s="8"/>
      <c r="F20" s="10" t="s">
        <v>61</v>
      </c>
      <c r="G20" s="26">
        <f t="shared" si="1"/>
        <v>845.81999999999994</v>
      </c>
      <c r="H20" s="27">
        <f>C27+C28</f>
        <v>22.86</v>
      </c>
      <c r="J20" s="10" t="s">
        <v>61</v>
      </c>
      <c r="K20" s="26">
        <v>1.4435480000000001</v>
      </c>
      <c r="L20" s="38">
        <f t="shared" si="2"/>
        <v>585.93133030560807</v>
      </c>
      <c r="M20" s="39">
        <f t="shared" si="3"/>
        <v>15.83598190015157</v>
      </c>
    </row>
    <row r="21" spans="1:13" x14ac:dyDescent="0.25">
      <c r="A21" s="10" t="s">
        <v>21</v>
      </c>
      <c r="B21" s="9">
        <f t="shared" si="0"/>
        <v>2.2014999999999998</v>
      </c>
      <c r="C21" s="8">
        <f>H16/2</f>
        <v>5.9499999999999997E-2</v>
      </c>
      <c r="D21" s="8" t="s">
        <v>44</v>
      </c>
      <c r="F21" s="10" t="s">
        <v>62</v>
      </c>
      <c r="G21" s="26">
        <f t="shared" si="1"/>
        <v>5.0690000000000002E-4</v>
      </c>
      <c r="H21" s="27">
        <v>1.3699999999999999E-5</v>
      </c>
      <c r="J21" s="10" t="s">
        <v>62</v>
      </c>
      <c r="K21" s="26">
        <v>0.43268099999999998</v>
      </c>
      <c r="L21" s="38">
        <f t="shared" si="2"/>
        <v>1.1715328382803961E-3</v>
      </c>
      <c r="M21" s="39">
        <f t="shared" si="3"/>
        <v>3.1663049683253942E-5</v>
      </c>
    </row>
    <row r="22" spans="1:13" x14ac:dyDescent="0.25">
      <c r="A22" s="10" t="s">
        <v>22</v>
      </c>
      <c r="B22" s="9">
        <f t="shared" si="0"/>
        <v>2.2014999999999998</v>
      </c>
      <c r="C22" s="8">
        <f>H16/2</f>
        <v>5.9499999999999997E-2</v>
      </c>
      <c r="D22" s="8" t="s">
        <v>44</v>
      </c>
      <c r="F22" s="10" t="s">
        <v>63</v>
      </c>
      <c r="G22" s="26">
        <f t="shared" si="1"/>
        <v>2887.48</v>
      </c>
      <c r="H22" s="27">
        <v>78.040000000000006</v>
      </c>
      <c r="J22" s="10" t="s">
        <v>63</v>
      </c>
      <c r="K22" s="26">
        <v>2.058119</v>
      </c>
      <c r="L22" s="38">
        <f t="shared" si="2"/>
        <v>1402.9703821790674</v>
      </c>
      <c r="M22" s="39">
        <f t="shared" si="3"/>
        <v>37.918118437272092</v>
      </c>
    </row>
    <row r="23" spans="1:13" x14ac:dyDescent="0.25">
      <c r="A23" s="10" t="s">
        <v>23</v>
      </c>
      <c r="B23" s="9">
        <f t="shared" si="0"/>
        <v>668.03499999999997</v>
      </c>
      <c r="C23" s="8">
        <f>H17/2</f>
        <v>18.055</v>
      </c>
      <c r="D23" s="8" t="s">
        <v>44</v>
      </c>
      <c r="F23" s="10" t="s">
        <v>64</v>
      </c>
      <c r="G23" s="26">
        <f t="shared" si="1"/>
        <v>322.97299999999996</v>
      </c>
      <c r="H23" s="27">
        <v>8.7289999999999992</v>
      </c>
      <c r="J23" s="10" t="s">
        <v>64</v>
      </c>
      <c r="K23" s="26">
        <v>1.1789719999999999</v>
      </c>
      <c r="L23" s="38">
        <f t="shared" si="2"/>
        <v>273.94458901483665</v>
      </c>
      <c r="M23" s="39">
        <f t="shared" si="3"/>
        <v>7.4039078112118011</v>
      </c>
    </row>
    <row r="24" spans="1:13" x14ac:dyDescent="0.25">
      <c r="A24" s="10" t="s">
        <v>24</v>
      </c>
      <c r="B24" s="9">
        <f t="shared" si="0"/>
        <v>668.03499999999997</v>
      </c>
      <c r="C24" s="8">
        <f>H17/2</f>
        <v>18.055</v>
      </c>
      <c r="D24" s="8" t="s">
        <v>44</v>
      </c>
      <c r="F24" s="10" t="s">
        <v>65</v>
      </c>
      <c r="G24" s="26">
        <f t="shared" si="1"/>
        <v>394.28309999999999</v>
      </c>
      <c r="H24" s="27">
        <v>10.6563</v>
      </c>
      <c r="J24" s="10" t="s">
        <v>65</v>
      </c>
      <c r="K24" s="26">
        <v>0.62778999999999996</v>
      </c>
      <c r="L24" s="38">
        <f t="shared" si="2"/>
        <v>628.04934771181445</v>
      </c>
      <c r="M24" s="39">
        <f t="shared" si="3"/>
        <v>16.974306694913906</v>
      </c>
    </row>
    <row r="25" spans="1:13" x14ac:dyDescent="0.25">
      <c r="A25" s="10" t="s">
        <v>25</v>
      </c>
      <c r="B25" s="9">
        <f t="shared" si="0"/>
        <v>180.56</v>
      </c>
      <c r="C25" s="8">
        <f>H18</f>
        <v>4.88</v>
      </c>
      <c r="D25" s="8" t="s">
        <v>85</v>
      </c>
      <c r="F25" s="10" t="s">
        <v>66</v>
      </c>
      <c r="G25" s="26">
        <f t="shared" si="1"/>
        <v>1309.8</v>
      </c>
      <c r="H25" s="27">
        <v>35.4</v>
      </c>
      <c r="J25" s="10" t="s">
        <v>66</v>
      </c>
      <c r="K25" s="26">
        <v>1.408039</v>
      </c>
      <c r="L25" s="38">
        <f t="shared" si="2"/>
        <v>930.22991550660163</v>
      </c>
      <c r="M25" s="39">
        <f t="shared" si="3"/>
        <v>25.141349067745992</v>
      </c>
    </row>
    <row r="26" spans="1:13" x14ac:dyDescent="0.25">
      <c r="A26" s="10" t="s">
        <v>26</v>
      </c>
      <c r="B26" s="9">
        <f t="shared" si="0"/>
        <v>1.0755900000000001E-2</v>
      </c>
      <c r="C26" s="8">
        <f>H19</f>
        <v>2.9070000000000002E-4</v>
      </c>
      <c r="D26" s="8"/>
      <c r="F26" s="10" t="s">
        <v>67</v>
      </c>
      <c r="G26" s="26">
        <f t="shared" si="1"/>
        <v>624.93000000000006</v>
      </c>
      <c r="H26" s="27">
        <v>16.89</v>
      </c>
      <c r="J26" s="10" t="s">
        <v>67</v>
      </c>
      <c r="K26" s="26">
        <v>0.83678399999999997</v>
      </c>
      <c r="L26" s="38">
        <f t="shared" si="2"/>
        <v>746.82355303160682</v>
      </c>
      <c r="M26" s="39">
        <f t="shared" si="3"/>
        <v>20.184420352205589</v>
      </c>
    </row>
    <row r="27" spans="1:13" x14ac:dyDescent="0.25">
      <c r="A27" s="10" t="s">
        <v>27</v>
      </c>
      <c r="B27" s="9">
        <f t="shared" si="0"/>
        <v>0</v>
      </c>
      <c r="C27" s="8">
        <v>0</v>
      </c>
      <c r="D27" s="8"/>
      <c r="F27" s="10" t="s">
        <v>68</v>
      </c>
      <c r="G27" s="26">
        <f t="shared" si="1"/>
        <v>1752.431</v>
      </c>
      <c r="H27" s="27">
        <v>47.363</v>
      </c>
      <c r="J27" s="10" t="s">
        <v>68</v>
      </c>
      <c r="K27" s="26">
        <v>1.995322</v>
      </c>
      <c r="L27" s="38">
        <f t="shared" si="2"/>
        <v>878.26977299904479</v>
      </c>
      <c r="M27" s="39">
        <f t="shared" si="3"/>
        <v>23.737020891866074</v>
      </c>
    </row>
    <row r="28" spans="1:13" x14ac:dyDescent="0.25">
      <c r="A28" s="10" t="s">
        <v>28</v>
      </c>
      <c r="B28" s="9">
        <f t="shared" si="0"/>
        <v>845.81999999999994</v>
      </c>
      <c r="C28" s="8">
        <v>22.86</v>
      </c>
      <c r="D28" s="8"/>
      <c r="F28" s="10" t="s">
        <v>69</v>
      </c>
      <c r="G28" s="26">
        <f t="shared" si="1"/>
        <v>0</v>
      </c>
      <c r="H28" s="27">
        <v>0</v>
      </c>
      <c r="J28" s="10" t="s">
        <v>69</v>
      </c>
      <c r="K28" s="26">
        <v>0.51765000000000005</v>
      </c>
      <c r="L28" s="38">
        <f t="shared" si="2"/>
        <v>0</v>
      </c>
      <c r="M28" s="39">
        <f t="shared" si="3"/>
        <v>0</v>
      </c>
    </row>
    <row r="29" spans="1:13" x14ac:dyDescent="0.25">
      <c r="A29" s="10" t="s">
        <v>29</v>
      </c>
      <c r="B29" s="9">
        <f t="shared" si="0"/>
        <v>5.0690000000000002E-4</v>
      </c>
      <c r="C29" s="8">
        <f>H21</f>
        <v>1.3699999999999999E-5</v>
      </c>
      <c r="D29" s="8"/>
      <c r="F29" s="10" t="s">
        <v>70</v>
      </c>
      <c r="G29" s="26">
        <f t="shared" si="1"/>
        <v>0</v>
      </c>
      <c r="H29" s="27">
        <v>0</v>
      </c>
      <c r="J29" s="10" t="s">
        <v>70</v>
      </c>
      <c r="K29" s="26">
        <v>0.97969499999999998</v>
      </c>
      <c r="L29" s="38">
        <f t="shared" si="2"/>
        <v>0</v>
      </c>
      <c r="M29" s="39">
        <f t="shared" si="3"/>
        <v>0</v>
      </c>
    </row>
    <row r="30" spans="1:13" ht="13.8" thickBot="1" x14ac:dyDescent="0.3">
      <c r="A30" s="10" t="s">
        <v>30</v>
      </c>
      <c r="B30" s="9">
        <f t="shared" si="0"/>
        <v>1443.74</v>
      </c>
      <c r="C30" s="8">
        <f>H22/2</f>
        <v>39.020000000000003</v>
      </c>
      <c r="D30" s="8" t="s">
        <v>44</v>
      </c>
      <c r="F30" s="28" t="s">
        <v>71</v>
      </c>
      <c r="G30" s="29">
        <f t="shared" si="1"/>
        <v>3.0783999999999999E-2</v>
      </c>
      <c r="H30" s="30">
        <v>8.3199999999999995E-4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1443.74</v>
      </c>
      <c r="C31" s="8">
        <f>H22/2</f>
        <v>39.020000000000003</v>
      </c>
      <c r="D31" s="8" t="s">
        <v>44</v>
      </c>
      <c r="L31" s="40">
        <f>L4+L5+L6+L7+L8+L9+L10+L11+L12+L13+L14+L15+L16+L17+L18+L19+L20+L21+L22+L23+L24+L25+L26+L27+L28+L29+L30</f>
        <v>16226.980504350015</v>
      </c>
      <c r="M31" s="40">
        <f>M4+M5+M6+M7+M8+M9+M10+M11+M12+M13+M14+M15+M16+M17+M18+M19+M20+M21+M22+M23+M24+M25+M26+M27+M28+M29+M30</f>
        <v>438.56704065810845</v>
      </c>
    </row>
    <row r="32" spans="1:13" x14ac:dyDescent="0.25">
      <c r="A32" s="10" t="s">
        <v>32</v>
      </c>
      <c r="B32" s="9">
        <f t="shared" si="0"/>
        <v>322.97299999999996</v>
      </c>
      <c r="C32" s="8">
        <f>H23</f>
        <v>8.7289999999999992</v>
      </c>
      <c r="D32" s="8"/>
    </row>
    <row r="33" spans="1:4" x14ac:dyDescent="0.25">
      <c r="A33" s="10" t="s">
        <v>33</v>
      </c>
      <c r="B33" s="9">
        <f t="shared" si="0"/>
        <v>394.28309999999999</v>
      </c>
      <c r="C33" s="8">
        <f>H24</f>
        <v>10.6563</v>
      </c>
      <c r="D33" s="8"/>
    </row>
    <row r="34" spans="1:4" x14ac:dyDescent="0.25">
      <c r="A34" s="10" t="s">
        <v>34</v>
      </c>
      <c r="B34" s="9">
        <f t="shared" si="0"/>
        <v>654.9</v>
      </c>
      <c r="C34" s="8">
        <f>H25/2</f>
        <v>17.7</v>
      </c>
      <c r="D34" s="8" t="s">
        <v>44</v>
      </c>
    </row>
    <row r="35" spans="1:4" x14ac:dyDescent="0.25">
      <c r="A35" s="10" t="s">
        <v>35</v>
      </c>
      <c r="B35" s="9">
        <f t="shared" si="0"/>
        <v>654.9</v>
      </c>
      <c r="C35" s="8">
        <f>H25/2</f>
        <v>17.7</v>
      </c>
      <c r="D35" s="8" t="s">
        <v>44</v>
      </c>
    </row>
    <row r="36" spans="1:4" x14ac:dyDescent="0.25">
      <c r="A36" s="10" t="s">
        <v>36</v>
      </c>
      <c r="B36" s="9">
        <f t="shared" si="0"/>
        <v>624.93000000000006</v>
      </c>
      <c r="C36" s="8">
        <f>H26</f>
        <v>16.89</v>
      </c>
      <c r="D36" s="8"/>
    </row>
    <row r="37" spans="1:4" x14ac:dyDescent="0.25">
      <c r="A37" s="10" t="s">
        <v>37</v>
      </c>
      <c r="B37" s="9">
        <f t="shared" si="0"/>
        <v>876.21550000000002</v>
      </c>
      <c r="C37" s="8">
        <f>H27/2</f>
        <v>23.6815</v>
      </c>
      <c r="D37" s="8" t="s">
        <v>44</v>
      </c>
    </row>
    <row r="38" spans="1:4" x14ac:dyDescent="0.25">
      <c r="A38" s="10" t="s">
        <v>38</v>
      </c>
      <c r="B38" s="9">
        <f t="shared" si="0"/>
        <v>876.21550000000002</v>
      </c>
      <c r="C38" s="8">
        <f>H27/2</f>
        <v>23.6815</v>
      </c>
      <c r="D38" s="8" t="s">
        <v>44</v>
      </c>
    </row>
    <row r="39" spans="1:4" x14ac:dyDescent="0.25">
      <c r="A39" s="10" t="s">
        <v>39</v>
      </c>
      <c r="B39" s="9">
        <f t="shared" si="0"/>
        <v>0</v>
      </c>
      <c r="C39" s="8">
        <f>H28</f>
        <v>0</v>
      </c>
      <c r="D39" s="8"/>
    </row>
    <row r="40" spans="1:4" ht="13.8" thickBot="1" x14ac:dyDescent="0.3">
      <c r="A40" s="11" t="s">
        <v>40</v>
      </c>
      <c r="B40" s="12">
        <f t="shared" si="0"/>
        <v>0</v>
      </c>
      <c r="C40" s="13">
        <f>H29</f>
        <v>0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3.0783999999999999E-2</v>
      </c>
      <c r="C44" s="22">
        <f>H30</f>
        <v>8.3199999999999995E-4</v>
      </c>
      <c r="D44" s="22"/>
    </row>
  </sheetData>
  <mergeCells count="4">
    <mergeCell ref="A1:D1"/>
    <mergeCell ref="F1:H1"/>
    <mergeCell ref="J1:M1"/>
    <mergeCell ref="A42:D42"/>
  </mergeCells>
  <phoneticPr fontId="0" type="noConversion"/>
  <pageMargins left="0.75" right="0.75" top="1" bottom="1" header="0.5" footer="0.5"/>
  <pageSetup scale="88" orientation="portrait" r:id="rId1"/>
  <headerFooter alignWithMargins="0">
    <oddHeader>&amp;C&amp;"Arial,Bold"&amp;12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opLeftCell="D1" zoomScaleNormal="100" workbookViewId="0">
      <pane ySplit="3" topLeftCell="A4" activePane="bottomLeft" state="frozen"/>
      <selection pane="bottomLeft" activeCell="M4" sqref="M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8" max="8" width="11" bestFit="1" customWidth="1"/>
    <col min="11" max="11" width="15.6640625" customWidth="1"/>
  </cols>
  <sheetData>
    <row r="1" spans="1:13" ht="17.399999999999999" x14ac:dyDescent="0.3">
      <c r="A1" s="42" t="s">
        <v>79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E3" s="1"/>
      <c r="F3" s="6" t="s">
        <v>0</v>
      </c>
      <c r="G3" s="6" t="s">
        <v>2</v>
      </c>
      <c r="H3" s="6" t="s">
        <v>3</v>
      </c>
      <c r="I3" s="1"/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C4*37</f>
        <v>0</v>
      </c>
      <c r="C4" s="7">
        <f>H4</f>
        <v>0</v>
      </c>
      <c r="D4" s="7" t="s">
        <v>85</v>
      </c>
      <c r="F4" s="23" t="s">
        <v>45</v>
      </c>
      <c r="G4" s="24">
        <f>H4*37</f>
        <v>0</v>
      </c>
      <c r="H4" s="25">
        <v>0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20">
        <f t="shared" ref="B5:B40" si="0">C5*37</f>
        <v>0</v>
      </c>
      <c r="C5" s="21">
        <f>H5/3</f>
        <v>0</v>
      </c>
      <c r="D5" s="21" t="s">
        <v>43</v>
      </c>
      <c r="F5" s="10" t="s">
        <v>46</v>
      </c>
      <c r="G5" s="26">
        <f t="shared" ref="G5:G30" si="1">H5*37</f>
        <v>0</v>
      </c>
      <c r="H5" s="27">
        <v>0</v>
      </c>
      <c r="J5" s="10" t="s">
        <v>46</v>
      </c>
      <c r="K5" s="26">
        <v>2.1432000000000002</v>
      </c>
      <c r="L5" s="38">
        <f t="shared" ref="L5:L29" si="2">G5/K5</f>
        <v>0</v>
      </c>
      <c r="M5" s="39">
        <f t="shared" ref="M5:M29" si="3">H5/K5</f>
        <v>0</v>
      </c>
    </row>
    <row r="6" spans="1:13" x14ac:dyDescent="0.25">
      <c r="A6" s="10" t="s">
        <v>6</v>
      </c>
      <c r="B6" s="9">
        <f t="shared" si="0"/>
        <v>0</v>
      </c>
      <c r="C6" s="21">
        <f>H5/3</f>
        <v>0</v>
      </c>
      <c r="D6" s="8" t="s">
        <v>43</v>
      </c>
      <c r="F6" s="10" t="s">
        <v>47</v>
      </c>
      <c r="G6" s="26">
        <f t="shared" si="1"/>
        <v>0</v>
      </c>
      <c r="H6" s="27">
        <v>0</v>
      </c>
      <c r="J6" s="10" t="s">
        <v>47</v>
      </c>
      <c r="K6" s="26">
        <v>1.5712299999999999</v>
      </c>
      <c r="L6" s="38">
        <f t="shared" si="2"/>
        <v>0</v>
      </c>
      <c r="M6" s="39">
        <f t="shared" si="3"/>
        <v>0</v>
      </c>
    </row>
    <row r="7" spans="1:13" x14ac:dyDescent="0.25">
      <c r="A7" s="10" t="s">
        <v>7</v>
      </c>
      <c r="B7" s="9">
        <f t="shared" si="0"/>
        <v>0</v>
      </c>
      <c r="C7" s="21">
        <f>H5/3</f>
        <v>0</v>
      </c>
      <c r="D7" s="8" t="s">
        <v>43</v>
      </c>
      <c r="F7" s="10" t="s">
        <v>48</v>
      </c>
      <c r="G7" s="26">
        <f t="shared" si="1"/>
        <v>0</v>
      </c>
      <c r="H7" s="27">
        <v>0</v>
      </c>
      <c r="J7" s="10" t="s">
        <v>48</v>
      </c>
      <c r="K7" s="26">
        <v>0.78585000000000005</v>
      </c>
      <c r="L7" s="38">
        <f t="shared" si="2"/>
        <v>0</v>
      </c>
      <c r="M7" s="39">
        <f t="shared" si="3"/>
        <v>0</v>
      </c>
    </row>
    <row r="8" spans="1:13" x14ac:dyDescent="0.25">
      <c r="A8" s="10" t="s">
        <v>8</v>
      </c>
      <c r="B8" s="9">
        <f t="shared" si="0"/>
        <v>0</v>
      </c>
      <c r="C8" s="8">
        <f>H6/2</f>
        <v>0</v>
      </c>
      <c r="D8" s="8" t="s">
        <v>44</v>
      </c>
      <c r="F8" s="10" t="s">
        <v>49</v>
      </c>
      <c r="G8" s="26">
        <f t="shared" si="1"/>
        <v>0</v>
      </c>
      <c r="H8" s="27">
        <v>0</v>
      </c>
      <c r="J8" s="10" t="s">
        <v>49</v>
      </c>
      <c r="K8" s="26">
        <v>0.53938399999999997</v>
      </c>
      <c r="L8" s="38">
        <f t="shared" si="2"/>
        <v>0</v>
      </c>
      <c r="M8" s="39">
        <f t="shared" si="3"/>
        <v>0</v>
      </c>
    </row>
    <row r="9" spans="1:13" x14ac:dyDescent="0.25">
      <c r="A9" s="10" t="s">
        <v>9</v>
      </c>
      <c r="B9" s="9">
        <f t="shared" si="0"/>
        <v>0</v>
      </c>
      <c r="C9" s="8">
        <f>H6/2</f>
        <v>0</v>
      </c>
      <c r="D9" s="8" t="s">
        <v>44</v>
      </c>
      <c r="F9" s="10" t="s">
        <v>50</v>
      </c>
      <c r="G9" s="26">
        <f t="shared" si="1"/>
        <v>7.7773999999999994E-3</v>
      </c>
      <c r="H9" s="27">
        <v>2.1019999999999999E-4</v>
      </c>
      <c r="J9" s="10" t="s">
        <v>50</v>
      </c>
      <c r="K9" s="26">
        <v>1.470804</v>
      </c>
      <c r="L9" s="38">
        <f t="shared" si="2"/>
        <v>5.2878561657433614E-3</v>
      </c>
      <c r="M9" s="39">
        <f t="shared" si="3"/>
        <v>1.4291503150657735E-4</v>
      </c>
    </row>
    <row r="10" spans="1:13" x14ac:dyDescent="0.25">
      <c r="A10" s="10" t="s">
        <v>10</v>
      </c>
      <c r="B10" s="9">
        <f t="shared" si="0"/>
        <v>0</v>
      </c>
      <c r="C10" s="8">
        <f>H7</f>
        <v>0</v>
      </c>
      <c r="D10" s="8"/>
      <c r="F10" s="10" t="s">
        <v>51</v>
      </c>
      <c r="G10" s="26">
        <f t="shared" si="1"/>
        <v>0</v>
      </c>
      <c r="H10" s="27">
        <v>0</v>
      </c>
      <c r="J10" s="10" t="s">
        <v>51</v>
      </c>
      <c r="K10" s="26">
        <v>0.50751999999999997</v>
      </c>
      <c r="L10" s="38">
        <f t="shared" si="2"/>
        <v>0</v>
      </c>
      <c r="M10" s="39">
        <f t="shared" si="3"/>
        <v>0</v>
      </c>
    </row>
    <row r="11" spans="1:13" x14ac:dyDescent="0.25">
      <c r="A11" s="10" t="s">
        <v>11</v>
      </c>
      <c r="B11" s="9">
        <f t="shared" si="0"/>
        <v>0</v>
      </c>
      <c r="C11" s="8">
        <f>H8</f>
        <v>0</v>
      </c>
      <c r="D11" s="8"/>
      <c r="F11" s="10" t="s">
        <v>52</v>
      </c>
      <c r="G11" s="26">
        <f t="shared" si="1"/>
        <v>0</v>
      </c>
      <c r="H11" s="27">
        <v>0</v>
      </c>
      <c r="J11" s="10" t="s">
        <v>52</v>
      </c>
      <c r="K11" s="26">
        <v>0.94742999999999999</v>
      </c>
      <c r="L11" s="38">
        <f t="shared" si="2"/>
        <v>0</v>
      </c>
      <c r="M11" s="39">
        <f t="shared" si="3"/>
        <v>0</v>
      </c>
    </row>
    <row r="12" spans="1:13" x14ac:dyDescent="0.25">
      <c r="A12" s="10" t="s">
        <v>12</v>
      </c>
      <c r="B12" s="9">
        <f t="shared" si="0"/>
        <v>3.8886999999999997E-3</v>
      </c>
      <c r="C12" s="8">
        <f>H9/2</f>
        <v>1.0509999999999999E-4</v>
      </c>
      <c r="D12" s="8" t="s">
        <v>44</v>
      </c>
      <c r="F12" s="10" t="s">
        <v>53</v>
      </c>
      <c r="G12" s="26">
        <f t="shared" si="1"/>
        <v>0</v>
      </c>
      <c r="H12" s="27">
        <v>0</v>
      </c>
      <c r="J12" s="10" t="s">
        <v>53</v>
      </c>
      <c r="K12" s="26">
        <v>0.686172</v>
      </c>
      <c r="L12" s="38">
        <f t="shared" si="2"/>
        <v>0</v>
      </c>
      <c r="M12" s="39">
        <f t="shared" si="3"/>
        <v>0</v>
      </c>
    </row>
    <row r="13" spans="1:13" x14ac:dyDescent="0.25">
      <c r="A13" s="10" t="s">
        <v>13</v>
      </c>
      <c r="B13" s="9">
        <f t="shared" si="0"/>
        <v>3.8886999999999997E-3</v>
      </c>
      <c r="C13" s="8">
        <f>H9/2</f>
        <v>1.0509999999999999E-4</v>
      </c>
      <c r="D13" s="8" t="s">
        <v>44</v>
      </c>
      <c r="F13" s="10" t="s">
        <v>54</v>
      </c>
      <c r="G13" s="26">
        <f t="shared" si="1"/>
        <v>0</v>
      </c>
      <c r="H13" s="27">
        <v>0</v>
      </c>
      <c r="J13" s="10" t="s">
        <v>54</v>
      </c>
      <c r="K13" s="26">
        <v>1.2184699999999999</v>
      </c>
      <c r="L13" s="38">
        <f t="shared" si="2"/>
        <v>0</v>
      </c>
      <c r="M13" s="39">
        <f t="shared" si="3"/>
        <v>0</v>
      </c>
    </row>
    <row r="14" spans="1:13" x14ac:dyDescent="0.25">
      <c r="A14" s="10" t="s">
        <v>14</v>
      </c>
      <c r="B14" s="9">
        <f t="shared" si="0"/>
        <v>0</v>
      </c>
      <c r="C14" s="8">
        <f>H10</f>
        <v>0</v>
      </c>
      <c r="D14" s="8"/>
      <c r="F14" s="10" t="s">
        <v>55</v>
      </c>
      <c r="G14" s="26">
        <f t="shared" si="1"/>
        <v>0.1331223</v>
      </c>
      <c r="H14" s="27">
        <f>C18+C19</f>
        <v>3.5979000000000002E-3</v>
      </c>
      <c r="J14" s="10" t="s">
        <v>55</v>
      </c>
      <c r="K14" s="26">
        <v>1.5948009999999999</v>
      </c>
      <c r="L14" s="38">
        <f t="shared" si="2"/>
        <v>8.3472671511994292E-2</v>
      </c>
      <c r="M14" s="39">
        <f t="shared" si="3"/>
        <v>2.2560181489728187E-3</v>
      </c>
    </row>
    <row r="15" spans="1:13" x14ac:dyDescent="0.25">
      <c r="A15" s="10" t="s">
        <v>15</v>
      </c>
      <c r="B15" s="9">
        <f t="shared" si="0"/>
        <v>0</v>
      </c>
      <c r="C15" s="8">
        <f>H11</f>
        <v>0</v>
      </c>
      <c r="D15" s="8"/>
      <c r="F15" s="10" t="s">
        <v>56</v>
      </c>
      <c r="G15" s="26">
        <f t="shared" si="1"/>
        <v>0</v>
      </c>
      <c r="H15" s="27">
        <v>0</v>
      </c>
      <c r="J15" s="10" t="s">
        <v>56</v>
      </c>
      <c r="K15" s="26">
        <v>0.82789299999999999</v>
      </c>
      <c r="L15" s="38">
        <f t="shared" si="2"/>
        <v>0</v>
      </c>
      <c r="M15" s="39">
        <f t="shared" si="3"/>
        <v>0</v>
      </c>
    </row>
    <row r="16" spans="1:13" x14ac:dyDescent="0.25">
      <c r="A16" s="10" t="s">
        <v>20</v>
      </c>
      <c r="B16" s="9">
        <f t="shared" si="0"/>
        <v>0</v>
      </c>
      <c r="C16" s="8">
        <f>H12</f>
        <v>0</v>
      </c>
      <c r="D16" s="8"/>
      <c r="F16" s="10" t="s">
        <v>57</v>
      </c>
      <c r="G16" s="26">
        <f t="shared" si="1"/>
        <v>0</v>
      </c>
      <c r="H16" s="27">
        <v>0</v>
      </c>
      <c r="J16" s="10" t="s">
        <v>57</v>
      </c>
      <c r="K16" s="26">
        <v>2.1331570000000002</v>
      </c>
      <c r="L16" s="38">
        <f t="shared" si="2"/>
        <v>0</v>
      </c>
      <c r="M16" s="39">
        <f t="shared" si="3"/>
        <v>0</v>
      </c>
    </row>
    <row r="17" spans="1:13" x14ac:dyDescent="0.25">
      <c r="A17" s="10" t="s">
        <v>16</v>
      </c>
      <c r="B17" s="9">
        <f t="shared" si="0"/>
        <v>0</v>
      </c>
      <c r="C17" s="8">
        <f>H13</f>
        <v>0</v>
      </c>
      <c r="D17" s="8"/>
      <c r="F17" s="10" t="s">
        <v>58</v>
      </c>
      <c r="G17" s="26">
        <f t="shared" si="1"/>
        <v>0.38039699999999999</v>
      </c>
      <c r="H17" s="27">
        <v>1.0281E-2</v>
      </c>
      <c r="J17" s="10" t="s">
        <v>58</v>
      </c>
      <c r="K17" s="26">
        <v>2.1911309999999999</v>
      </c>
      <c r="L17" s="38">
        <f t="shared" si="2"/>
        <v>0.1736076026490429</v>
      </c>
      <c r="M17" s="39">
        <f t="shared" si="3"/>
        <v>4.6920973688930516E-3</v>
      </c>
    </row>
    <row r="18" spans="1:13" x14ac:dyDescent="0.25">
      <c r="A18" s="10" t="s">
        <v>17</v>
      </c>
      <c r="B18" s="9">
        <f t="shared" si="0"/>
        <v>6.3680699999999993E-2</v>
      </c>
      <c r="C18" s="8">
        <v>1.7210999999999999E-3</v>
      </c>
      <c r="D18" s="8"/>
      <c r="F18" s="10" t="s">
        <v>59</v>
      </c>
      <c r="G18" s="26">
        <f t="shared" si="1"/>
        <v>0</v>
      </c>
      <c r="H18" s="27">
        <v>0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9">
        <f t="shared" si="0"/>
        <v>6.9441600000000006E-2</v>
      </c>
      <c r="C19" s="8">
        <v>1.8768000000000001E-3</v>
      </c>
      <c r="D19" s="8"/>
      <c r="F19" s="10" t="s">
        <v>60</v>
      </c>
      <c r="G19" s="26">
        <f t="shared" si="1"/>
        <v>0</v>
      </c>
      <c r="H19" s="27">
        <v>0</v>
      </c>
      <c r="J19" s="10" t="s">
        <v>60</v>
      </c>
      <c r="K19" s="26">
        <v>0.48378599999999999</v>
      </c>
      <c r="L19" s="38">
        <f t="shared" si="2"/>
        <v>0</v>
      </c>
      <c r="M19" s="39">
        <f t="shared" si="3"/>
        <v>0</v>
      </c>
    </row>
    <row r="20" spans="1:13" x14ac:dyDescent="0.25">
      <c r="A20" s="10" t="s">
        <v>19</v>
      </c>
      <c r="B20" s="9">
        <f t="shared" si="0"/>
        <v>0</v>
      </c>
      <c r="C20" s="8">
        <f>H15</f>
        <v>0</v>
      </c>
      <c r="D20" s="8"/>
      <c r="F20" s="10" t="s">
        <v>61</v>
      </c>
      <c r="G20" s="26">
        <f t="shared" si="1"/>
        <v>3.5157399999999998E-3</v>
      </c>
      <c r="H20" s="27">
        <f>C27+C28</f>
        <v>9.5019999999999995E-5</v>
      </c>
      <c r="J20" s="10" t="s">
        <v>61</v>
      </c>
      <c r="K20" s="26">
        <v>1.4435480000000001</v>
      </c>
      <c r="L20" s="38">
        <f t="shared" si="2"/>
        <v>2.4354853458284724E-3</v>
      </c>
      <c r="M20" s="39">
        <f t="shared" si="3"/>
        <v>6.5823928265634386E-5</v>
      </c>
    </row>
    <row r="21" spans="1:13" x14ac:dyDescent="0.25">
      <c r="A21" s="10" t="s">
        <v>21</v>
      </c>
      <c r="B21" s="9">
        <f t="shared" si="0"/>
        <v>0</v>
      </c>
      <c r="C21" s="8">
        <f>H16/2</f>
        <v>0</v>
      </c>
      <c r="D21" s="8" t="s">
        <v>44</v>
      </c>
      <c r="F21" s="10" t="s">
        <v>62</v>
      </c>
      <c r="G21" s="26">
        <f t="shared" si="1"/>
        <v>0</v>
      </c>
      <c r="H21" s="27">
        <v>0</v>
      </c>
      <c r="J21" s="10" t="s">
        <v>62</v>
      </c>
      <c r="K21" s="26">
        <v>0.43268099999999998</v>
      </c>
      <c r="L21" s="38">
        <f t="shared" si="2"/>
        <v>0</v>
      </c>
      <c r="M21" s="39">
        <f t="shared" si="3"/>
        <v>0</v>
      </c>
    </row>
    <row r="22" spans="1:13" x14ac:dyDescent="0.25">
      <c r="A22" s="10" t="s">
        <v>22</v>
      </c>
      <c r="B22" s="9">
        <f t="shared" si="0"/>
        <v>0</v>
      </c>
      <c r="C22" s="8">
        <f>H16/2</f>
        <v>0</v>
      </c>
      <c r="D22" s="8" t="s">
        <v>44</v>
      </c>
      <c r="F22" s="10" t="s">
        <v>63</v>
      </c>
      <c r="G22" s="26">
        <f t="shared" si="1"/>
        <v>8.8059999999999996E-3</v>
      </c>
      <c r="H22" s="27">
        <v>2.3800000000000001E-4</v>
      </c>
      <c r="J22" s="10" t="s">
        <v>63</v>
      </c>
      <c r="K22" s="26">
        <v>2.058119</v>
      </c>
      <c r="L22" s="38">
        <f t="shared" si="2"/>
        <v>4.2786641588751671E-3</v>
      </c>
      <c r="M22" s="39">
        <f t="shared" si="3"/>
        <v>1.15639571861491E-4</v>
      </c>
    </row>
    <row r="23" spans="1:13" x14ac:dyDescent="0.25">
      <c r="A23" s="10" t="s">
        <v>23</v>
      </c>
      <c r="B23" s="9">
        <f t="shared" si="0"/>
        <v>0.19019849999999999</v>
      </c>
      <c r="C23" s="8">
        <f>H17/2</f>
        <v>5.1405000000000001E-3</v>
      </c>
      <c r="D23" s="8" t="s">
        <v>44</v>
      </c>
      <c r="F23" s="10" t="s">
        <v>64</v>
      </c>
      <c r="G23" s="26">
        <f t="shared" si="1"/>
        <v>3.3692199999999999E-2</v>
      </c>
      <c r="H23" s="27">
        <v>9.1060000000000002E-4</v>
      </c>
      <c r="J23" s="10" t="s">
        <v>64</v>
      </c>
      <c r="K23" s="26">
        <v>1.1789719999999999</v>
      </c>
      <c r="L23" s="38">
        <f t="shared" si="2"/>
        <v>2.8577608289255388E-2</v>
      </c>
      <c r="M23" s="39">
        <f t="shared" si="3"/>
        <v>7.7236779160149696E-4</v>
      </c>
    </row>
    <row r="24" spans="1:13" x14ac:dyDescent="0.25">
      <c r="A24" s="10" t="s">
        <v>24</v>
      </c>
      <c r="B24" s="9">
        <f t="shared" si="0"/>
        <v>0.19019849999999999</v>
      </c>
      <c r="C24" s="8">
        <f>H17/2</f>
        <v>5.1405000000000001E-3</v>
      </c>
      <c r="D24" s="8" t="s">
        <v>44</v>
      </c>
      <c r="F24" s="10" t="s">
        <v>65</v>
      </c>
      <c r="G24" s="26">
        <f t="shared" si="1"/>
        <v>0</v>
      </c>
      <c r="H24" s="27">
        <v>0</v>
      </c>
      <c r="J24" s="10" t="s">
        <v>65</v>
      </c>
      <c r="K24" s="26">
        <v>0.62778999999999996</v>
      </c>
      <c r="L24" s="38">
        <f t="shared" si="2"/>
        <v>0</v>
      </c>
      <c r="M24" s="39">
        <f t="shared" si="3"/>
        <v>0</v>
      </c>
    </row>
    <row r="25" spans="1:13" x14ac:dyDescent="0.25">
      <c r="A25" s="10" t="s">
        <v>25</v>
      </c>
      <c r="B25" s="9">
        <f t="shared" si="0"/>
        <v>0</v>
      </c>
      <c r="C25" s="8">
        <f>H18</f>
        <v>0</v>
      </c>
      <c r="D25" s="8" t="s">
        <v>85</v>
      </c>
      <c r="F25" s="10" t="s">
        <v>66</v>
      </c>
      <c r="G25" s="26">
        <f t="shared" si="1"/>
        <v>9.8383000000000012E-3</v>
      </c>
      <c r="H25" s="27">
        <v>2.6590000000000001E-4</v>
      </c>
      <c r="J25" s="10" t="s">
        <v>66</v>
      </c>
      <c r="K25" s="26">
        <v>1.408039</v>
      </c>
      <c r="L25" s="38">
        <f t="shared" si="2"/>
        <v>6.9872354387911133E-3</v>
      </c>
      <c r="M25" s="39">
        <f t="shared" si="3"/>
        <v>1.8884420104840847E-4</v>
      </c>
    </row>
    <row r="26" spans="1:13" x14ac:dyDescent="0.25">
      <c r="A26" s="10" t="s">
        <v>26</v>
      </c>
      <c r="B26" s="9">
        <f t="shared" si="0"/>
        <v>0</v>
      </c>
      <c r="C26" s="8">
        <f>H19</f>
        <v>0</v>
      </c>
      <c r="D26" s="8"/>
      <c r="F26" s="10" t="s">
        <v>67</v>
      </c>
      <c r="G26" s="26">
        <f t="shared" si="1"/>
        <v>1.8940299999999999</v>
      </c>
      <c r="H26" s="27">
        <v>5.1189999999999999E-2</v>
      </c>
      <c r="J26" s="10" t="s">
        <v>67</v>
      </c>
      <c r="K26" s="26">
        <v>0.83678399999999997</v>
      </c>
      <c r="L26" s="38">
        <f t="shared" si="2"/>
        <v>2.2634634505439872</v>
      </c>
      <c r="M26" s="39">
        <f t="shared" si="3"/>
        <v>6.1174687852540204E-2</v>
      </c>
    </row>
    <row r="27" spans="1:13" x14ac:dyDescent="0.25">
      <c r="A27" s="10" t="s">
        <v>27</v>
      </c>
      <c r="B27" s="9">
        <f t="shared" si="0"/>
        <v>0</v>
      </c>
      <c r="C27" s="8">
        <v>0</v>
      </c>
      <c r="D27" s="8"/>
      <c r="F27" s="10" t="s">
        <v>68</v>
      </c>
      <c r="G27" s="26">
        <f t="shared" si="1"/>
        <v>3.4269400000000003E-3</v>
      </c>
      <c r="H27" s="27">
        <v>9.2620000000000004E-5</v>
      </c>
      <c r="J27" s="10" t="s">
        <v>68</v>
      </c>
      <c r="K27" s="26">
        <v>1.995322</v>
      </c>
      <c r="L27" s="38">
        <f t="shared" si="2"/>
        <v>1.7174872025668038E-3</v>
      </c>
      <c r="M27" s="39">
        <f t="shared" si="3"/>
        <v>4.6418573042346046E-5</v>
      </c>
    </row>
    <row r="28" spans="1:13" x14ac:dyDescent="0.25">
      <c r="A28" s="10" t="s">
        <v>28</v>
      </c>
      <c r="B28" s="9">
        <f t="shared" si="0"/>
        <v>3.5157399999999998E-3</v>
      </c>
      <c r="C28" s="8">
        <v>9.5019999999999995E-5</v>
      </c>
      <c r="D28" s="8"/>
      <c r="F28" s="10" t="s">
        <v>69</v>
      </c>
      <c r="G28" s="26">
        <f t="shared" si="1"/>
        <v>0</v>
      </c>
      <c r="H28" s="27">
        <v>0</v>
      </c>
      <c r="J28" s="10" t="s">
        <v>69</v>
      </c>
      <c r="K28" s="26">
        <v>0.51765000000000005</v>
      </c>
      <c r="L28" s="38">
        <f t="shared" si="2"/>
        <v>0</v>
      </c>
      <c r="M28" s="39">
        <f t="shared" si="3"/>
        <v>0</v>
      </c>
    </row>
    <row r="29" spans="1:13" x14ac:dyDescent="0.25">
      <c r="A29" s="10" t="s">
        <v>29</v>
      </c>
      <c r="B29" s="9">
        <f t="shared" si="0"/>
        <v>0</v>
      </c>
      <c r="C29" s="8">
        <f>H21</f>
        <v>0</v>
      </c>
      <c r="D29" s="8"/>
      <c r="F29" s="10" t="s">
        <v>70</v>
      </c>
      <c r="G29" s="26">
        <f t="shared" si="1"/>
        <v>0</v>
      </c>
      <c r="H29" s="27">
        <v>0</v>
      </c>
      <c r="J29" s="10" t="s">
        <v>70</v>
      </c>
      <c r="K29" s="26">
        <v>0.97969499999999998</v>
      </c>
      <c r="L29" s="38">
        <f t="shared" si="2"/>
        <v>0</v>
      </c>
      <c r="M29" s="39">
        <f t="shared" si="3"/>
        <v>0</v>
      </c>
    </row>
    <row r="30" spans="1:13" ht="13.8" thickBot="1" x14ac:dyDescent="0.3">
      <c r="A30" s="10" t="s">
        <v>30</v>
      </c>
      <c r="B30" s="9">
        <f t="shared" si="0"/>
        <v>4.4029999999999998E-3</v>
      </c>
      <c r="C30" s="8">
        <f>H22/2</f>
        <v>1.1900000000000001E-4</v>
      </c>
      <c r="D30" s="8" t="s">
        <v>44</v>
      </c>
      <c r="F30" s="28" t="s">
        <v>71</v>
      </c>
      <c r="G30" s="29">
        <f t="shared" si="1"/>
        <v>0</v>
      </c>
      <c r="H30" s="30">
        <v>0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9">
        <f t="shared" si="0"/>
        <v>4.4029999999999998E-3</v>
      </c>
      <c r="C31" s="8">
        <f>H22/2</f>
        <v>1.1900000000000001E-4</v>
      </c>
      <c r="D31" s="8" t="s">
        <v>44</v>
      </c>
      <c r="L31" s="40">
        <f>L4+L5+L6+L7+L8+L9+L10+L11+L12+L13+L14+L15+L16+L17+L18+L19+L20+L21+L22+L23+L24+L25+L26+L27+L28+L29+L30</f>
        <v>2.5698280613060849</v>
      </c>
      <c r="M31" s="40">
        <f>M4+M5+M6+M7+M8+M9+M10+M11+M12+M13+M14+M15+M16+M17+M18+M19+M20+M21+M22+M23+M24+M25+M26+M27+M28+M29+M30</f>
        <v>6.9454812467732024E-2</v>
      </c>
    </row>
    <row r="32" spans="1:13" x14ac:dyDescent="0.25">
      <c r="A32" s="10" t="s">
        <v>32</v>
      </c>
      <c r="B32" s="9">
        <f t="shared" si="0"/>
        <v>3.3692199999999999E-2</v>
      </c>
      <c r="C32" s="8">
        <f>H23</f>
        <v>9.1060000000000002E-4</v>
      </c>
      <c r="D32" s="8"/>
    </row>
    <row r="33" spans="1:4" x14ac:dyDescent="0.25">
      <c r="A33" s="10" t="s">
        <v>33</v>
      </c>
      <c r="B33" s="9">
        <f t="shared" si="0"/>
        <v>0</v>
      </c>
      <c r="C33" s="8">
        <f>H24</f>
        <v>0</v>
      </c>
      <c r="D33" s="8"/>
    </row>
    <row r="34" spans="1:4" x14ac:dyDescent="0.25">
      <c r="A34" s="10" t="s">
        <v>34</v>
      </c>
      <c r="B34" s="9">
        <f t="shared" si="0"/>
        <v>4.9191500000000006E-3</v>
      </c>
      <c r="C34" s="8">
        <f>H25/2</f>
        <v>1.3295000000000001E-4</v>
      </c>
      <c r="D34" s="8" t="s">
        <v>44</v>
      </c>
    </row>
    <row r="35" spans="1:4" x14ac:dyDescent="0.25">
      <c r="A35" s="10" t="s">
        <v>35</v>
      </c>
      <c r="B35" s="9">
        <f t="shared" si="0"/>
        <v>4.9191500000000006E-3</v>
      </c>
      <c r="C35" s="8">
        <f>H25/2</f>
        <v>1.3295000000000001E-4</v>
      </c>
      <c r="D35" s="8" t="s">
        <v>44</v>
      </c>
    </row>
    <row r="36" spans="1:4" x14ac:dyDescent="0.25">
      <c r="A36" s="10" t="s">
        <v>36</v>
      </c>
      <c r="B36" s="9">
        <f t="shared" si="0"/>
        <v>1.8940299999999999</v>
      </c>
      <c r="C36" s="8">
        <f>H26</f>
        <v>5.1189999999999999E-2</v>
      </c>
      <c r="D36" s="8"/>
    </row>
    <row r="37" spans="1:4" x14ac:dyDescent="0.25">
      <c r="A37" s="10" t="s">
        <v>37</v>
      </c>
      <c r="B37" s="9">
        <f t="shared" si="0"/>
        <v>1.7134700000000001E-3</v>
      </c>
      <c r="C37" s="8">
        <f>H27/2</f>
        <v>4.6310000000000002E-5</v>
      </c>
      <c r="D37" s="8" t="s">
        <v>44</v>
      </c>
    </row>
    <row r="38" spans="1:4" x14ac:dyDescent="0.25">
      <c r="A38" s="10" t="s">
        <v>38</v>
      </c>
      <c r="B38" s="9">
        <f t="shared" si="0"/>
        <v>1.7134700000000001E-3</v>
      </c>
      <c r="C38" s="8">
        <f>H27/2</f>
        <v>4.6310000000000002E-5</v>
      </c>
      <c r="D38" s="8" t="s">
        <v>44</v>
      </c>
    </row>
    <row r="39" spans="1:4" x14ac:dyDescent="0.25">
      <c r="A39" s="10" t="s">
        <v>39</v>
      </c>
      <c r="B39" s="9">
        <f t="shared" si="0"/>
        <v>0</v>
      </c>
      <c r="C39" s="8">
        <f>H28</f>
        <v>0</v>
      </c>
      <c r="D39" s="8"/>
    </row>
    <row r="40" spans="1:4" ht="13.8" thickBot="1" x14ac:dyDescent="0.3">
      <c r="A40" s="11" t="s">
        <v>40</v>
      </c>
      <c r="B40" s="12">
        <f t="shared" si="0"/>
        <v>0</v>
      </c>
      <c r="C40" s="13">
        <f>H29</f>
        <v>0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45" t="s">
        <v>4</v>
      </c>
      <c r="B42" s="46"/>
      <c r="C42" s="46"/>
      <c r="D42" s="47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C44*37</f>
        <v>0</v>
      </c>
      <c r="C44" s="22">
        <f>H30</f>
        <v>0</v>
      </c>
      <c r="D44" s="22"/>
    </row>
  </sheetData>
  <mergeCells count="4">
    <mergeCell ref="A1:D1"/>
    <mergeCell ref="F1:H1"/>
    <mergeCell ref="J1:M1"/>
    <mergeCell ref="A42:D42"/>
  </mergeCells>
  <phoneticPr fontId="0" type="noConversion"/>
  <pageMargins left="0.75" right="0.75" top="1" bottom="1" header="0.5" footer="0.5"/>
  <pageSetup scale="87" orientation="portrait" r:id="rId1"/>
  <headerFooter alignWithMargins="0">
    <oddHeader>&amp;C&amp;"Arial,Bold"&amp;12 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zoomScaleNormal="100" workbookViewId="0">
      <pane ySplit="3" topLeftCell="A12" activePane="bottomLeft" state="frozen"/>
      <selection pane="bottomLeft" activeCell="N5" sqref="N5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3.6640625" customWidth="1"/>
    <col min="7" max="7" width="10.6640625" customWidth="1"/>
    <col min="11" max="11" width="15.6640625" customWidth="1"/>
  </cols>
  <sheetData>
    <row r="1" spans="1:13" ht="17.399999999999999" x14ac:dyDescent="0.3">
      <c r="A1" s="42" t="s">
        <v>80</v>
      </c>
      <c r="B1" s="43"/>
      <c r="C1" s="43"/>
      <c r="D1" s="44"/>
      <c r="F1" s="42" t="s">
        <v>73</v>
      </c>
      <c r="G1" s="43"/>
      <c r="H1" s="44"/>
      <c r="J1" s="42" t="s">
        <v>84</v>
      </c>
      <c r="K1" s="43"/>
      <c r="L1" s="43"/>
      <c r="M1" s="44"/>
    </row>
    <row r="2" spans="1:13" ht="13.8" thickBot="1" x14ac:dyDescent="0.3">
      <c r="A2" s="3"/>
      <c r="B2" s="2"/>
      <c r="C2" s="2"/>
      <c r="D2" s="4"/>
      <c r="F2" s="3"/>
      <c r="G2" s="2"/>
      <c r="H2" s="4"/>
      <c r="J2" s="3"/>
      <c r="K2" s="2"/>
      <c r="L2" s="31"/>
      <c r="M2" s="4"/>
    </row>
    <row r="3" spans="1:13" ht="13.8" thickBot="1" x14ac:dyDescent="0.3">
      <c r="A3" s="6" t="s">
        <v>0</v>
      </c>
      <c r="B3" s="6" t="s">
        <v>2</v>
      </c>
      <c r="C3" s="6" t="s">
        <v>3</v>
      </c>
      <c r="D3" s="6" t="s">
        <v>1</v>
      </c>
      <c r="F3" s="6" t="s">
        <v>0</v>
      </c>
      <c r="G3" s="6" t="s">
        <v>2</v>
      </c>
      <c r="H3" s="6" t="s">
        <v>3</v>
      </c>
      <c r="J3" s="32" t="s">
        <v>0</v>
      </c>
      <c r="K3" s="33" t="s">
        <v>81</v>
      </c>
      <c r="L3" s="34" t="s">
        <v>82</v>
      </c>
      <c r="M3" s="34" t="s">
        <v>83</v>
      </c>
    </row>
    <row r="4" spans="1:13" x14ac:dyDescent="0.25">
      <c r="A4" s="7" t="s">
        <v>41</v>
      </c>
      <c r="B4" s="7">
        <f>'Liquid-Fission Products'!B4+'Liquid-Dissolved Gases'!B4</f>
        <v>1.1055600000000001</v>
      </c>
      <c r="C4" s="7">
        <v>0</v>
      </c>
      <c r="D4" s="7" t="s">
        <v>85</v>
      </c>
      <c r="F4" s="23" t="s">
        <v>45</v>
      </c>
      <c r="G4" s="24">
        <f>B4</f>
        <v>1.1055600000000001</v>
      </c>
      <c r="H4" s="25">
        <f>C4</f>
        <v>0</v>
      </c>
      <c r="J4" s="35" t="s">
        <v>45</v>
      </c>
      <c r="K4" s="26">
        <v>0</v>
      </c>
      <c r="L4" s="38">
        <v>0</v>
      </c>
      <c r="M4" s="39">
        <v>0</v>
      </c>
    </row>
    <row r="5" spans="1:13" x14ac:dyDescent="0.25">
      <c r="A5" s="10" t="s">
        <v>5</v>
      </c>
      <c r="B5" s="8">
        <f>'Liquid-Fission Products'!B5+'Liquid-Dissolved Gases'!B5</f>
        <v>8.879999999999999E-2</v>
      </c>
      <c r="C5" s="21">
        <f>B5/37</f>
        <v>2.3999999999999998E-3</v>
      </c>
      <c r="D5" s="21" t="s">
        <v>43</v>
      </c>
      <c r="F5" s="10" t="s">
        <v>46</v>
      </c>
      <c r="G5" s="26">
        <f>B5+B6+B7</f>
        <v>0.26639999999999997</v>
      </c>
      <c r="H5" s="27">
        <f>C5+C6+C7</f>
        <v>7.1999999999999998E-3</v>
      </c>
      <c r="J5" s="10" t="s">
        <v>46</v>
      </c>
      <c r="K5" s="26">
        <v>2.1432000000000002</v>
      </c>
      <c r="L5" s="38">
        <f t="shared" ref="L5:L29" si="0">G5/K5</f>
        <v>0.12430011198208284</v>
      </c>
      <c r="M5" s="39">
        <f t="shared" ref="M5:M29" si="1">H5/K5</f>
        <v>3.359462486002239E-3</v>
      </c>
    </row>
    <row r="6" spans="1:13" x14ac:dyDescent="0.25">
      <c r="A6" s="10" t="s">
        <v>6</v>
      </c>
      <c r="B6" s="8">
        <f>'Liquid-Fission Products'!B6+'Liquid-Dissolved Gases'!B6</f>
        <v>8.879999999999999E-2</v>
      </c>
      <c r="C6" s="8">
        <f t="shared" ref="C6:C40" si="2">B6/37</f>
        <v>2.3999999999999998E-3</v>
      </c>
      <c r="D6" s="8" t="s">
        <v>43</v>
      </c>
      <c r="F6" s="10" t="s">
        <v>47</v>
      </c>
      <c r="G6" s="26">
        <f>B8+B9</f>
        <v>8.7579000000000004E-2</v>
      </c>
      <c r="H6" s="27">
        <f>C8+C9</f>
        <v>2.3670000000000002E-3</v>
      </c>
      <c r="J6" s="10" t="s">
        <v>47</v>
      </c>
      <c r="K6" s="26">
        <v>1.5712299999999999</v>
      </c>
      <c r="L6" s="38">
        <f t="shared" si="0"/>
        <v>5.5739134308789934E-2</v>
      </c>
      <c r="M6" s="39">
        <f t="shared" si="1"/>
        <v>1.506463089426755E-3</v>
      </c>
    </row>
    <row r="7" spans="1:13" x14ac:dyDescent="0.25">
      <c r="A7" s="10" t="s">
        <v>7</v>
      </c>
      <c r="B7" s="8">
        <f>'Liquid-Fission Products'!B7+'Liquid-Dissolved Gases'!B7</f>
        <v>8.879999999999999E-2</v>
      </c>
      <c r="C7" s="8">
        <f t="shared" si="2"/>
        <v>2.3999999999999998E-3</v>
      </c>
      <c r="D7" s="8" t="s">
        <v>43</v>
      </c>
      <c r="F7" s="10" t="s">
        <v>48</v>
      </c>
      <c r="G7" s="26">
        <f>B10</f>
        <v>0</v>
      </c>
      <c r="H7" s="27">
        <f>C10</f>
        <v>0</v>
      </c>
      <c r="J7" s="10" t="s">
        <v>48</v>
      </c>
      <c r="K7" s="26">
        <v>0.78585000000000005</v>
      </c>
      <c r="L7" s="38">
        <f t="shared" si="0"/>
        <v>0</v>
      </c>
      <c r="M7" s="39">
        <f t="shared" si="1"/>
        <v>0</v>
      </c>
    </row>
    <row r="8" spans="1:13" x14ac:dyDescent="0.25">
      <c r="A8" s="10" t="s">
        <v>8</v>
      </c>
      <c r="B8" s="8">
        <f>'Liquid-Fission Products'!B8+'Liquid-Dissolved Gases'!B8</f>
        <v>4.3789500000000002E-2</v>
      </c>
      <c r="C8" s="8">
        <f t="shared" si="2"/>
        <v>1.1835000000000001E-3</v>
      </c>
      <c r="D8" s="8" t="s">
        <v>44</v>
      </c>
      <c r="F8" s="10" t="s">
        <v>49</v>
      </c>
      <c r="G8" s="26">
        <f>B11</f>
        <v>0.90280000000000005</v>
      </c>
      <c r="H8" s="27">
        <f>C11</f>
        <v>2.4400000000000002E-2</v>
      </c>
      <c r="J8" s="10" t="s">
        <v>49</v>
      </c>
      <c r="K8" s="26">
        <v>0.53938399999999997</v>
      </c>
      <c r="L8" s="38">
        <f t="shared" si="0"/>
        <v>1.673761179419486</v>
      </c>
      <c r="M8" s="39">
        <f t="shared" si="1"/>
        <v>4.5236788632959081E-2</v>
      </c>
    </row>
    <row r="9" spans="1:13" x14ac:dyDescent="0.25">
      <c r="A9" s="10" t="s">
        <v>9</v>
      </c>
      <c r="B9" s="8">
        <f>'Liquid-Fission Products'!B9+'Liquid-Dissolved Gases'!B9</f>
        <v>4.3789500000000002E-2</v>
      </c>
      <c r="C9" s="8">
        <f t="shared" si="2"/>
        <v>1.1835000000000001E-3</v>
      </c>
      <c r="D9" s="8" t="s">
        <v>44</v>
      </c>
      <c r="F9" s="10" t="s">
        <v>50</v>
      </c>
      <c r="G9" s="26">
        <f>B12+B13</f>
        <v>202.0340674</v>
      </c>
      <c r="H9" s="27">
        <f>C12+C13</f>
        <v>5.4603802000000004</v>
      </c>
      <c r="J9" s="10" t="s">
        <v>50</v>
      </c>
      <c r="K9" s="26">
        <v>1.470804</v>
      </c>
      <c r="L9" s="38">
        <f t="shared" si="0"/>
        <v>137.36301193088948</v>
      </c>
      <c r="M9" s="39">
        <f t="shared" si="1"/>
        <v>3.7125138359699865</v>
      </c>
    </row>
    <row r="10" spans="1:13" x14ac:dyDescent="0.25">
      <c r="A10" s="10" t="s">
        <v>10</v>
      </c>
      <c r="B10" s="21">
        <f>'Liquid-Fission Products'!B10+'Liquid-Dissolved Gases'!B10</f>
        <v>0</v>
      </c>
      <c r="C10" s="8">
        <f t="shared" si="2"/>
        <v>0</v>
      </c>
      <c r="D10" s="8"/>
      <c r="F10" s="10" t="s">
        <v>51</v>
      </c>
      <c r="G10" s="26">
        <f t="shared" ref="G10:H13" si="3">B14</f>
        <v>0</v>
      </c>
      <c r="H10" s="27">
        <f t="shared" si="3"/>
        <v>0</v>
      </c>
      <c r="J10" s="10" t="s">
        <v>51</v>
      </c>
      <c r="K10" s="26">
        <v>0.50751999999999997</v>
      </c>
      <c r="L10" s="38">
        <f t="shared" si="0"/>
        <v>0</v>
      </c>
      <c r="M10" s="39">
        <f t="shared" si="1"/>
        <v>0</v>
      </c>
    </row>
    <row r="11" spans="1:13" x14ac:dyDescent="0.25">
      <c r="A11" s="10" t="s">
        <v>11</v>
      </c>
      <c r="B11" s="8">
        <f>'Liquid-Fission Products'!B11+'Liquid-Dissolved Gases'!B11</f>
        <v>0.90280000000000005</v>
      </c>
      <c r="C11" s="8">
        <f t="shared" si="2"/>
        <v>2.4400000000000002E-2</v>
      </c>
      <c r="D11" s="8"/>
      <c r="F11" s="10" t="s">
        <v>52</v>
      </c>
      <c r="G11" s="26">
        <f t="shared" si="3"/>
        <v>0</v>
      </c>
      <c r="H11" s="27">
        <f t="shared" si="3"/>
        <v>0</v>
      </c>
      <c r="J11" s="10" t="s">
        <v>52</v>
      </c>
      <c r="K11" s="26">
        <v>0.94742999999999999</v>
      </c>
      <c r="L11" s="38">
        <f t="shared" si="0"/>
        <v>0</v>
      </c>
      <c r="M11" s="39">
        <f t="shared" si="1"/>
        <v>0</v>
      </c>
    </row>
    <row r="12" spans="1:13" x14ac:dyDescent="0.25">
      <c r="A12" s="10" t="s">
        <v>12</v>
      </c>
      <c r="B12" s="8">
        <f>'Liquid-Fission Products'!B12+'Liquid-Dissolved Gases'!B12</f>
        <v>101.0170337</v>
      </c>
      <c r="C12" s="8">
        <f t="shared" si="2"/>
        <v>2.7301901000000002</v>
      </c>
      <c r="D12" s="8" t="s">
        <v>44</v>
      </c>
      <c r="F12" s="10" t="s">
        <v>53</v>
      </c>
      <c r="G12" s="26">
        <f t="shared" si="3"/>
        <v>5.0838000000000001E-2</v>
      </c>
      <c r="H12" s="27">
        <f t="shared" si="3"/>
        <v>1.374E-3</v>
      </c>
      <c r="J12" s="10" t="s">
        <v>53</v>
      </c>
      <c r="K12" s="26">
        <v>0.686172</v>
      </c>
      <c r="L12" s="38">
        <f t="shared" si="0"/>
        <v>7.4089295395323621E-2</v>
      </c>
      <c r="M12" s="39">
        <f t="shared" si="1"/>
        <v>2.0024133890628004E-3</v>
      </c>
    </row>
    <row r="13" spans="1:13" x14ac:dyDescent="0.25">
      <c r="A13" s="10" t="s">
        <v>13</v>
      </c>
      <c r="B13" s="8">
        <f>'Liquid-Fission Products'!B13+'Liquid-Dissolved Gases'!B13</f>
        <v>101.0170337</v>
      </c>
      <c r="C13" s="8">
        <f t="shared" si="2"/>
        <v>2.7301901000000002</v>
      </c>
      <c r="D13" s="8" t="s">
        <v>44</v>
      </c>
      <c r="F13" s="10" t="s">
        <v>54</v>
      </c>
      <c r="G13" s="26">
        <f t="shared" si="3"/>
        <v>1.1359000000000001</v>
      </c>
      <c r="H13" s="27">
        <f t="shared" si="3"/>
        <v>3.0700000000000005E-2</v>
      </c>
      <c r="J13" s="10" t="s">
        <v>54</v>
      </c>
      <c r="K13" s="26">
        <v>1.2184699999999999</v>
      </c>
      <c r="L13" s="38">
        <f t="shared" si="0"/>
        <v>0.93223468776416341</v>
      </c>
      <c r="M13" s="39">
        <f t="shared" si="1"/>
        <v>2.5195532101734149E-2</v>
      </c>
    </row>
    <row r="14" spans="1:13" x14ac:dyDescent="0.25">
      <c r="A14" s="10" t="s">
        <v>14</v>
      </c>
      <c r="B14" s="8">
        <f>'Liquid-Fission Products'!B14+'Liquid-Dissolved Gases'!B14</f>
        <v>0</v>
      </c>
      <c r="C14" s="8">
        <f t="shared" si="2"/>
        <v>0</v>
      </c>
      <c r="D14" s="8"/>
      <c r="F14" s="10" t="s">
        <v>55</v>
      </c>
      <c r="G14" s="26">
        <f>B18+B19</f>
        <v>8.6301722999999999</v>
      </c>
      <c r="H14" s="27">
        <f>C18+C19</f>
        <v>0.23324790000000001</v>
      </c>
      <c r="J14" s="10" t="s">
        <v>55</v>
      </c>
      <c r="K14" s="26">
        <v>1.5948009999999999</v>
      </c>
      <c r="L14" s="38">
        <f t="shared" si="0"/>
        <v>5.4114414901921934</v>
      </c>
      <c r="M14" s="39">
        <f t="shared" si="1"/>
        <v>0.14625517541059982</v>
      </c>
    </row>
    <row r="15" spans="1:13" x14ac:dyDescent="0.25">
      <c r="A15" s="10" t="s">
        <v>15</v>
      </c>
      <c r="B15" s="8">
        <f>'Liquid-Fission Products'!B15+'Liquid-Dissolved Gases'!B15</f>
        <v>0</v>
      </c>
      <c r="C15" s="8">
        <f t="shared" si="2"/>
        <v>0</v>
      </c>
      <c r="D15" s="8"/>
      <c r="F15" s="10" t="s">
        <v>56</v>
      </c>
      <c r="G15" s="26">
        <f>B20</f>
        <v>0.86335800000000007</v>
      </c>
      <c r="H15" s="27">
        <f>C20</f>
        <v>2.3334000000000001E-2</v>
      </c>
      <c r="J15" s="10" t="s">
        <v>56</v>
      </c>
      <c r="K15" s="26">
        <v>0.82789299999999999</v>
      </c>
      <c r="L15" s="38">
        <f t="shared" si="0"/>
        <v>1.0428376613886094</v>
      </c>
      <c r="M15" s="39">
        <f t="shared" si="1"/>
        <v>2.8184801659151607E-2</v>
      </c>
    </row>
    <row r="16" spans="1:13" x14ac:dyDescent="0.25">
      <c r="A16" s="10" t="s">
        <v>20</v>
      </c>
      <c r="B16" s="8">
        <f>'Liquid-Fission Products'!B16+'Liquid-Dissolved Gases'!B16</f>
        <v>5.0838000000000001E-2</v>
      </c>
      <c r="C16" s="8">
        <f>B16/37</f>
        <v>1.374E-3</v>
      </c>
      <c r="D16" s="8"/>
      <c r="F16" s="10" t="s">
        <v>57</v>
      </c>
      <c r="G16" s="26">
        <f>B21+B22</f>
        <v>0.18796000000000002</v>
      </c>
      <c r="H16" s="27">
        <f>C21+C22</f>
        <v>5.0800000000000003E-3</v>
      </c>
      <c r="J16" s="10" t="s">
        <v>57</v>
      </c>
      <c r="K16" s="26">
        <v>2.1331570000000002</v>
      </c>
      <c r="L16" s="38">
        <f t="shared" si="0"/>
        <v>8.8113533134223126E-2</v>
      </c>
      <c r="M16" s="39">
        <f t="shared" si="1"/>
        <v>2.3814468414654899E-3</v>
      </c>
    </row>
    <row r="17" spans="1:13" x14ac:dyDescent="0.25">
      <c r="A17" s="10" t="s">
        <v>16</v>
      </c>
      <c r="B17" s="8">
        <f>'Liquid-Fission Products'!B17+'Liquid-Dissolved Gases'!B17</f>
        <v>1.1359000000000001</v>
      </c>
      <c r="C17" s="8">
        <f t="shared" si="2"/>
        <v>3.0700000000000005E-2</v>
      </c>
      <c r="D17" s="8"/>
      <c r="F17" s="10" t="s">
        <v>58</v>
      </c>
      <c r="G17" s="26">
        <f>B23+B24</f>
        <v>1.0072509999999999</v>
      </c>
      <c r="H17" s="27">
        <f>C23+C24</f>
        <v>2.7222999999999997E-2</v>
      </c>
      <c r="J17" s="10" t="s">
        <v>58</v>
      </c>
      <c r="K17" s="26">
        <v>2.1911309999999999</v>
      </c>
      <c r="L17" s="38">
        <f t="shared" si="0"/>
        <v>0.45969455956763877</v>
      </c>
      <c r="M17" s="39">
        <f t="shared" si="1"/>
        <v>1.2424177285611859E-2</v>
      </c>
    </row>
    <row r="18" spans="1:13" x14ac:dyDescent="0.25">
      <c r="A18" s="10" t="s">
        <v>17</v>
      </c>
      <c r="B18" s="8">
        <f>'Liquid-Fission Products'!B18+'Liquid-Dissolved Gases'!B18</f>
        <v>6.9789807000000001</v>
      </c>
      <c r="C18" s="8">
        <f t="shared" si="2"/>
        <v>0.18862110000000001</v>
      </c>
      <c r="D18" s="8"/>
      <c r="F18" s="10" t="s">
        <v>59</v>
      </c>
      <c r="G18" s="26">
        <f>B25</f>
        <v>0.19684000000000001</v>
      </c>
      <c r="H18" s="27">
        <f>C25</f>
        <v>5.3200000000000001E-3</v>
      </c>
      <c r="J18" s="10" t="s">
        <v>59</v>
      </c>
      <c r="K18" s="26">
        <v>0</v>
      </c>
      <c r="L18" s="38">
        <v>0</v>
      </c>
      <c r="M18" s="39">
        <v>0</v>
      </c>
    </row>
    <row r="19" spans="1:13" x14ac:dyDescent="0.25">
      <c r="A19" s="10" t="s">
        <v>18</v>
      </c>
      <c r="B19" s="8">
        <f>'Liquid-Fission Products'!B19+'Liquid-Dissolved Gases'!B19</f>
        <v>1.6511916000000002</v>
      </c>
      <c r="C19" s="8">
        <f t="shared" si="2"/>
        <v>4.4626800000000008E-2</v>
      </c>
      <c r="D19" s="8"/>
      <c r="F19" s="10" t="s">
        <v>60</v>
      </c>
      <c r="G19" s="26">
        <f>B26</f>
        <v>0</v>
      </c>
      <c r="H19" s="27">
        <f>C26</f>
        <v>0</v>
      </c>
      <c r="J19" s="10" t="s">
        <v>60</v>
      </c>
      <c r="K19" s="26">
        <v>0.48378599999999999</v>
      </c>
      <c r="L19" s="38">
        <f t="shared" si="0"/>
        <v>0</v>
      </c>
      <c r="M19" s="39">
        <f t="shared" si="1"/>
        <v>0</v>
      </c>
    </row>
    <row r="20" spans="1:13" x14ac:dyDescent="0.25">
      <c r="A20" s="10" t="s">
        <v>19</v>
      </c>
      <c r="B20" s="41">
        <f>'Liquid-Fission Products'!B20+'Liquid-Dissolved Gases'!B20</f>
        <v>0.86335800000000007</v>
      </c>
      <c r="C20" s="8">
        <f t="shared" si="2"/>
        <v>2.3334000000000001E-2</v>
      </c>
      <c r="D20" s="8"/>
      <c r="F20" s="10" t="s">
        <v>61</v>
      </c>
      <c r="G20" s="26">
        <f>B27+B28</f>
        <v>4.0069157400000002</v>
      </c>
      <c r="H20" s="27">
        <f>C27+C28</f>
        <v>0.10829502000000001</v>
      </c>
      <c r="J20" s="10" t="s">
        <v>61</v>
      </c>
      <c r="K20" s="26">
        <v>1.4435480000000001</v>
      </c>
      <c r="L20" s="38">
        <f t="shared" si="0"/>
        <v>2.7757412569585496</v>
      </c>
      <c r="M20" s="39">
        <f t="shared" si="1"/>
        <v>7.5020033971852682E-2</v>
      </c>
    </row>
    <row r="21" spans="1:13" x14ac:dyDescent="0.25">
      <c r="A21" s="10" t="s">
        <v>21</v>
      </c>
      <c r="B21" s="8">
        <f>'Liquid-Fission Products'!B21+'Liquid-Dissolved Gases'!B21</f>
        <v>9.3980000000000008E-2</v>
      </c>
      <c r="C21" s="8">
        <f t="shared" si="2"/>
        <v>2.5400000000000002E-3</v>
      </c>
      <c r="D21" s="8" t="s">
        <v>44</v>
      </c>
      <c r="F21" s="10" t="s">
        <v>62</v>
      </c>
      <c r="G21" s="26">
        <f>B29</f>
        <v>0</v>
      </c>
      <c r="H21" s="27">
        <f>C29</f>
        <v>0</v>
      </c>
      <c r="J21" s="10" t="s">
        <v>62</v>
      </c>
      <c r="K21" s="26">
        <v>0.43268099999999998</v>
      </c>
      <c r="L21" s="38">
        <f t="shared" si="0"/>
        <v>0</v>
      </c>
      <c r="M21" s="39">
        <f t="shared" si="1"/>
        <v>0</v>
      </c>
    </row>
    <row r="22" spans="1:13" x14ac:dyDescent="0.25">
      <c r="A22" s="10" t="s">
        <v>22</v>
      </c>
      <c r="B22" s="8">
        <f>'Liquid-Fission Products'!B22+'Liquid-Dissolved Gases'!B22</f>
        <v>9.3980000000000008E-2</v>
      </c>
      <c r="C22" s="8">
        <f t="shared" si="2"/>
        <v>2.5400000000000002E-3</v>
      </c>
      <c r="D22" s="8" t="s">
        <v>44</v>
      </c>
      <c r="F22" s="10" t="s">
        <v>63</v>
      </c>
      <c r="G22" s="26">
        <f>B30+B31</f>
        <v>0.1001331</v>
      </c>
      <c r="H22" s="27">
        <f>C30+C31</f>
        <v>2.7063E-3</v>
      </c>
      <c r="J22" s="10" t="s">
        <v>63</v>
      </c>
      <c r="K22" s="26">
        <v>2.058119</v>
      </c>
      <c r="L22" s="38">
        <f t="shared" si="0"/>
        <v>4.8652726105730522E-2</v>
      </c>
      <c r="M22" s="39">
        <f t="shared" si="1"/>
        <v>1.3149385433981222E-3</v>
      </c>
    </row>
    <row r="23" spans="1:13" x14ac:dyDescent="0.25">
      <c r="A23" s="10" t="s">
        <v>23</v>
      </c>
      <c r="B23" s="8">
        <f>'Liquid-Fission Products'!B23+'Liquid-Dissolved Gases'!B23</f>
        <v>0.50362549999999995</v>
      </c>
      <c r="C23" s="8">
        <f t="shared" si="2"/>
        <v>1.3611499999999999E-2</v>
      </c>
      <c r="D23" s="8" t="s">
        <v>44</v>
      </c>
      <c r="F23" s="10" t="s">
        <v>64</v>
      </c>
      <c r="G23" s="26">
        <f>B32</f>
        <v>4.3145699999999995E-2</v>
      </c>
      <c r="H23" s="27">
        <f>C32</f>
        <v>1.1660999999999998E-3</v>
      </c>
      <c r="J23" s="10" t="s">
        <v>64</v>
      </c>
      <c r="K23" s="26">
        <v>1.1789719999999999</v>
      </c>
      <c r="L23" s="38">
        <f t="shared" si="0"/>
        <v>3.6596034511421814E-2</v>
      </c>
      <c r="M23" s="39">
        <f t="shared" si="1"/>
        <v>9.8908201382221102E-4</v>
      </c>
    </row>
    <row r="24" spans="1:13" x14ac:dyDescent="0.25">
      <c r="A24" s="10" t="s">
        <v>24</v>
      </c>
      <c r="B24" s="8">
        <f>'Liquid-Fission Products'!B24+'Liquid-Dissolved Gases'!B24</f>
        <v>0.50362549999999995</v>
      </c>
      <c r="C24" s="8">
        <f t="shared" si="2"/>
        <v>1.3611499999999999E-2</v>
      </c>
      <c r="D24" s="8" t="s">
        <v>44</v>
      </c>
      <c r="F24" s="10" t="s">
        <v>65</v>
      </c>
      <c r="G24" s="26">
        <f>B33</f>
        <v>7.9389790000000007</v>
      </c>
      <c r="H24" s="27">
        <f>C33</f>
        <v>0.21456700000000001</v>
      </c>
      <c r="J24" s="10" t="s">
        <v>65</v>
      </c>
      <c r="K24" s="26">
        <v>0.62778999999999996</v>
      </c>
      <c r="L24" s="38">
        <f t="shared" si="0"/>
        <v>12.645915035282501</v>
      </c>
      <c r="M24" s="39">
        <f t="shared" si="1"/>
        <v>0.34178148744006759</v>
      </c>
    </row>
    <row r="25" spans="1:13" x14ac:dyDescent="0.25">
      <c r="A25" s="10" t="s">
        <v>25</v>
      </c>
      <c r="B25" s="8">
        <f>'Liquid-Fission Products'!B25+'Liquid-Dissolved Gases'!B25</f>
        <v>0.19684000000000001</v>
      </c>
      <c r="C25" s="8">
        <f t="shared" si="2"/>
        <v>5.3200000000000001E-3</v>
      </c>
      <c r="D25" s="8" t="s">
        <v>85</v>
      </c>
      <c r="F25" s="10" t="s">
        <v>66</v>
      </c>
      <c r="G25" s="26">
        <f>B34+B35</f>
        <v>0.26069829999999999</v>
      </c>
      <c r="H25" s="27">
        <f>C34+C35</f>
        <v>7.0458999999999999E-3</v>
      </c>
      <c r="J25" s="10" t="s">
        <v>66</v>
      </c>
      <c r="K25" s="26">
        <v>1.408039</v>
      </c>
      <c r="L25" s="38">
        <f t="shared" si="0"/>
        <v>0.18514991417141144</v>
      </c>
      <c r="M25" s="39">
        <f t="shared" si="1"/>
        <v>5.0040517343624717E-3</v>
      </c>
    </row>
    <row r="26" spans="1:13" x14ac:dyDescent="0.25">
      <c r="A26" s="10" t="s">
        <v>26</v>
      </c>
      <c r="B26" s="8">
        <f>'Liquid-Fission Products'!B26+'Liquid-Dissolved Gases'!B26</f>
        <v>0</v>
      </c>
      <c r="C26" s="8">
        <f t="shared" si="2"/>
        <v>0</v>
      </c>
      <c r="D26" s="8"/>
      <c r="F26" s="10" t="s">
        <v>67</v>
      </c>
      <c r="G26" s="26">
        <f>B36</f>
        <v>8.4245300000000007</v>
      </c>
      <c r="H26" s="27">
        <f>C36</f>
        <v>0.22769000000000003</v>
      </c>
      <c r="J26" s="10" t="s">
        <v>67</v>
      </c>
      <c r="K26" s="26">
        <v>0.83678399999999997</v>
      </c>
      <c r="L26" s="38">
        <f t="shared" si="0"/>
        <v>10.067747471270962</v>
      </c>
      <c r="M26" s="39">
        <f t="shared" si="1"/>
        <v>0.27210128300732334</v>
      </c>
    </row>
    <row r="27" spans="1:13" x14ac:dyDescent="0.25">
      <c r="A27" s="10" t="s">
        <v>27</v>
      </c>
      <c r="B27" s="8">
        <f>'Liquid-Fission Products'!B27+'Liquid-Dissolved Gases'!B27</f>
        <v>0</v>
      </c>
      <c r="C27" s="8">
        <f t="shared" si="2"/>
        <v>0</v>
      </c>
      <c r="D27" s="8"/>
      <c r="F27" s="10" t="s">
        <v>68</v>
      </c>
      <c r="G27" s="26">
        <f>B37+B38</f>
        <v>1.3705769399999999</v>
      </c>
      <c r="H27" s="27">
        <f>C37+C38</f>
        <v>3.7042619999999998E-2</v>
      </c>
      <c r="J27" s="10" t="s">
        <v>68</v>
      </c>
      <c r="K27" s="26">
        <v>1.995322</v>
      </c>
      <c r="L27" s="38">
        <f t="shared" si="0"/>
        <v>0.68689511768025402</v>
      </c>
      <c r="M27" s="39">
        <f t="shared" si="1"/>
        <v>1.8564732910277135E-2</v>
      </c>
    </row>
    <row r="28" spans="1:13" x14ac:dyDescent="0.25">
      <c r="A28" s="10" t="s">
        <v>28</v>
      </c>
      <c r="B28" s="8">
        <f>'Liquid-Fission Products'!B28+'Liquid-Dissolved Gases'!B28</f>
        <v>4.0069157400000002</v>
      </c>
      <c r="C28" s="8">
        <f t="shared" si="2"/>
        <v>0.10829502000000001</v>
      </c>
      <c r="D28" s="8"/>
      <c r="F28" s="10" t="s">
        <v>69</v>
      </c>
      <c r="G28" s="26">
        <f>B39</f>
        <v>0</v>
      </c>
      <c r="H28" s="27">
        <f>C39</f>
        <v>0</v>
      </c>
      <c r="J28" s="10" t="s">
        <v>69</v>
      </c>
      <c r="K28" s="26">
        <v>0.51765000000000005</v>
      </c>
      <c r="L28" s="38">
        <f t="shared" si="0"/>
        <v>0</v>
      </c>
      <c r="M28" s="39">
        <f t="shared" si="1"/>
        <v>0</v>
      </c>
    </row>
    <row r="29" spans="1:13" x14ac:dyDescent="0.25">
      <c r="A29" s="10" t="s">
        <v>29</v>
      </c>
      <c r="B29" s="8">
        <f>'Liquid-Fission Products'!B29+'Liquid-Dissolved Gases'!B29</f>
        <v>0</v>
      </c>
      <c r="C29" s="8">
        <f t="shared" si="2"/>
        <v>0</v>
      </c>
      <c r="D29" s="8"/>
      <c r="F29" s="10" t="s">
        <v>70</v>
      </c>
      <c r="G29" s="26">
        <f>B40</f>
        <v>0</v>
      </c>
      <c r="H29" s="27">
        <f>C40</f>
        <v>0</v>
      </c>
      <c r="J29" s="10" t="s">
        <v>70</v>
      </c>
      <c r="K29" s="26">
        <v>0.97969499999999998</v>
      </c>
      <c r="L29" s="38">
        <f t="shared" si="0"/>
        <v>0</v>
      </c>
      <c r="M29" s="39">
        <f t="shared" si="1"/>
        <v>0</v>
      </c>
    </row>
    <row r="30" spans="1:13" ht="13.8" thickBot="1" x14ac:dyDescent="0.3">
      <c r="A30" s="10" t="s">
        <v>30</v>
      </c>
      <c r="B30" s="8">
        <f>'Liquid-Fission Products'!B30+'Liquid-Dissolved Gases'!B30</f>
        <v>5.0066550000000001E-2</v>
      </c>
      <c r="C30" s="8">
        <f t="shared" si="2"/>
        <v>1.35315E-3</v>
      </c>
      <c r="D30" s="8" t="s">
        <v>44</v>
      </c>
      <c r="F30" s="28" t="s">
        <v>71</v>
      </c>
      <c r="G30" s="29">
        <f>B44</f>
        <v>3.7240499999999996E-3</v>
      </c>
      <c r="H30" s="30">
        <f>C44</f>
        <v>1.0064999999999999E-4</v>
      </c>
      <c r="J30" s="36" t="s">
        <v>71</v>
      </c>
      <c r="K30" s="37">
        <v>0</v>
      </c>
      <c r="L30" s="38">
        <v>0</v>
      </c>
      <c r="M30" s="39">
        <v>0</v>
      </c>
    </row>
    <row r="31" spans="1:13" x14ac:dyDescent="0.25">
      <c r="A31" s="10" t="s">
        <v>31</v>
      </c>
      <c r="B31" s="8">
        <f>'Liquid-Fission Products'!B31+'Liquid-Dissolved Gases'!B31</f>
        <v>5.0066550000000001E-2</v>
      </c>
      <c r="C31" s="8">
        <f t="shared" si="2"/>
        <v>1.35315E-3</v>
      </c>
      <c r="D31" s="8" t="s">
        <v>44</v>
      </c>
      <c r="L31" s="40">
        <f>L4+L5+L6+L7+L8+L9+L10+L11+L12+L13+L14+L15+L16+L17+L18+L19+L20+L21+L22+L23+L24+L25+L26+L27+L28+L29+L30</f>
        <v>173.67192114002282</v>
      </c>
      <c r="M31" s="40">
        <f>M4+M5+M6+M7+M8+M9+M10+M11+M12+M13+M14+M15+M16+M17+M18+M19+M20+M21+M22+M23+M24+M25+M26+M27+M28+M29+M30</f>
        <v>4.6938357064871035</v>
      </c>
    </row>
    <row r="32" spans="1:13" x14ac:dyDescent="0.25">
      <c r="A32" s="10" t="s">
        <v>32</v>
      </c>
      <c r="B32" s="8">
        <f>'Liquid-Fission Products'!B32+'Liquid-Dissolved Gases'!B32</f>
        <v>4.3145699999999995E-2</v>
      </c>
      <c r="C32" s="8">
        <f t="shared" si="2"/>
        <v>1.1660999999999998E-3</v>
      </c>
      <c r="D32" s="8"/>
    </row>
    <row r="33" spans="1:4" x14ac:dyDescent="0.25">
      <c r="A33" s="10" t="s">
        <v>33</v>
      </c>
      <c r="B33" s="8">
        <f>'Liquid-Fission Products'!B33+'Liquid-Dissolved Gases'!B33</f>
        <v>7.9389790000000007</v>
      </c>
      <c r="C33" s="8">
        <f t="shared" si="2"/>
        <v>0.21456700000000001</v>
      </c>
      <c r="D33" s="8"/>
    </row>
    <row r="34" spans="1:4" x14ac:dyDescent="0.25">
      <c r="A34" s="10" t="s">
        <v>34</v>
      </c>
      <c r="B34" s="8">
        <f>'Liquid-Fission Products'!B34+'Liquid-Dissolved Gases'!B34</f>
        <v>0.13034915</v>
      </c>
      <c r="C34" s="8">
        <f t="shared" si="2"/>
        <v>3.52295E-3</v>
      </c>
      <c r="D34" s="8" t="s">
        <v>44</v>
      </c>
    </row>
    <row r="35" spans="1:4" x14ac:dyDescent="0.25">
      <c r="A35" s="10" t="s">
        <v>35</v>
      </c>
      <c r="B35" s="8">
        <f>'Liquid-Fission Products'!B35+'Liquid-Dissolved Gases'!B35</f>
        <v>0.13034915</v>
      </c>
      <c r="C35" s="8">
        <f t="shared" si="2"/>
        <v>3.52295E-3</v>
      </c>
      <c r="D35" s="8" t="s">
        <v>44</v>
      </c>
    </row>
    <row r="36" spans="1:4" x14ac:dyDescent="0.25">
      <c r="A36" s="10" t="s">
        <v>36</v>
      </c>
      <c r="B36" s="8">
        <f>'Liquid-Fission Products'!B36+'Liquid-Dissolved Gases'!B36</f>
        <v>8.4245300000000007</v>
      </c>
      <c r="C36" s="8">
        <f t="shared" si="2"/>
        <v>0.22769000000000003</v>
      </c>
      <c r="D36" s="8"/>
    </row>
    <row r="37" spans="1:4" x14ac:dyDescent="0.25">
      <c r="A37" s="10" t="s">
        <v>37</v>
      </c>
      <c r="B37" s="8">
        <f>'Liquid-Fission Products'!B37+'Liquid-Dissolved Gases'!B37</f>
        <v>0.68528846999999993</v>
      </c>
      <c r="C37" s="8">
        <f t="shared" si="2"/>
        <v>1.8521309999999999E-2</v>
      </c>
      <c r="D37" s="8" t="s">
        <v>44</v>
      </c>
    </row>
    <row r="38" spans="1:4" x14ac:dyDescent="0.25">
      <c r="A38" s="10" t="s">
        <v>38</v>
      </c>
      <c r="B38" s="8">
        <f>'Liquid-Fission Products'!B38+'Liquid-Dissolved Gases'!B38</f>
        <v>0.68528846999999993</v>
      </c>
      <c r="C38" s="8">
        <f t="shared" si="2"/>
        <v>1.8521309999999999E-2</v>
      </c>
      <c r="D38" s="8" t="s">
        <v>44</v>
      </c>
    </row>
    <row r="39" spans="1:4" x14ac:dyDescent="0.25">
      <c r="A39" s="10" t="s">
        <v>39</v>
      </c>
      <c r="B39" s="21">
        <f>'Liquid-Fission Products'!B39+'Liquid-Dissolved Gases'!B39</f>
        <v>0</v>
      </c>
      <c r="C39" s="8">
        <f t="shared" si="2"/>
        <v>0</v>
      </c>
      <c r="D39" s="8"/>
    </row>
    <row r="40" spans="1:4" ht="13.8" thickBot="1" x14ac:dyDescent="0.3">
      <c r="A40" s="11" t="s">
        <v>40</v>
      </c>
      <c r="B40" s="21">
        <f>'Liquid-Fission Products'!B40+'Liquid-Dissolved Gases'!B40</f>
        <v>0</v>
      </c>
      <c r="C40" s="13">
        <f t="shared" si="2"/>
        <v>0</v>
      </c>
      <c r="D40" s="13"/>
    </row>
    <row r="41" spans="1:4" x14ac:dyDescent="0.25">
      <c r="A41" s="14"/>
      <c r="B41" s="15"/>
      <c r="C41" s="15"/>
      <c r="D41" s="16"/>
    </row>
    <row r="42" spans="1:4" x14ac:dyDescent="0.25">
      <c r="A42" s="17" t="s">
        <v>4</v>
      </c>
      <c r="B42" s="18"/>
      <c r="C42" s="18"/>
      <c r="D42" s="19"/>
    </row>
    <row r="43" spans="1:4" ht="13.8" thickBot="1" x14ac:dyDescent="0.3">
      <c r="A43" s="5"/>
      <c r="B43" s="2"/>
      <c r="C43" s="2"/>
      <c r="D43" s="4"/>
    </row>
    <row r="44" spans="1:4" ht="13.8" thickBot="1" x14ac:dyDescent="0.3">
      <c r="A44" s="22" t="s">
        <v>42</v>
      </c>
      <c r="B44" s="22">
        <f>'Liquid-Fission Products'!B44+'Liquid-Dissolved Gases'!B44</f>
        <v>3.7240499999999996E-3</v>
      </c>
      <c r="C44" s="22">
        <f>B44/37</f>
        <v>1.0064999999999999E-4</v>
      </c>
      <c r="D44" s="22"/>
    </row>
  </sheetData>
  <mergeCells count="3">
    <mergeCell ref="A1:D1"/>
    <mergeCell ref="F1:H1"/>
    <mergeCell ref="J1:M1"/>
  </mergeCells>
  <phoneticPr fontId="0" type="noConversion"/>
  <pageMargins left="0.75" right="0.75" top="1" bottom="1" header="0.5" footer="0.5"/>
  <pageSetup scale="89" orientation="portrait" r:id="rId1"/>
  <headerFooter alignWithMargins="0">
    <oddHeader>&amp;C&amp;"Arial,Bold"&amp;12  2000 US Boiling Water Reactor Gaseous and Liquid Effluent Databases
North American Technical Center</oddHeader>
    <oddFooter>&amp;C2000 US BWR Effluents
Prepared by Jason T. Harris,  North American Technical Center
Copyright - University of Illinois at Urbana-Champaign
(217) 333-1098 
11/28/2001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Airborne-Fission Gas-Noble Gas</vt:lpstr>
      <vt:lpstr>Airborne-Iodine 131</vt:lpstr>
      <vt:lpstr>Airborne-Particulates</vt:lpstr>
      <vt:lpstr>Airborne-Tritium</vt:lpstr>
      <vt:lpstr>Liquid-Fission Products</vt:lpstr>
      <vt:lpstr>Liquid-Tritium</vt:lpstr>
      <vt:lpstr>Liquid-Dissolved Gases</vt:lpstr>
      <vt:lpstr>Liquid-Others</vt:lpstr>
      <vt:lpstr>'Airborne-Fission Gas-Noble Gas'!Print_Area</vt:lpstr>
      <vt:lpstr>'Airborne-Iodine 131'!Print_Area</vt:lpstr>
      <vt:lpstr>'Airborne-Particulates'!Print_Area</vt:lpstr>
      <vt:lpstr>'Airborne-Tritium'!Print_Area</vt:lpstr>
      <vt:lpstr>'Liquid-Dissolved Gases'!Print_Area</vt:lpstr>
      <vt:lpstr>'Liquid-Fission Products'!Print_Area</vt:lpstr>
      <vt:lpstr>'Liquid-Others'!Print_Area</vt:lpstr>
      <vt:lpstr>'Liquid-Tritium'!Print_Area</vt:lpstr>
    </vt:vector>
  </TitlesOfParts>
  <Company>NARTC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Miller, Ph.D.</dc:creator>
  <cp:lastModifiedBy>Aniket Gupta</cp:lastModifiedBy>
  <cp:lastPrinted>2001-11-28T23:02:02Z</cp:lastPrinted>
  <dcterms:created xsi:type="dcterms:W3CDTF">2000-02-10T19:28:47Z</dcterms:created>
  <dcterms:modified xsi:type="dcterms:W3CDTF">2024-01-29T04:52:02Z</dcterms:modified>
</cp:coreProperties>
</file>