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63CA5475-986A-483C-952E-9F6963F734F7}" xr6:coauthVersionLast="47" xr6:coauthVersionMax="47" xr10:uidLastSave="{00000000-0000-0000-0000-000000000000}"/>
  <bookViews>
    <workbookView xWindow="2652" yWindow="2652" windowWidth="17280" windowHeight="8880"/>
  </bookViews>
  <sheets>
    <sheet name="Introduction" sheetId="4" r:id="rId1"/>
    <sheet name="DIR Wksht#1" sheetId="1" r:id="rId2"/>
    <sheet name="DIR Wksht#2" sheetId="2" r:id="rId3"/>
    <sheet name="DIR Wksht#3" sheetId="3" r:id="rId4"/>
    <sheet name="AreaOfficeDetail#4" sheetId="5" r:id="rId5"/>
  </sheets>
  <definedNames>
    <definedName name="_xlnm.Print_Area" localSheetId="1">'DIR Wksht#1'!$A$1:$K$58</definedName>
    <definedName name="_xlnm.Print_Area" localSheetId="2">'DIR Wksht#2'!$A$1:$L$57</definedName>
    <definedName name="_xlnm.Print_Area" localSheetId="3">'DIR Wksht#3'!$A$1:$J$22</definedName>
    <definedName name="_xlnm.Print_Area">'DIR Wksht#1'!$A$1:$K$58</definedName>
  </definedNames>
  <calcPr calcId="191029" iterate="1" iterateCount="5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5" l="1"/>
  <c r="F14" i="5"/>
  <c r="E1" i="5"/>
  <c r="G25" i="5"/>
  <c r="I25" i="5"/>
  <c r="G47" i="5"/>
  <c r="I47" i="5"/>
  <c r="G67" i="5"/>
  <c r="I67" i="5" s="1"/>
  <c r="G90" i="5"/>
  <c r="I90" i="5"/>
  <c r="H101" i="5"/>
  <c r="I14" i="5"/>
  <c r="G5" i="5"/>
  <c r="F84" i="5"/>
  <c r="F101" i="5" s="1"/>
  <c r="F60" i="5"/>
  <c r="F42" i="5"/>
  <c r="F19" i="5"/>
  <c r="I107" i="5"/>
  <c r="G107" i="5"/>
  <c r="E6" i="2"/>
  <c r="A2" i="3" s="1"/>
  <c r="E5" i="5"/>
  <c r="E7" i="2"/>
  <c r="E6" i="5"/>
  <c r="G34" i="1"/>
  <c r="E60" i="5"/>
  <c r="I60" i="5"/>
  <c r="G43" i="1"/>
  <c r="E84" i="5"/>
  <c r="I84" i="5"/>
  <c r="G19" i="1"/>
  <c r="E19" i="5"/>
  <c r="I19" i="5"/>
  <c r="G27" i="1"/>
  <c r="E42" i="5"/>
  <c r="E101" i="5"/>
  <c r="I16" i="1"/>
  <c r="E19" i="1"/>
  <c r="E27" i="1"/>
  <c r="K27" i="1" s="1"/>
  <c r="K28" i="1" s="1"/>
  <c r="E34" i="1"/>
  <c r="E43" i="1"/>
  <c r="E50" i="1"/>
  <c r="K50" i="1" s="1"/>
  <c r="F50" i="1"/>
  <c r="G50" i="1"/>
  <c r="I19" i="1"/>
  <c r="I27" i="1"/>
  <c r="I34" i="1"/>
  <c r="I43" i="1"/>
  <c r="I50" i="1"/>
  <c r="K43" i="1"/>
  <c r="K34" i="1"/>
  <c r="K35" i="1" s="1"/>
  <c r="K19" i="1"/>
  <c r="K16" i="1"/>
  <c r="G6" i="1"/>
  <c r="K20" i="1"/>
  <c r="K58" i="1"/>
  <c r="I58" i="1"/>
  <c r="K44" i="1"/>
  <c r="K51" i="1" s="1"/>
  <c r="J50" i="1"/>
  <c r="H50" i="1"/>
  <c r="F46" i="2"/>
  <c r="H46" i="2"/>
  <c r="J46" i="2"/>
  <c r="I16" i="2"/>
  <c r="I43" i="2"/>
  <c r="I44" i="2"/>
  <c r="I45" i="2"/>
  <c r="I46" i="2"/>
  <c r="G16" i="2"/>
  <c r="G27" i="2" s="1"/>
  <c r="G43" i="2"/>
  <c r="G45" i="2" s="1"/>
  <c r="G44" i="2"/>
  <c r="G46" i="2" s="1"/>
  <c r="E16" i="2"/>
  <c r="L16" i="2" s="1"/>
  <c r="E43" i="2"/>
  <c r="E44" i="2"/>
  <c r="E45" i="2"/>
  <c r="E46" i="2"/>
  <c r="E34" i="2"/>
  <c r="E36" i="2" s="1"/>
  <c r="E38" i="2"/>
  <c r="L38" i="2" s="1"/>
  <c r="G34" i="2"/>
  <c r="G36" i="2" s="1"/>
  <c r="G38" i="2"/>
  <c r="I34" i="2"/>
  <c r="I38" i="2"/>
  <c r="E37" i="2"/>
  <c r="I37" i="2"/>
  <c r="I36" i="2"/>
  <c r="I39" i="2" s="1"/>
  <c r="E27" i="2"/>
  <c r="E28" i="2" s="1"/>
  <c r="E30" i="2"/>
  <c r="I27" i="2"/>
  <c r="I29" i="2" s="1"/>
  <c r="I30" i="2"/>
  <c r="E29" i="2"/>
  <c r="I28" i="2"/>
  <c r="I19" i="2"/>
  <c r="I22" i="2" s="1"/>
  <c r="I23" i="2"/>
  <c r="I21" i="2"/>
  <c r="I20" i="2"/>
  <c r="I24" i="2" s="1"/>
  <c r="J39" i="2"/>
  <c r="F39" i="2"/>
  <c r="H39" i="2"/>
  <c r="E1" i="2"/>
  <c r="J57" i="2"/>
  <c r="I57" i="2"/>
  <c r="L34" i="2"/>
  <c r="L43" i="2"/>
  <c r="J49" i="2"/>
  <c r="H49" i="2"/>
  <c r="F49" i="2"/>
  <c r="J31" i="2"/>
  <c r="H31" i="2"/>
  <c r="F31" i="2"/>
  <c r="J24" i="2"/>
  <c r="H24" i="2"/>
  <c r="F24" i="2"/>
  <c r="D1" i="3"/>
  <c r="J9" i="3"/>
  <c r="J5" i="3"/>
  <c r="J13" i="3"/>
  <c r="J14" i="3"/>
  <c r="F4" i="3"/>
  <c r="L29" i="2" l="1"/>
  <c r="M29" i="2" s="1"/>
  <c r="M38" i="2"/>
  <c r="L36" i="2"/>
  <c r="E39" i="2"/>
  <c r="I101" i="5"/>
  <c r="G29" i="2"/>
  <c r="G30" i="2"/>
  <c r="L30" i="2" s="1"/>
  <c r="M30" i="2" s="1"/>
  <c r="G28" i="2"/>
  <c r="G31" i="2" s="1"/>
  <c r="L46" i="2"/>
  <c r="M43" i="2"/>
  <c r="M34" i="2"/>
  <c r="E31" i="2"/>
  <c r="I31" i="2"/>
  <c r="L45" i="2"/>
  <c r="M45" i="2" s="1"/>
  <c r="L44" i="2"/>
  <c r="L27" i="2"/>
  <c r="G37" i="2"/>
  <c r="L37" i="2" s="1"/>
  <c r="H4" i="3"/>
  <c r="G101" i="5"/>
  <c r="I102" i="5" s="1"/>
  <c r="I49" i="2"/>
  <c r="G6" i="2"/>
  <c r="J15" i="3" s="1"/>
  <c r="F14" i="3" s="1"/>
  <c r="G19" i="2"/>
  <c r="E19" i="2"/>
  <c r="L28" i="2" l="1"/>
  <c r="L31" i="2"/>
  <c r="M37" i="2"/>
  <c r="F8" i="3"/>
  <c r="G39" i="2"/>
  <c r="M27" i="2"/>
  <c r="D4" i="3"/>
  <c r="L39" i="2"/>
  <c r="E22" i="2"/>
  <c r="E49" i="2"/>
  <c r="E23" i="2"/>
  <c r="E20" i="2"/>
  <c r="L19" i="2"/>
  <c r="E21" i="2"/>
  <c r="L21" i="2" s="1"/>
  <c r="M21" i="2" s="1"/>
  <c r="M44" i="2"/>
  <c r="H8" i="3"/>
  <c r="F12" i="3"/>
  <c r="M36" i="2"/>
  <c r="G21" i="2"/>
  <c r="G22" i="2"/>
  <c r="G49" i="2"/>
  <c r="G23" i="2"/>
  <c r="G20" i="2"/>
  <c r="G24" i="2" s="1"/>
  <c r="E24" i="2" l="1"/>
  <c r="L24" i="2" s="1"/>
  <c r="L20" i="2"/>
  <c r="L23" i="2"/>
  <c r="M23" i="2" s="1"/>
  <c r="L49" i="2"/>
  <c r="M49" i="2" s="1"/>
  <c r="M19" i="2"/>
  <c r="B4" i="3"/>
  <c r="E52" i="2"/>
  <c r="L22" i="2"/>
  <c r="M22" i="2" s="1"/>
  <c r="D12" i="3"/>
  <c r="D8" i="3"/>
  <c r="M28" i="2"/>
  <c r="B8" i="3" l="1"/>
  <c r="M20" i="2"/>
  <c r="B12" i="3"/>
</calcChain>
</file>

<file path=xl/sharedStrings.xml><?xml version="1.0" encoding="utf-8"?>
<sst xmlns="http://schemas.openxmlformats.org/spreadsheetml/2006/main" count="346" uniqueCount="146">
  <si>
    <t>BUDGET LINE ITEM</t>
  </si>
  <si>
    <t>TOTAL</t>
  </si>
  <si>
    <t>AVAILABLE</t>
  </si>
  <si>
    <t xml:space="preserve">           </t>
  </si>
  <si>
    <t>FUNCTIONS/SERVICES</t>
  </si>
  <si>
    <t>NATIONAL DATABASE SERVICES</t>
  </si>
  <si>
    <t xml:space="preserve">    Maintain/Manage Central Databases</t>
  </si>
  <si>
    <t xml:space="preserve">     Process National Applications</t>
  </si>
  <si>
    <t xml:space="preserve">     Provide Workload/Statistical Info (Outputs)</t>
  </si>
  <si>
    <t xml:space="preserve">     Provide Telecommunications Network</t>
  </si>
  <si>
    <t xml:space="preserve">     Provide for Data Movement</t>
  </si>
  <si>
    <t xml:space="preserve">     RPMS Applications related support</t>
  </si>
  <si>
    <t xml:space="preserve">     Software Upgrades/Patches distribution</t>
  </si>
  <si>
    <t xml:space="preserve">     Provide Tech Support and Training</t>
  </si>
  <si>
    <t>*   DIVISION OF INFORMATION RESOURCES</t>
  </si>
  <si>
    <t xml:space="preserve">     Provide Tech Assist &amp; Problem Resolution</t>
  </si>
  <si>
    <t>RECAP OF TOTAL SHARES AVAILABLE</t>
  </si>
  <si>
    <t>DIR</t>
  </si>
  <si>
    <t>SHARES</t>
  </si>
  <si>
    <t>SOFTWARE DEVELOPMENT AND</t>
  </si>
  <si>
    <t xml:space="preserve">     MAINTENANCE SERVICES</t>
  </si>
  <si>
    <t xml:space="preserve">     Support Distributed Application Systems</t>
  </si>
  <si>
    <t>TELECOMMUNICATIONS MGMT SERVICES</t>
  </si>
  <si>
    <t>SYSTEM SUPPORT/TRAINING SERVICES</t>
  </si>
  <si>
    <t xml:space="preserve">                #1301</t>
  </si>
  <si>
    <t xml:space="preserve">                IRM</t>
  </si>
  <si>
    <t xml:space="preserve">      STAFF/OPERATIONS</t>
  </si>
  <si>
    <t xml:space="preserve">      SUPPORT FUND       </t>
  </si>
  <si>
    <t xml:space="preserve">              HQW FUND          </t>
  </si>
  <si>
    <t xml:space="preserve">              HQE FUND       </t>
  </si>
  <si>
    <t xml:space="preserve">     Maintain/Manage Central Databases</t>
  </si>
  <si>
    <t xml:space="preserve">     Provide Tech Assistance/Problem Resolution</t>
  </si>
  <si>
    <t xml:space="preserve">          Subtotal</t>
  </si>
  <si>
    <t xml:space="preserve">     Provide Tech Assistance &amp; Problem Resolution</t>
  </si>
  <si>
    <t xml:space="preserve">    MAINTENANCE SERVICES</t>
  </si>
  <si>
    <t xml:space="preserve">         Subtotal</t>
  </si>
  <si>
    <t>SYSTEMS SUPPORT/TRAINING SERVICES</t>
  </si>
  <si>
    <t xml:space="preserve">     Provide Tech Support &amp; Training</t>
  </si>
  <si>
    <t>TOTAL SHARES AVAILABLE</t>
  </si>
  <si>
    <t xml:space="preserve">          Recap of Total DIR Shares</t>
  </si>
  <si>
    <t>x</t>
  </si>
  <si>
    <t>TOTAL AVAILABLE</t>
  </si>
  <si>
    <t>Based on the above package selection, the Indian Health Service and Tribe have both acknowledged and accept the terms and responsibilities required for effective and efficient service delivery.  Should there be a need to modify the level of support, this will be done by designated individuals/teams of each party.</t>
  </si>
  <si>
    <t xml:space="preserve">x </t>
  </si>
  <si>
    <t>SUPPORT PACKAGE</t>
  </si>
  <si>
    <t>(DIR worksheet # 1)</t>
  </si>
  <si>
    <t>(DIR worksheet # 2)</t>
  </si>
  <si>
    <t>SYSTEM SUPPORT &amp;TRAINING SERVICES</t>
  </si>
  <si>
    <t>SOFTWARE DEVELOPMENT &amp; MAINTENANCE SERVICES</t>
  </si>
  <si>
    <t>TELECOMM. MANAGEMENT SERVICES</t>
  </si>
  <si>
    <t xml:space="preserve">  </t>
  </si>
  <si>
    <t>Name/Site:</t>
  </si>
  <si>
    <t>(DIR worksheet # 3)</t>
  </si>
  <si>
    <t>Tribal Shares Available</t>
  </si>
  <si>
    <t>DIR/ITSC RETAINED SHARES</t>
  </si>
  <si>
    <t xml:space="preserve">TOTAL RETAINED </t>
  </si>
  <si>
    <t>RE-ENTER Select Share(s)</t>
  </si>
  <si>
    <t>SUPPORT PACKAGE # 1</t>
  </si>
  <si>
    <t>PREMIER</t>
  </si>
  <si>
    <t>SUPPORT PACKAGE # 2</t>
  </si>
  <si>
    <t>SUPPORT PACKAGE # 3</t>
  </si>
  <si>
    <t>REGULAR</t>
  </si>
  <si>
    <t>ECONOMY</t>
  </si>
  <si>
    <t xml:space="preserve">     Operating Syst Supt &amp; Sftwr Licenses Coord</t>
  </si>
  <si>
    <t>-------&gt;</t>
  </si>
  <si>
    <t>OVERVIEW OF SERVICE LEVELS</t>
  </si>
  <si>
    <t>Introduction</t>
  </si>
  <si>
    <t>Instructions</t>
  </si>
  <si>
    <t>To clarify the use of the following spreadsheets we will start with the information provided by the Division of Fianancial Management (DFM) Table #4, 'HQ PFSA's for FY 2002 TSA and Program Formula Lines'. The Area Office ISC or ALN will use the following worksheets to determine the distribution of various Tribal shares as they relate to the Division of INformation Resources (DIR), Information Technology Support Center (ITSC) Shares.</t>
  </si>
  <si>
    <t>The DIR worksheet #1 uses input from DFM Table #4. Place the figures from the appropriate Budget Line Items (#126, #137, and #1301) from Table #4 into the appropriate shaded spaces in worksheet #1. Once those figures are entered, worksheet #2 and the Service Level Agreement #3 worksheet will be automatically populated.</t>
  </si>
  <si>
    <t>After all three spreadsheets are populated DIR worksheet #3 is then used to determine the level of service that is required as the table relates to the DIR-ITSC Product Packages or Core Packages.  After following the instructions in worksheet #3 that requires the selected support level shares to be reentered on the next line (this double entry enables the spreadsheet to automatically accumulate and total the selected shares), the DIR worksheet #3 becomes the document that is then used to track DIR, ITSC support for a given Tribe.</t>
  </si>
  <si>
    <t xml:space="preserve">    STAFF/OPERATIONS</t>
  </si>
  <si>
    <t xml:space="preserve">   STAFF/OPERATIONS</t>
  </si>
  <si>
    <t>TOTALs</t>
  </si>
  <si>
    <t xml:space="preserve">               #126 </t>
  </si>
  <si>
    <t xml:space="preserve">               #126</t>
  </si>
  <si>
    <t xml:space="preserve">                  #137</t>
  </si>
  <si>
    <t>(HQ DIR Ops Share)</t>
  </si>
  <si>
    <t>Shaded area to be filled in by IHS ALN w/ share info from Table # 4 =</t>
  </si>
  <si>
    <t xml:space="preserve">                 #137</t>
  </si>
  <si>
    <t xml:space="preserve">            HQW FUND          </t>
  </si>
  <si>
    <t>Note: The above support packages are based on aggregate available FY2003 DIR Tribal Shares.  It will be left to the discretion of the Lead Negotiator or Area Office Represenative to break down the dollar amounts to more detail if required by customer.</t>
  </si>
  <si>
    <t>DIR/ITSC CORE PACKAGE SERVICES</t>
  </si>
  <si>
    <t>IHS HEADQUARTERS</t>
  </si>
  <si>
    <t>AREA OFFICE</t>
  </si>
  <si>
    <t>Process Statistical files and transmit to NPIRS</t>
  </si>
  <si>
    <t>Provide tech. Asst. for data integrity</t>
  </si>
  <si>
    <t>Provide Ad Hoc reporting</t>
  </si>
  <si>
    <t>Value-added services</t>
  </si>
  <si>
    <t>Vendor coordination &amp; support</t>
  </si>
  <si>
    <t xml:space="preserve">     Provide for FTS support and Internet access</t>
  </si>
  <si>
    <t>Circuit cost</t>
  </si>
  <si>
    <t>TC Equipment</t>
  </si>
  <si>
    <t>Local telecom partnerships</t>
  </si>
  <si>
    <t>Distribution/installation of operating system</t>
  </si>
  <si>
    <t>Peripheral support</t>
  </si>
  <si>
    <t>Basic site management support</t>
  </si>
  <si>
    <t>Local software development (expand this item)</t>
  </si>
  <si>
    <t>National software development</t>
  </si>
  <si>
    <t>Interfacing RPMS with non-RPMS systems</t>
  </si>
  <si>
    <t>Distribution/installation of COTS, to include training</t>
  </si>
  <si>
    <t>Consultation on new/existing facilities</t>
  </si>
  <si>
    <t>Installation of hardware</t>
  </si>
  <si>
    <t>Hardware problem resolution</t>
  </si>
  <si>
    <t xml:space="preserve">        Provide Tech Assist &amp; Problem Resolution </t>
  </si>
  <si>
    <t xml:space="preserve"> Vendor coordination &amp; support</t>
  </si>
  <si>
    <t xml:space="preserve"> Manage files at facilities</t>
  </si>
  <si>
    <t xml:space="preserve"> Manage &amp; support Area Database(s)</t>
  </si>
  <si>
    <t xml:space="preserve"> Data recovery</t>
  </si>
  <si>
    <t xml:space="preserve"> Re-export missing data</t>
  </si>
  <si>
    <t xml:space="preserve"> Backing up of Files/Databases</t>
  </si>
  <si>
    <t xml:space="preserve">      Provide Tech Assist &amp; Problem Resolution</t>
  </si>
  <si>
    <t xml:space="preserve">      Provide Workload/Statistical Info (Outputs)</t>
  </si>
  <si>
    <t xml:space="preserve">      Process National Applications</t>
  </si>
  <si>
    <t>(DIR worksheet # 4)</t>
  </si>
  <si>
    <t>DIR HQ SHARES</t>
  </si>
  <si>
    <t>*</t>
  </si>
  <si>
    <t>**</t>
  </si>
  <si>
    <t>*    This figure is automatically brought from WorkSheet  #1</t>
  </si>
  <si>
    <t>SUPPORT</t>
  </si>
  <si>
    <t>PAACKAGE</t>
  </si>
  <si>
    <t>AREA OFFICE DATABASE SERVICES</t>
  </si>
  <si>
    <t>AREA OFFICE TELECOMM SERVICES</t>
  </si>
  <si>
    <t>AREA OFFICE SOFTWARE SERVICES</t>
  </si>
  <si>
    <t>AREA OFFICE SUPPORT SERVICES</t>
  </si>
  <si>
    <t>check:</t>
  </si>
  <si>
    <t>SAMPLE  WORKSHEET</t>
  </si>
  <si>
    <t>**   AO shaded area to be filled in by IHS ALN with Area Office Share Information</t>
  </si>
  <si>
    <t>DIR/ITSC INFORMATION TECHNOLOGY SHARE DISTRIBUTION</t>
  </si>
  <si>
    <t xml:space="preserve">To review additional information relating to the Core Packages double click on the highlighted areas of worksheet #1.                                                                                                                                                                                                                                                                                                                                                                                                   </t>
  </si>
  <si>
    <t>To review additional information relating to the Service Level Agreements double click on the highlighted areas of worksheet #3.</t>
  </si>
  <si>
    <t>To review additional information relating to Area Office functions, services and value-added services double click on the highlighted areas of worksheet #4.</t>
  </si>
  <si>
    <t>To review the DIR/ITSC IT Core Package Services that are available, double click on the highlighted area below. For more detail relating to the IT Core Packages Services, again double click on the highlighted areas of worksheet #1</t>
  </si>
  <si>
    <t>Reviews</t>
  </si>
  <si>
    <t>The last spreadsheet, Area Office Detail #4, will begin to provide IHS Negotiators and Tribal representatives consistent information relating to similar functions and services as they relate to IHS HQ activities and Area Office activities. To use spreadsheet #4, in the shaded area type in the total Area Office IT budget, the distribution for the Area Office will then be updated.</t>
  </si>
  <si>
    <t>(AO compared to HQ Budget Line Item #137)</t>
  </si>
  <si>
    <t>COMBINED</t>
  </si>
  <si>
    <t>SIMILAR</t>
  </si>
  <si>
    <t>Revised 8/29/02</t>
  </si>
  <si>
    <t>TITLE  I or V</t>
  </si>
  <si>
    <t>WANNABEE</t>
  </si>
  <si>
    <t>(USA)</t>
  </si>
  <si>
    <t>Enclosed you will find interrelated spreadsheets that have been developed to assist you in your negotiating efforts.  The spreadsheets will calculate the share amounts per tribe for the functions and services tribes select to take.  As you proceed through the spreadsheet, the fucnctions and services that are available for contracting are highlighted so that you may click on those items and get a more in-depth definition of each item.  If you should have any questions or difficulty in using this tool, please feel free to contact Bruce Parker @ 505.248.4360 or Samuel Berry 505.248.4117 for assistance.</t>
  </si>
  <si>
    <t xml:space="preserve">                                   AVAILABLE FY-2004 D.I.R.* TRIBAL SHARES</t>
  </si>
  <si>
    <t>FOR 2004 NEGOTIATIONS</t>
  </si>
  <si>
    <t xml:space="preserve">                                   TOTAL AVAILABLE FY-2004 DIR &amp; AO TRIBAL 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</si>
</sst>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44" formatCode="_(&quot;$&quot;* #,##0.00_);_(&quot;$&quot;* \(#,##0.00\);_(&quot;$&quot;* &quot;-&quot;??_);_(@_)"/>
    <numFmt numFmtId="164" formatCode="0.00000_)"/>
    <numFmt numFmtId="165" formatCode="0.0%"/>
    <numFmt numFmtId="166" formatCode="hh:mm\ AM/PM_)"/>
    <numFmt numFmtId="167" formatCode="mm/dd/yy_)"/>
    <numFmt numFmtId="169" formatCode="&quot;$&quot;#,##0"/>
  </numFmts>
  <fonts count="70" x14ac:knownFonts="1">
    <font>
      <sz val="12"/>
      <name val="Arial"/>
    </font>
    <font>
      <sz val="10"/>
      <name val="Arial"/>
    </font>
    <font>
      <sz val="10"/>
      <name val="Arial"/>
    </font>
    <font>
      <sz val="12"/>
      <color indexed="8"/>
      <name val="Arial"/>
    </font>
    <font>
      <sz val="10"/>
      <color indexed="8"/>
      <name val="Arial"/>
    </font>
    <font>
      <sz val="8"/>
      <color indexed="8"/>
      <name val="Arial"/>
    </font>
    <font>
      <b/>
      <sz val="18"/>
      <color indexed="8"/>
      <name val="Times New Roman"/>
      <family val="1"/>
    </font>
    <font>
      <b/>
      <u/>
      <sz val="12"/>
      <color indexed="8"/>
      <name val="Arial"/>
    </font>
    <font>
      <i/>
      <sz val="14"/>
      <color indexed="8"/>
      <name val="Arial"/>
    </font>
    <font>
      <b/>
      <sz val="14"/>
      <color indexed="8"/>
      <name val="Arial"/>
    </font>
    <font>
      <b/>
      <sz val="10"/>
      <color indexed="8"/>
      <name val="Arial"/>
    </font>
    <font>
      <b/>
      <sz val="12"/>
      <color indexed="8"/>
      <name val="Arial"/>
    </font>
    <font>
      <b/>
      <u/>
      <sz val="10"/>
      <color indexed="8"/>
      <name val="Arial"/>
    </font>
    <font>
      <sz val="10"/>
      <color indexed="8"/>
      <name val="Times New Roman"/>
    </font>
    <font>
      <b/>
      <u/>
      <sz val="12"/>
      <color indexed="8"/>
      <name val="Arial"/>
      <family val="2"/>
    </font>
    <font>
      <b/>
      <u/>
      <sz val="10"/>
      <color indexed="8"/>
      <name val="Arial"/>
      <family val="2"/>
    </font>
    <font>
      <sz val="10"/>
      <color indexed="8"/>
      <name val="Arial"/>
      <family val="2"/>
    </font>
    <font>
      <sz val="8"/>
      <color indexed="8"/>
      <name val="Arial"/>
      <family val="2"/>
    </font>
    <font>
      <b/>
      <sz val="10"/>
      <name val="Arial"/>
      <family val="2"/>
    </font>
    <font>
      <b/>
      <sz val="12"/>
      <color indexed="8"/>
      <name val="Arial"/>
      <family val="2"/>
    </font>
    <font>
      <b/>
      <i/>
      <sz val="10"/>
      <color indexed="8"/>
      <name val="Arial"/>
      <family val="2"/>
    </font>
    <font>
      <b/>
      <i/>
      <sz val="12"/>
      <color indexed="8"/>
      <name val="Arial"/>
      <family val="2"/>
    </font>
    <font>
      <b/>
      <i/>
      <sz val="12"/>
      <name val="Arial"/>
      <family val="2"/>
    </font>
    <font>
      <b/>
      <i/>
      <u/>
      <sz val="12"/>
      <color indexed="8"/>
      <name val="Arial"/>
      <family val="2"/>
    </font>
    <font>
      <b/>
      <i/>
      <sz val="14"/>
      <color indexed="8"/>
      <name val="Arial"/>
      <family val="2"/>
    </font>
    <font>
      <i/>
      <u/>
      <sz val="14"/>
      <color indexed="8"/>
      <name val="Arial"/>
      <family val="2"/>
    </font>
    <font>
      <sz val="10"/>
      <name val="Arial"/>
      <family val="2"/>
    </font>
    <font>
      <i/>
      <u/>
      <sz val="16"/>
      <color indexed="8"/>
      <name val="Comic Sans MS"/>
      <family val="4"/>
    </font>
    <font>
      <sz val="8"/>
      <name val="Arial"/>
      <family val="2"/>
    </font>
    <font>
      <b/>
      <sz val="18"/>
      <color indexed="8"/>
      <name val="Times New Roman"/>
    </font>
    <font>
      <b/>
      <i/>
      <sz val="10"/>
      <color indexed="8"/>
      <name val="Arial"/>
    </font>
    <font>
      <b/>
      <i/>
      <u/>
      <sz val="12"/>
      <name val="Arial"/>
      <family val="2"/>
    </font>
    <font>
      <b/>
      <sz val="24"/>
      <color indexed="8"/>
      <name val="Arial"/>
      <family val="2"/>
    </font>
    <font>
      <b/>
      <sz val="12"/>
      <name val="Arial"/>
      <family val="2"/>
    </font>
    <font>
      <sz val="12"/>
      <name val="Arial"/>
      <family val="2"/>
    </font>
    <font>
      <sz val="12"/>
      <color indexed="8"/>
      <name val="Arial"/>
      <family val="2"/>
    </font>
    <font>
      <b/>
      <u/>
      <sz val="8"/>
      <color indexed="8"/>
      <name val="Arial"/>
      <family val="2"/>
    </font>
    <font>
      <u/>
      <sz val="12"/>
      <name val="Arial"/>
      <family val="2"/>
    </font>
    <font>
      <sz val="20"/>
      <name val="Arial"/>
      <family val="2"/>
    </font>
    <font>
      <b/>
      <i/>
      <u/>
      <sz val="20"/>
      <name val="Arial"/>
      <family val="2"/>
    </font>
    <font>
      <u/>
      <sz val="9"/>
      <color indexed="12"/>
      <name val="Arial"/>
    </font>
    <font>
      <b/>
      <sz val="14"/>
      <name val="Arial"/>
      <family val="2"/>
    </font>
    <font>
      <sz val="14"/>
      <name val="Arial"/>
      <family val="2"/>
    </font>
    <font>
      <b/>
      <sz val="20"/>
      <name val="Arial"/>
      <family val="2"/>
    </font>
    <font>
      <b/>
      <sz val="16"/>
      <name val="Arial"/>
      <family val="2"/>
    </font>
    <font>
      <sz val="14"/>
      <color indexed="8"/>
      <name val="Arial"/>
      <family val="2"/>
    </font>
    <font>
      <i/>
      <sz val="14"/>
      <color indexed="8"/>
      <name val="Arial"/>
      <family val="2"/>
    </font>
    <font>
      <b/>
      <sz val="24"/>
      <name val="Arial"/>
      <family val="2"/>
    </font>
    <font>
      <b/>
      <i/>
      <u/>
      <sz val="16"/>
      <name val="Arial"/>
      <family val="2"/>
    </font>
    <font>
      <b/>
      <i/>
      <u/>
      <sz val="18"/>
      <name val="Arial"/>
      <family val="2"/>
    </font>
    <font>
      <b/>
      <sz val="14"/>
      <color indexed="48"/>
      <name val="Arial"/>
      <family val="2"/>
    </font>
    <font>
      <sz val="18"/>
      <color indexed="39"/>
      <name val="Arial"/>
      <family val="2"/>
    </font>
    <font>
      <b/>
      <sz val="18"/>
      <color indexed="39"/>
      <name val="Arial"/>
      <family val="2"/>
    </font>
    <font>
      <b/>
      <u/>
      <sz val="12"/>
      <name val="Arial"/>
      <family val="2"/>
    </font>
    <font>
      <b/>
      <u/>
      <sz val="10"/>
      <name val="Arial"/>
      <family val="2"/>
    </font>
    <font>
      <b/>
      <u/>
      <sz val="9"/>
      <name val="Arial"/>
      <family val="2"/>
    </font>
    <font>
      <b/>
      <sz val="10"/>
      <color indexed="8"/>
      <name val="Arial"/>
      <family val="2"/>
    </font>
    <font>
      <b/>
      <u/>
      <sz val="14"/>
      <color indexed="8"/>
      <name val="Arial"/>
      <family val="2"/>
    </font>
    <font>
      <b/>
      <sz val="14"/>
      <color indexed="8"/>
      <name val="Arial"/>
      <family val="2"/>
    </font>
    <font>
      <b/>
      <u/>
      <sz val="14"/>
      <name val="Arial"/>
      <family val="2"/>
    </font>
    <font>
      <sz val="16"/>
      <color indexed="8"/>
      <name val="Arial"/>
      <family val="2"/>
    </font>
    <font>
      <u/>
      <sz val="12"/>
      <color indexed="12"/>
      <name val="Arial"/>
      <family val="2"/>
    </font>
    <font>
      <b/>
      <sz val="18"/>
      <name val="Arial"/>
      <family val="2"/>
    </font>
    <font>
      <b/>
      <u/>
      <sz val="18"/>
      <color indexed="8"/>
      <name val="Arial"/>
      <family val="2"/>
    </font>
    <font>
      <u/>
      <sz val="10"/>
      <color indexed="8"/>
      <name val="Arial"/>
      <family val="2"/>
    </font>
    <font>
      <b/>
      <i/>
      <u/>
      <sz val="18"/>
      <color indexed="10"/>
      <name val="@PMingLiU"/>
      <family val="1"/>
    </font>
    <font>
      <u/>
      <sz val="16"/>
      <color indexed="12"/>
      <name val="Arial"/>
      <family val="2"/>
    </font>
    <font>
      <u/>
      <sz val="18"/>
      <color indexed="12"/>
      <name val="Arial"/>
      <family val="2"/>
    </font>
    <font>
      <sz val="18"/>
      <color indexed="8"/>
      <name val="Arial"/>
      <family val="2"/>
    </font>
    <font>
      <u/>
      <sz val="9"/>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lightUp"/>
    </fill>
  </fills>
  <borders count="15">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double">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double">
        <color indexed="64"/>
      </left>
      <right style="double">
        <color indexed="64"/>
      </right>
      <top style="double">
        <color indexed="64"/>
      </top>
      <bottom style="double">
        <color indexed="64"/>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s>
  <cellStyleXfs count="4">
    <xf numFmtId="0" fontId="0" fillId="0" borderId="0"/>
    <xf numFmtId="44" fontId="2" fillId="0" borderId="0" applyFont="0" applyFill="0" applyBorder="0" applyAlignment="0" applyProtection="0"/>
    <xf numFmtId="0" fontId="40" fillId="0" borderId="0" applyNumberFormat="0" applyFill="0" applyBorder="0" applyAlignment="0" applyProtection="0">
      <alignment vertical="top"/>
      <protection locked="0"/>
    </xf>
    <xf numFmtId="9" fontId="2" fillId="0" borderId="0" applyFont="0" applyFill="0" applyBorder="0" applyAlignment="0" applyProtection="0"/>
  </cellStyleXfs>
  <cellXfs count="239">
    <xf numFmtId="0" fontId="0" fillId="0" borderId="0" xfId="0"/>
    <xf numFmtId="0" fontId="3" fillId="0" borderId="0" xfId="0" applyFont="1" applyProtection="1"/>
    <xf numFmtId="0" fontId="4" fillId="0" borderId="0" xfId="0" applyFont="1" applyProtection="1"/>
    <xf numFmtId="0" fontId="4" fillId="0" borderId="0" xfId="0" applyFont="1" applyAlignment="1" applyProtection="1">
      <alignment horizontal="left"/>
    </xf>
    <xf numFmtId="0" fontId="5" fillId="0" borderId="0" xfId="0" applyFont="1" applyProtection="1"/>
    <xf numFmtId="0" fontId="6" fillId="0" borderId="0" xfId="0" applyFont="1" applyProtection="1"/>
    <xf numFmtId="5" fontId="4" fillId="0" borderId="0" xfId="0" applyNumberFormat="1" applyFont="1" applyProtection="1"/>
    <xf numFmtId="164" fontId="5" fillId="0" borderId="0" xfId="0" applyNumberFormat="1" applyFont="1" applyAlignment="1" applyProtection="1">
      <alignment horizontal="right"/>
    </xf>
    <xf numFmtId="5" fontId="7" fillId="0" borderId="0" xfId="0" applyNumberFormat="1" applyFont="1" applyProtection="1"/>
    <xf numFmtId="0" fontId="8" fillId="0" borderId="0" xfId="0" applyFont="1" applyAlignment="1" applyProtection="1">
      <alignment horizontal="left"/>
    </xf>
    <xf numFmtId="5" fontId="9" fillId="0" borderId="0" xfId="0" applyNumberFormat="1" applyFont="1" applyProtection="1"/>
    <xf numFmtId="5" fontId="10" fillId="0" borderId="0" xfId="0" applyNumberFormat="1" applyFont="1" applyProtection="1"/>
    <xf numFmtId="0" fontId="7" fillId="0" borderId="0" xfId="0" applyFont="1" applyProtection="1"/>
    <xf numFmtId="0" fontId="11" fillId="0" borderId="0" xfId="0" applyFont="1" applyProtection="1"/>
    <xf numFmtId="5" fontId="12" fillId="0" borderId="0" xfId="0" applyNumberFormat="1" applyFont="1" applyProtection="1"/>
    <xf numFmtId="5" fontId="13" fillId="0" borderId="0" xfId="0" applyNumberFormat="1" applyFont="1" applyProtection="1"/>
    <xf numFmtId="0" fontId="14" fillId="0" borderId="0" xfId="0" applyFont="1" applyAlignment="1" applyProtection="1">
      <alignment horizontal="left"/>
    </xf>
    <xf numFmtId="165" fontId="15" fillId="0" borderId="0" xfId="0" applyNumberFormat="1" applyFont="1" applyProtection="1"/>
    <xf numFmtId="0" fontId="10" fillId="0" borderId="0" xfId="0" applyFont="1" applyAlignment="1" applyProtection="1">
      <alignment horizontal="left"/>
    </xf>
    <xf numFmtId="165" fontId="10" fillId="0" borderId="0" xfId="0" applyNumberFormat="1" applyFont="1" applyProtection="1"/>
    <xf numFmtId="165" fontId="4" fillId="0" borderId="0" xfId="0" applyNumberFormat="1" applyFont="1" applyProtection="1"/>
    <xf numFmtId="5" fontId="11" fillId="0" borderId="0" xfId="0" applyNumberFormat="1" applyFont="1" applyProtection="1"/>
    <xf numFmtId="10" fontId="11" fillId="0" borderId="0" xfId="0" applyNumberFormat="1" applyFont="1" applyProtection="1"/>
    <xf numFmtId="0" fontId="16" fillId="0" borderId="0" xfId="0" applyFont="1" applyProtection="1"/>
    <xf numFmtId="5" fontId="3" fillId="0" borderId="0" xfId="0" applyNumberFormat="1" applyFont="1" applyProtection="1"/>
    <xf numFmtId="165" fontId="3" fillId="0" borderId="0" xfId="0" applyNumberFormat="1" applyFont="1" applyProtection="1"/>
    <xf numFmtId="0" fontId="4" fillId="0" borderId="0" xfId="0" applyFont="1" applyAlignment="1" applyProtection="1">
      <alignment horizontal="left" wrapText="1"/>
    </xf>
    <xf numFmtId="5" fontId="16" fillId="0" borderId="0" xfId="0" applyNumberFormat="1" applyFont="1" applyProtection="1"/>
    <xf numFmtId="165" fontId="16" fillId="0" borderId="0" xfId="0" applyNumberFormat="1" applyFont="1" applyProtection="1"/>
    <xf numFmtId="10" fontId="3" fillId="0" borderId="0" xfId="0" applyNumberFormat="1" applyFont="1" applyProtection="1"/>
    <xf numFmtId="5" fontId="17" fillId="0" borderId="0" xfId="0" applyNumberFormat="1" applyFont="1" applyProtection="1"/>
    <xf numFmtId="165" fontId="17" fillId="0" borderId="0" xfId="0" applyNumberFormat="1" applyFont="1" applyProtection="1"/>
    <xf numFmtId="166" fontId="17" fillId="0" borderId="0" xfId="0" applyNumberFormat="1" applyFont="1" applyProtection="1"/>
    <xf numFmtId="167" fontId="17" fillId="0" borderId="0" xfId="0" applyNumberFormat="1" applyFont="1" applyProtection="1"/>
    <xf numFmtId="5" fontId="19" fillId="0" borderId="0" xfId="0" applyNumberFormat="1" applyFont="1" applyProtection="1"/>
    <xf numFmtId="5" fontId="14" fillId="0" borderId="0" xfId="0" applyNumberFormat="1" applyFont="1" applyProtection="1"/>
    <xf numFmtId="0" fontId="20" fillId="0" borderId="0" xfId="0" applyFont="1" applyAlignment="1" applyProtection="1">
      <alignment horizontal="left"/>
    </xf>
    <xf numFmtId="0" fontId="21" fillId="0" borderId="0" xfId="0" applyFont="1" applyAlignment="1" applyProtection="1">
      <alignment horizontal="center"/>
    </xf>
    <xf numFmtId="0" fontId="22" fillId="0" borderId="0" xfId="0" applyFont="1" applyAlignment="1">
      <alignment horizontal="center"/>
    </xf>
    <xf numFmtId="0" fontId="23" fillId="0" borderId="0" xfId="0" applyFont="1" applyAlignment="1" applyProtection="1">
      <alignment horizontal="center"/>
    </xf>
    <xf numFmtId="0" fontId="25" fillId="0" borderId="0" xfId="0" applyFont="1" applyAlignment="1" applyProtection="1">
      <alignment horizontal="center"/>
    </xf>
    <xf numFmtId="0" fontId="26" fillId="0" borderId="0" xfId="0" applyFont="1"/>
    <xf numFmtId="5" fontId="16" fillId="0" borderId="0" xfId="0" applyNumberFormat="1" applyFont="1" applyAlignment="1" applyProtection="1">
      <alignment horizontal="left"/>
    </xf>
    <xf numFmtId="5" fontId="12" fillId="2" borderId="0" xfId="0" applyNumberFormat="1" applyFont="1" applyFill="1" applyProtection="1"/>
    <xf numFmtId="0" fontId="4" fillId="2" borderId="0" xfId="0" applyFont="1" applyFill="1" applyProtection="1"/>
    <xf numFmtId="0" fontId="16" fillId="0" borderId="0" xfId="0" applyFont="1" applyAlignment="1" applyProtection="1">
      <alignment horizontal="left"/>
    </xf>
    <xf numFmtId="0" fontId="17" fillId="0" borderId="0" xfId="0" applyFont="1" applyProtection="1"/>
    <xf numFmtId="0" fontId="10" fillId="0" borderId="0" xfId="0" applyFont="1" applyProtection="1"/>
    <xf numFmtId="0" fontId="12" fillId="0" borderId="0" xfId="0" applyFont="1" applyProtection="1"/>
    <xf numFmtId="10" fontId="16" fillId="0" borderId="0" xfId="0" applyNumberFormat="1" applyFont="1" applyProtection="1"/>
    <xf numFmtId="5" fontId="0" fillId="0" borderId="0" xfId="0" applyNumberFormat="1"/>
    <xf numFmtId="0" fontId="33" fillId="2" borderId="1" xfId="0" applyFont="1" applyFill="1" applyBorder="1" applyAlignment="1">
      <alignment horizontal="center"/>
    </xf>
    <xf numFmtId="0" fontId="19" fillId="0" borderId="0" xfId="0" applyFont="1" applyAlignment="1" applyProtection="1">
      <alignment horizontal="left"/>
    </xf>
    <xf numFmtId="0" fontId="33" fillId="0" borderId="0" xfId="0" applyFont="1"/>
    <xf numFmtId="0" fontId="19" fillId="0" borderId="0" xfId="0" applyFont="1" applyProtection="1"/>
    <xf numFmtId="0" fontId="33" fillId="0" borderId="2" xfId="0" applyFont="1" applyBorder="1"/>
    <xf numFmtId="0" fontId="19" fillId="0" borderId="2" xfId="0" applyFont="1" applyBorder="1" applyAlignment="1" applyProtection="1">
      <alignment horizontal="left"/>
    </xf>
    <xf numFmtId="0" fontId="19" fillId="0" borderId="2" xfId="0" applyFont="1" applyBorder="1"/>
    <xf numFmtId="0" fontId="19" fillId="0" borderId="2" xfId="0" applyFont="1" applyBorder="1" applyProtection="1"/>
    <xf numFmtId="0" fontId="19" fillId="0" borderId="2" xfId="0" applyFont="1" applyBorder="1" applyAlignment="1" applyProtection="1">
      <alignment horizontal="left" wrapText="1"/>
    </xf>
    <xf numFmtId="0" fontId="10" fillId="0" borderId="2" xfId="0" applyFont="1" applyBorder="1" applyAlignment="1" applyProtection="1">
      <alignment horizontal="left"/>
    </xf>
    <xf numFmtId="169" fontId="34" fillId="0" borderId="0" xfId="0" applyNumberFormat="1" applyFont="1" applyFill="1"/>
    <xf numFmtId="169" fontId="0" fillId="0" borderId="1" xfId="0" applyNumberFormat="1" applyBorder="1"/>
    <xf numFmtId="169" fontId="0" fillId="2" borderId="1" xfId="0" applyNumberFormat="1" applyFill="1" applyBorder="1"/>
    <xf numFmtId="0" fontId="35" fillId="0" borderId="0" xfId="0" applyFont="1" applyAlignment="1" applyProtection="1">
      <alignment horizontal="left"/>
    </xf>
    <xf numFmtId="0" fontId="24" fillId="2" borderId="0" xfId="0" applyFont="1" applyFill="1" applyAlignment="1" applyProtection="1">
      <alignment horizontal="left"/>
    </xf>
    <xf numFmtId="0" fontId="27" fillId="0" borderId="0" xfId="0" applyFont="1" applyFill="1" applyProtection="1"/>
    <xf numFmtId="0" fontId="38" fillId="0" borderId="0" xfId="0" applyFont="1"/>
    <xf numFmtId="5" fontId="12" fillId="3" borderId="0" xfId="0" applyNumberFormat="1" applyFont="1" applyFill="1" applyProtection="1"/>
    <xf numFmtId="169" fontId="18" fillId="2" borderId="0" xfId="0" applyNumberFormat="1" applyFont="1" applyFill="1"/>
    <xf numFmtId="0" fontId="34" fillId="0" borderId="0" xfId="0" applyFont="1"/>
    <xf numFmtId="0" fontId="39" fillId="0" borderId="0" xfId="0" applyFont="1"/>
    <xf numFmtId="0" fontId="33"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5" xfId="0" applyFont="1" applyBorder="1" applyAlignment="1">
      <alignment horizontal="center" vertical="center" wrapText="1"/>
    </xf>
    <xf numFmtId="0" fontId="0" fillId="0" borderId="5" xfId="0" applyBorder="1" applyAlignment="1">
      <alignment vertical="center"/>
    </xf>
    <xf numFmtId="0" fontId="33" fillId="0" borderId="2" xfId="0" applyFont="1" applyBorder="1" applyAlignment="1">
      <alignment horizontal="center" vertical="center" wrapText="1"/>
    </xf>
    <xf numFmtId="0" fontId="0" fillId="0" borderId="1" xfId="0" applyBorder="1"/>
    <xf numFmtId="0" fontId="0" fillId="0" borderId="6" xfId="0" applyBorder="1"/>
    <xf numFmtId="0" fontId="0" fillId="0" borderId="7" xfId="0" applyBorder="1"/>
    <xf numFmtId="0" fontId="43" fillId="0" borderId="0" xfId="0" applyFont="1" applyAlignment="1">
      <alignment vertical="center"/>
    </xf>
    <xf numFmtId="169" fontId="44" fillId="4" borderId="1" xfId="1" applyNumberFormat="1" applyFont="1" applyFill="1" applyBorder="1" applyAlignment="1">
      <alignment horizontal="center" vertical="center"/>
    </xf>
    <xf numFmtId="169" fontId="44" fillId="4" borderId="0" xfId="1" applyNumberFormat="1" applyFont="1" applyFill="1" applyBorder="1" applyAlignment="1">
      <alignment horizontal="center" vertical="center"/>
    </xf>
    <xf numFmtId="169" fontId="44" fillId="4" borderId="1" xfId="1" applyNumberFormat="1" applyFont="1" applyFill="1" applyBorder="1" applyAlignment="1">
      <alignment horizontal="center"/>
    </xf>
    <xf numFmtId="169" fontId="44" fillId="4" borderId="1" xfId="0" applyNumberFormat="1" applyFont="1" applyFill="1" applyBorder="1" applyAlignment="1">
      <alignment horizontal="center" vertical="center"/>
    </xf>
    <xf numFmtId="169" fontId="44" fillId="4" borderId="6" xfId="0" applyNumberFormat="1" applyFont="1" applyFill="1" applyBorder="1" applyAlignment="1">
      <alignment horizontal="center"/>
    </xf>
    <xf numFmtId="169" fontId="44" fillId="4" borderId="0" xfId="0" applyNumberFormat="1" applyFont="1" applyFill="1" applyAlignment="1">
      <alignment horizontal="center"/>
    </xf>
    <xf numFmtId="169" fontId="44" fillId="4" borderId="1" xfId="1" applyNumberFormat="1" applyFont="1" applyFill="1" applyBorder="1" applyAlignment="1">
      <alignment horizontal="left"/>
    </xf>
    <xf numFmtId="169" fontId="44" fillId="4" borderId="8" xfId="1" applyNumberFormat="1" applyFont="1" applyFill="1" applyBorder="1" applyAlignment="1">
      <alignment horizontal="center" vertical="center"/>
    </xf>
    <xf numFmtId="169" fontId="44" fillId="4" borderId="9" xfId="1" applyNumberFormat="1" applyFont="1" applyFill="1" applyBorder="1" applyAlignment="1">
      <alignment horizontal="center"/>
    </xf>
    <xf numFmtId="169" fontId="44" fillId="4" borderId="10" xfId="1" applyNumberFormat="1" applyFont="1" applyFill="1" applyBorder="1" applyAlignment="1">
      <alignment horizontal="center" vertical="center"/>
    </xf>
    <xf numFmtId="169" fontId="44" fillId="4" borderId="11" xfId="0" applyNumberFormat="1" applyFont="1" applyFill="1" applyBorder="1" applyAlignment="1">
      <alignment horizontal="center" vertical="center"/>
    </xf>
    <xf numFmtId="169" fontId="44" fillId="0" borderId="12" xfId="0" applyNumberFormat="1" applyFont="1" applyBorder="1" applyAlignment="1">
      <alignment horizontal="center"/>
    </xf>
    <xf numFmtId="0" fontId="42" fillId="2" borderId="0" xfId="0" applyFont="1" applyFill="1"/>
    <xf numFmtId="0" fontId="0" fillId="2" borderId="13" xfId="0" applyFill="1" applyBorder="1"/>
    <xf numFmtId="4" fontId="18" fillId="2" borderId="1" xfId="0" applyNumberFormat="1" applyFont="1" applyFill="1" applyBorder="1" applyAlignment="1">
      <alignment horizontal="left"/>
    </xf>
    <xf numFmtId="0" fontId="47" fillId="0" borderId="0" xfId="0" applyFont="1"/>
    <xf numFmtId="0" fontId="48" fillId="2" borderId="0" xfId="0" applyFont="1" applyFill="1"/>
    <xf numFmtId="9" fontId="49" fillId="0" borderId="0" xfId="0" applyNumberFormat="1" applyFont="1"/>
    <xf numFmtId="49" fontId="0" fillId="0" borderId="0" xfId="0" applyNumberFormat="1"/>
    <xf numFmtId="169" fontId="50" fillId="2" borderId="0" xfId="0" applyNumberFormat="1" applyFont="1" applyFill="1"/>
    <xf numFmtId="0" fontId="47" fillId="2" borderId="0" xfId="0" applyFont="1" applyFill="1" applyAlignment="1" applyProtection="1">
      <alignment horizontal="left"/>
    </xf>
    <xf numFmtId="0" fontId="0" fillId="2" borderId="0" xfId="0" applyFill="1"/>
    <xf numFmtId="4" fontId="50" fillId="2" borderId="1" xfId="0" applyNumberFormat="1" applyFont="1" applyFill="1" applyBorder="1" applyAlignment="1">
      <alignment horizontal="left"/>
    </xf>
    <xf numFmtId="10" fontId="0" fillId="0" borderId="0" xfId="0" applyNumberFormat="1"/>
    <xf numFmtId="0" fontId="37" fillId="0" borderId="0" xfId="0" applyFont="1"/>
    <xf numFmtId="0" fontId="26" fillId="0" borderId="0" xfId="0" applyFont="1" applyAlignment="1">
      <alignment vertical="top"/>
    </xf>
    <xf numFmtId="5" fontId="19" fillId="0" borderId="0" xfId="0" applyNumberFormat="1" applyFont="1" applyAlignment="1" applyProtection="1"/>
    <xf numFmtId="0" fontId="27" fillId="0" borderId="0" xfId="0" applyFont="1" applyFill="1" applyBorder="1" applyProtection="1"/>
    <xf numFmtId="166" fontId="27" fillId="0" borderId="0" xfId="0" applyNumberFormat="1" applyFont="1" applyFill="1" applyBorder="1" applyAlignment="1" applyProtection="1">
      <alignment horizontal="left"/>
    </xf>
    <xf numFmtId="0" fontId="32" fillId="0" borderId="0" xfId="0" applyFont="1" applyBorder="1" applyAlignment="1" applyProtection="1">
      <alignment horizontal="left"/>
    </xf>
    <xf numFmtId="0" fontId="0" fillId="0" borderId="0" xfId="0" applyBorder="1"/>
    <xf numFmtId="0" fontId="3" fillId="0" borderId="0" xfId="0" applyFont="1" applyBorder="1" applyProtection="1"/>
    <xf numFmtId="0" fontId="4" fillId="0" borderId="0" xfId="0" applyFont="1" applyBorder="1" applyProtection="1"/>
    <xf numFmtId="0" fontId="35" fillId="0" borderId="0" xfId="0" applyFont="1" applyBorder="1" applyAlignment="1" applyProtection="1">
      <alignment horizontal="left"/>
    </xf>
    <xf numFmtId="0" fontId="28" fillId="0" borderId="0" xfId="0" applyFont="1" applyBorder="1"/>
    <xf numFmtId="0" fontId="5" fillId="0" borderId="0" xfId="0" applyFont="1" applyBorder="1"/>
    <xf numFmtId="0" fontId="29" fillId="0" borderId="0" xfId="0" applyFont="1" applyBorder="1" applyProtection="1"/>
    <xf numFmtId="5" fontId="4" fillId="0" borderId="0" xfId="0" applyNumberFormat="1" applyFont="1" applyBorder="1" applyProtection="1"/>
    <xf numFmtId="164" fontId="5" fillId="0" borderId="0" xfId="0" applyNumberFormat="1" applyFont="1" applyBorder="1" applyAlignment="1" applyProtection="1">
      <alignment horizontal="right"/>
    </xf>
    <xf numFmtId="0" fontId="24" fillId="0" borderId="0" xfId="0" applyFont="1" applyFill="1" applyBorder="1" applyAlignment="1" applyProtection="1">
      <alignment horizontal="left"/>
    </xf>
    <xf numFmtId="0" fontId="45" fillId="0" borderId="0" xfId="0" applyFont="1" applyFill="1" applyBorder="1" applyProtection="1"/>
    <xf numFmtId="5" fontId="7" fillId="0" borderId="0" xfId="0" applyNumberFormat="1" applyFont="1" applyBorder="1" applyProtection="1"/>
    <xf numFmtId="0" fontId="46" fillId="0" borderId="0" xfId="0" applyFont="1" applyFill="1" applyBorder="1" applyAlignment="1" applyProtection="1">
      <alignment horizontal="left"/>
    </xf>
    <xf numFmtId="5" fontId="9" fillId="0" borderId="0" xfId="0" applyNumberFormat="1" applyFont="1" applyBorder="1" applyProtection="1"/>
    <xf numFmtId="0" fontId="30" fillId="0" borderId="0" xfId="0" applyFont="1" applyBorder="1" applyAlignment="1" applyProtection="1">
      <alignment horizontal="left"/>
    </xf>
    <xf numFmtId="5" fontId="10" fillId="0" borderId="0" xfId="0" applyNumberFormat="1" applyFont="1" applyBorder="1" applyProtection="1"/>
    <xf numFmtId="0" fontId="7" fillId="0" borderId="0" xfId="0" applyFont="1" applyBorder="1" applyProtection="1"/>
    <xf numFmtId="5" fontId="19" fillId="0" borderId="0" xfId="0" applyNumberFormat="1" applyFont="1" applyBorder="1" applyAlignment="1" applyProtection="1"/>
    <xf numFmtId="0" fontId="19" fillId="0" borderId="0" xfId="0" applyFont="1" applyBorder="1" applyProtection="1"/>
    <xf numFmtId="5" fontId="19" fillId="0" borderId="0" xfId="0" applyNumberFormat="1" applyFont="1" applyBorder="1" applyProtection="1"/>
    <xf numFmtId="0" fontId="35" fillId="0" borderId="0" xfId="0" applyFont="1" applyBorder="1" applyProtection="1"/>
    <xf numFmtId="0" fontId="11" fillId="0" borderId="0" xfId="0" applyFont="1" applyBorder="1" applyProtection="1"/>
    <xf numFmtId="0" fontId="10" fillId="0" borderId="0" xfId="0" applyFont="1" applyBorder="1" applyProtection="1"/>
    <xf numFmtId="5" fontId="12" fillId="0" borderId="0" xfId="0" applyNumberFormat="1" applyFont="1" applyBorder="1" applyProtection="1"/>
    <xf numFmtId="0" fontId="12" fillId="0" borderId="0" xfId="0" applyFont="1" applyBorder="1" applyProtection="1"/>
    <xf numFmtId="0" fontId="31" fillId="0" borderId="0" xfId="0" applyFont="1" applyBorder="1"/>
    <xf numFmtId="5" fontId="13" fillId="0" borderId="0" xfId="0" applyNumberFormat="1" applyFont="1" applyBorder="1" applyProtection="1"/>
    <xf numFmtId="0" fontId="7" fillId="0" borderId="0" xfId="0" applyFont="1" applyBorder="1" applyAlignment="1" applyProtection="1">
      <alignment horizontal="left"/>
    </xf>
    <xf numFmtId="165" fontId="12" fillId="0" borderId="0" xfId="0" applyNumberFormat="1" applyFont="1" applyBorder="1" applyProtection="1"/>
    <xf numFmtId="5" fontId="1" fillId="0" borderId="0" xfId="0" applyNumberFormat="1" applyFont="1" applyBorder="1"/>
    <xf numFmtId="0" fontId="10" fillId="0" borderId="0" xfId="0" applyFont="1" applyBorder="1" applyAlignment="1" applyProtection="1">
      <alignment horizontal="left"/>
    </xf>
    <xf numFmtId="165" fontId="10" fillId="0" borderId="0" xfId="0" applyNumberFormat="1" applyFont="1" applyBorder="1" applyProtection="1"/>
    <xf numFmtId="0" fontId="1" fillId="0" borderId="0" xfId="0" applyFont="1" applyBorder="1"/>
    <xf numFmtId="165" fontId="4" fillId="0" borderId="0" xfId="0" applyNumberFormat="1" applyFont="1" applyBorder="1" applyProtection="1"/>
    <xf numFmtId="0" fontId="4" fillId="0" borderId="0" xfId="0" applyFont="1" applyBorder="1" applyAlignment="1" applyProtection="1">
      <alignment horizontal="left"/>
    </xf>
    <xf numFmtId="5" fontId="18" fillId="0" borderId="0" xfId="0" applyNumberFormat="1" applyFont="1" applyBorder="1"/>
    <xf numFmtId="0" fontId="4" fillId="0" borderId="0" xfId="0" applyFont="1" applyBorder="1"/>
    <xf numFmtId="5" fontId="26" fillId="0" borderId="0" xfId="0" applyNumberFormat="1" applyFont="1" applyBorder="1"/>
    <xf numFmtId="0" fontId="19" fillId="0" borderId="0" xfId="0" applyFont="1" applyBorder="1" applyAlignment="1" applyProtection="1">
      <alignment horizontal="left"/>
    </xf>
    <xf numFmtId="0" fontId="4" fillId="0" borderId="0" xfId="0" applyFont="1" applyBorder="1" applyAlignment="1" applyProtection="1">
      <alignment horizontal="left" wrapText="1"/>
    </xf>
    <xf numFmtId="0" fontId="33" fillId="0" borderId="0" xfId="0" applyFont="1" applyBorder="1"/>
    <xf numFmtId="5" fontId="0" fillId="0" borderId="0" xfId="0" applyNumberFormat="1" applyBorder="1" applyProtection="1"/>
    <xf numFmtId="165" fontId="0" fillId="0" borderId="0" xfId="0" applyNumberFormat="1" applyBorder="1" applyProtection="1"/>
    <xf numFmtId="0" fontId="11" fillId="0" borderId="0" xfId="0" applyFont="1" applyBorder="1" applyAlignment="1" applyProtection="1">
      <alignment horizontal="left"/>
    </xf>
    <xf numFmtId="5" fontId="11" fillId="0" borderId="0" xfId="0" applyNumberFormat="1" applyFont="1" applyBorder="1" applyProtection="1"/>
    <xf numFmtId="165" fontId="3" fillId="0" borderId="0" xfId="0" applyNumberFormat="1" applyFont="1" applyBorder="1" applyProtection="1"/>
    <xf numFmtId="5" fontId="5" fillId="0" borderId="0" xfId="0" applyNumberFormat="1" applyFont="1" applyBorder="1" applyAlignment="1" applyProtection="1">
      <alignment horizontal="left"/>
    </xf>
    <xf numFmtId="5" fontId="5" fillId="0" borderId="0" xfId="0" applyNumberFormat="1" applyFont="1" applyBorder="1" applyProtection="1"/>
    <xf numFmtId="165" fontId="5" fillId="0" borderId="0" xfId="0" applyNumberFormat="1" applyFont="1" applyBorder="1" applyProtection="1"/>
    <xf numFmtId="0" fontId="26" fillId="0" borderId="0" xfId="0" applyFont="1" applyBorder="1"/>
    <xf numFmtId="166" fontId="5" fillId="0" borderId="0" xfId="0" applyNumberFormat="1" applyFont="1" applyBorder="1" applyProtection="1"/>
    <xf numFmtId="167" fontId="5" fillId="0" borderId="0" xfId="0" applyNumberFormat="1" applyFont="1" applyBorder="1" applyProtection="1"/>
    <xf numFmtId="0" fontId="33" fillId="0" borderId="2" xfId="0" applyFont="1" applyFill="1" applyBorder="1"/>
    <xf numFmtId="0" fontId="19" fillId="0" borderId="2" xfId="0" applyFont="1" applyFill="1" applyBorder="1" applyAlignment="1" applyProtection="1">
      <alignment horizontal="left"/>
    </xf>
    <xf numFmtId="0" fontId="19" fillId="0" borderId="2" xfId="0" applyFont="1" applyFill="1" applyBorder="1"/>
    <xf numFmtId="0" fontId="19" fillId="0" borderId="2" xfId="0" applyFont="1" applyFill="1" applyBorder="1" applyProtection="1"/>
    <xf numFmtId="0" fontId="51" fillId="2" borderId="13" xfId="0" applyFont="1" applyFill="1" applyBorder="1"/>
    <xf numFmtId="4" fontId="52" fillId="2" borderId="1" xfId="0" applyNumberFormat="1" applyFont="1" applyFill="1" applyBorder="1" applyAlignment="1">
      <alignment horizontal="left"/>
    </xf>
    <xf numFmtId="0" fontId="42" fillId="0" borderId="0" xfId="0" applyFont="1"/>
    <xf numFmtId="0" fontId="42" fillId="0" borderId="1" xfId="0" applyFont="1" applyBorder="1"/>
    <xf numFmtId="169" fontId="42" fillId="0" borderId="6" xfId="1" applyNumberFormat="1" applyFont="1" applyBorder="1" applyAlignment="1">
      <alignment horizontal="center" vertical="center"/>
    </xf>
    <xf numFmtId="9" fontId="42" fillId="0" borderId="1" xfId="0" applyNumberFormat="1" applyFont="1" applyFill="1" applyBorder="1" applyAlignment="1">
      <alignment vertical="center"/>
    </xf>
    <xf numFmtId="169" fontId="42" fillId="0" borderId="0" xfId="1" applyNumberFormat="1" applyFont="1" applyAlignment="1">
      <alignment horizontal="center" vertical="center"/>
    </xf>
    <xf numFmtId="165" fontId="42" fillId="0" borderId="1" xfId="0" applyNumberFormat="1" applyFont="1" applyFill="1" applyBorder="1" applyAlignment="1">
      <alignment horizontal="left" vertical="center"/>
    </xf>
    <xf numFmtId="169" fontId="42" fillId="0" borderId="0" xfId="1" applyNumberFormat="1" applyFont="1" applyBorder="1" applyAlignment="1">
      <alignment horizontal="center" vertical="center"/>
    </xf>
    <xf numFmtId="165" fontId="42" fillId="0" borderId="1" xfId="0" applyNumberFormat="1" applyFont="1" applyFill="1" applyBorder="1" applyAlignment="1">
      <alignment vertical="center"/>
    </xf>
    <xf numFmtId="0" fontId="42" fillId="0" borderId="1" xfId="0" applyFont="1" applyBorder="1" applyAlignment="1">
      <alignment vertical="center"/>
    </xf>
    <xf numFmtId="165" fontId="42" fillId="0" borderId="1" xfId="0" applyNumberFormat="1" applyFont="1" applyFill="1" applyBorder="1" applyAlignment="1">
      <alignment horizontal="right" vertical="center"/>
    </xf>
    <xf numFmtId="44" fontId="41" fillId="0" borderId="1" xfId="1" applyFont="1" applyBorder="1" applyAlignment="1">
      <alignment horizontal="center" vertical="center"/>
    </xf>
    <xf numFmtId="0" fontId="53" fillId="0" borderId="0" xfId="0" applyFont="1"/>
    <xf numFmtId="0" fontId="53" fillId="0" borderId="0" xfId="0" applyFont="1" applyAlignment="1">
      <alignment vertical="top"/>
    </xf>
    <xf numFmtId="0" fontId="55" fillId="3" borderId="14" xfId="2" applyFont="1" applyFill="1" applyBorder="1" applyAlignment="1" applyProtection="1">
      <alignment horizontal="center" vertical="center"/>
    </xf>
    <xf numFmtId="0" fontId="19" fillId="0" borderId="0" xfId="0" applyFont="1" applyFill="1" applyBorder="1" applyProtection="1"/>
    <xf numFmtId="0" fontId="15" fillId="0" borderId="0" xfId="0" applyFont="1" applyAlignment="1" applyProtection="1">
      <alignment horizontal="center"/>
    </xf>
    <xf numFmtId="0" fontId="16" fillId="0" borderId="0" xfId="0" applyFont="1" applyAlignment="1" applyProtection="1">
      <alignment horizontal="left" indent="2"/>
    </xf>
    <xf numFmtId="0" fontId="26" fillId="0" borderId="0" xfId="0" applyFont="1" applyBorder="1" applyAlignment="1">
      <alignment horizontal="left" vertical="top" wrapText="1" indent="1"/>
    </xf>
    <xf numFmtId="9" fontId="0" fillId="0" borderId="0" xfId="3" applyFont="1"/>
    <xf numFmtId="0" fontId="26" fillId="0" borderId="1" xfId="0" applyFont="1" applyBorder="1" applyAlignment="1">
      <alignment horizontal="left" vertical="top" wrapText="1" indent="1"/>
    </xf>
    <xf numFmtId="0" fontId="16" fillId="0" borderId="0" xfId="0" applyFont="1" applyAlignment="1" applyProtection="1">
      <alignment horizontal="left" indent="1"/>
    </xf>
    <xf numFmtId="0" fontId="26" fillId="0" borderId="0" xfId="0" applyFont="1" applyAlignment="1">
      <alignment horizontal="left" indent="1"/>
    </xf>
    <xf numFmtId="0" fontId="16" fillId="0" borderId="2" xfId="0" applyFont="1" applyBorder="1" applyProtection="1"/>
    <xf numFmtId="165" fontId="26" fillId="0" borderId="0" xfId="0" applyNumberFormat="1" applyFont="1"/>
    <xf numFmtId="5" fontId="56" fillId="0" borderId="0" xfId="0" applyNumberFormat="1" applyFont="1" applyProtection="1"/>
    <xf numFmtId="165" fontId="56" fillId="0" borderId="0" xfId="0" applyNumberFormat="1" applyFont="1" applyProtection="1"/>
    <xf numFmtId="0" fontId="15" fillId="0" borderId="0" xfId="0" applyFont="1" applyAlignment="1" applyProtection="1">
      <alignment horizontal="left"/>
    </xf>
    <xf numFmtId="0" fontId="57" fillId="0" borderId="0" xfId="0" applyFont="1" applyAlignment="1" applyProtection="1">
      <alignment horizontal="center"/>
    </xf>
    <xf numFmtId="0" fontId="37" fillId="0" borderId="0" xfId="0" applyFont="1" applyAlignment="1">
      <alignment wrapText="1"/>
    </xf>
    <xf numFmtId="0" fontId="15" fillId="0" borderId="0" xfId="0" applyFont="1" applyProtection="1"/>
    <xf numFmtId="0" fontId="59" fillId="0" borderId="0" xfId="0" applyFont="1" applyAlignment="1">
      <alignment horizontal="center"/>
    </xf>
    <xf numFmtId="0" fontId="60" fillId="0" borderId="0" xfId="0" applyFont="1" applyProtection="1"/>
    <xf numFmtId="0" fontId="59" fillId="0" borderId="0" xfId="2" applyFont="1" applyAlignment="1" applyProtection="1">
      <alignment horizontal="left"/>
    </xf>
    <xf numFmtId="0" fontId="59" fillId="0" borderId="0" xfId="0" applyFont="1"/>
    <xf numFmtId="0" fontId="61" fillId="0" borderId="0" xfId="2" applyFont="1" applyAlignment="1" applyProtection="1">
      <alignment horizontal="center"/>
    </xf>
    <xf numFmtId="0" fontId="61" fillId="0" borderId="0" xfId="2" applyFont="1" applyAlignment="1" applyProtection="1"/>
    <xf numFmtId="5" fontId="33" fillId="0" borderId="0" xfId="0" applyNumberFormat="1" applyFont="1"/>
    <xf numFmtId="165" fontId="16" fillId="0" borderId="0" xfId="0" applyNumberFormat="1" applyFont="1" applyAlignment="1" applyProtection="1">
      <alignment horizontal="right"/>
    </xf>
    <xf numFmtId="0" fontId="62" fillId="0" borderId="0" xfId="0" applyFont="1" applyAlignment="1">
      <alignment vertical="top"/>
    </xf>
    <xf numFmtId="5" fontId="63" fillId="0" borderId="0" xfId="0" applyNumberFormat="1" applyFont="1" applyProtection="1"/>
    <xf numFmtId="0" fontId="58" fillId="0" borderId="0" xfId="0" applyFont="1" applyAlignment="1" applyProtection="1">
      <alignment horizontal="left"/>
    </xf>
    <xf numFmtId="0" fontId="41" fillId="0" borderId="0" xfId="0" applyFont="1" applyAlignment="1"/>
    <xf numFmtId="165" fontId="54" fillId="0" borderId="0" xfId="0" applyNumberFormat="1" applyFont="1"/>
    <xf numFmtId="169" fontId="53" fillId="2" borderId="0" xfId="0" applyNumberFormat="1" applyFont="1" applyFill="1"/>
    <xf numFmtId="0" fontId="0" fillId="0" borderId="0" xfId="0" applyAlignment="1">
      <alignment vertical="top" wrapText="1"/>
    </xf>
    <xf numFmtId="5" fontId="54" fillId="0" borderId="0" xfId="0" applyNumberFormat="1" applyFont="1"/>
    <xf numFmtId="5" fontId="14" fillId="2" borderId="0" xfId="0" applyNumberFormat="1" applyFont="1" applyFill="1" applyProtection="1"/>
    <xf numFmtId="0" fontId="37" fillId="2" borderId="0" xfId="0" applyFont="1" applyFill="1"/>
    <xf numFmtId="0" fontId="64" fillId="2" borderId="0" xfId="0" applyFont="1" applyFill="1" applyProtection="1"/>
    <xf numFmtId="164" fontId="65" fillId="0" borderId="0" xfId="0" applyNumberFormat="1" applyFont="1" applyAlignment="1" applyProtection="1">
      <alignment horizontal="left"/>
    </xf>
    <xf numFmtId="0" fontId="40" fillId="0" borderId="0" xfId="2" applyAlignment="1" applyProtection="1"/>
    <xf numFmtId="0" fontId="67" fillId="0" borderId="0" xfId="2" applyFont="1" applyAlignment="1" applyProtection="1"/>
    <xf numFmtId="0" fontId="68" fillId="0" borderId="0" xfId="0" applyFont="1" applyProtection="1"/>
    <xf numFmtId="0" fontId="61" fillId="0" borderId="0" xfId="2" applyFont="1" applyAlignment="1" applyProtection="1">
      <alignment horizontal="left"/>
    </xf>
    <xf numFmtId="0" fontId="35" fillId="0" borderId="0" xfId="0" applyFont="1" applyProtection="1"/>
    <xf numFmtId="0" fontId="69" fillId="0" borderId="0" xfId="2" applyFont="1" applyAlignment="1" applyProtection="1"/>
    <xf numFmtId="0" fontId="69" fillId="0" borderId="0" xfId="2" applyFont="1" applyAlignment="1" applyProtection="1">
      <alignment horizontal="left"/>
    </xf>
    <xf numFmtId="0" fontId="40" fillId="3" borderId="14" xfId="2" applyFill="1" applyBorder="1" applyAlignment="1" applyProtection="1">
      <alignment horizontal="left"/>
    </xf>
    <xf numFmtId="0" fontId="66" fillId="0" borderId="0" xfId="2" applyFont="1" applyAlignment="1" applyProtection="1"/>
    <xf numFmtId="0" fontId="34" fillId="0" borderId="0" xfId="0" applyFont="1" applyAlignment="1">
      <alignment vertical="top" wrapText="1"/>
    </xf>
    <xf numFmtId="0" fontId="0" fillId="0" borderId="0" xfId="0" applyAlignment="1"/>
    <xf numFmtId="0" fontId="0" fillId="0" borderId="0" xfId="0" applyAlignment="1">
      <alignment vertical="top" wrapText="1"/>
    </xf>
    <xf numFmtId="0" fontId="34" fillId="0" borderId="0" xfId="0" applyFont="1" applyAlignment="1">
      <alignment wrapText="1"/>
    </xf>
    <xf numFmtId="0" fontId="0" fillId="0" borderId="0" xfId="0" applyAlignment="1">
      <alignment wrapText="1"/>
    </xf>
    <xf numFmtId="0" fontId="36" fillId="0" borderId="0" xfId="0" applyFont="1" applyAlignment="1" applyProtection="1">
      <alignment horizontal="center" wrapText="1"/>
    </xf>
    <xf numFmtId="0" fontId="37" fillId="0" borderId="0" xfId="0" applyFont="1"/>
    <xf numFmtId="0" fontId="36" fillId="0" borderId="0" xfId="0" applyFont="1" applyBorder="1" applyAlignment="1" applyProtection="1">
      <alignment horizontal="center" wrapText="1"/>
    </xf>
    <xf numFmtId="0" fontId="37" fillId="0" borderId="0" xfId="0" applyFont="1" applyBorder="1"/>
    <xf numFmtId="0" fontId="26" fillId="0" borderId="0" xfId="0" applyFont="1" applyAlignment="1">
      <alignment vertical="top" wrapText="1"/>
    </xf>
    <xf numFmtId="0" fontId="41" fillId="0" borderId="0" xfId="0" applyFont="1" applyAlignment="1">
      <alignment horizontal="left"/>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Core%20Packages\9-01CorePkgs.doc" TargetMode="External"/><Relationship Id="rId1" Type="http://schemas.openxmlformats.org/officeDocument/2006/relationships/hyperlink" Target="..\9-01CorePkgs.doc"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1Core%20Pkg%20Descriptions\Systems%20Support%20Training%20Services.doc" TargetMode="External"/><Relationship Id="rId2" Type="http://schemas.openxmlformats.org/officeDocument/2006/relationships/hyperlink" Target="..\1Core%20Pkg%20Descriptions\Telecommunications%20Mgmt%20Services.doc" TargetMode="External"/><Relationship Id="rId1" Type="http://schemas.openxmlformats.org/officeDocument/2006/relationships/hyperlink" Target="..\1Core%20Pkg%20Descriptions\National%20Database%20Services.doc" TargetMode="External"/><Relationship Id="rId6" Type="http://schemas.openxmlformats.org/officeDocument/2006/relationships/printerSettings" Target="../printerSettings/printerSettings2.bin"/><Relationship Id="rId5" Type="http://schemas.openxmlformats.org/officeDocument/2006/relationships/hyperlink" Target="..\1Core%20Pkg%20Descriptions\Software%20Development_CarlG.doc" TargetMode="External"/><Relationship Id="rId4" Type="http://schemas.openxmlformats.org/officeDocument/2006/relationships/hyperlink" Target="..\1Core%20Pkg%20Descriptions\Software%20Development_CarlG.do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2Support%20Pkgs_W\SDMS_2.doc" TargetMode="External"/><Relationship Id="rId13" Type="http://schemas.openxmlformats.org/officeDocument/2006/relationships/printerSettings" Target="../printerSettings/printerSettings4.bin"/><Relationship Id="rId3" Type="http://schemas.openxmlformats.org/officeDocument/2006/relationships/hyperlink" Target="..\2Support%20Pkgs_W\NDBS_3.doc" TargetMode="External"/><Relationship Id="rId7" Type="http://schemas.openxmlformats.org/officeDocument/2006/relationships/hyperlink" Target="..\2Support%20Pkgs_W\SDMS_1.doc" TargetMode="External"/><Relationship Id="rId12" Type="http://schemas.openxmlformats.org/officeDocument/2006/relationships/hyperlink" Target="..\2Support%20Pkgs_W\0_Agreement_SL.doc" TargetMode="External"/><Relationship Id="rId2" Type="http://schemas.openxmlformats.org/officeDocument/2006/relationships/hyperlink" Target="..\2Support%20Pkgs_W\NDBS_2.doc" TargetMode="External"/><Relationship Id="rId1" Type="http://schemas.openxmlformats.org/officeDocument/2006/relationships/hyperlink" Target="..\2Support%20Pkgs_W\NDBS_1.doc" TargetMode="External"/><Relationship Id="rId6" Type="http://schemas.openxmlformats.org/officeDocument/2006/relationships/hyperlink" Target="..\2Support%20Pkgs_W\TMT_3.doc" TargetMode="External"/><Relationship Id="rId11" Type="http://schemas.openxmlformats.org/officeDocument/2006/relationships/hyperlink" Target="..\2Support%20Pkgs_W\SSTS_2.doc" TargetMode="External"/><Relationship Id="rId5" Type="http://schemas.openxmlformats.org/officeDocument/2006/relationships/hyperlink" Target="..\2Support%20Pkgs_W\TMT_2.doc" TargetMode="External"/><Relationship Id="rId10" Type="http://schemas.openxmlformats.org/officeDocument/2006/relationships/hyperlink" Target="..\2Support%20Pkgs_W\SSTS_1.doc" TargetMode="External"/><Relationship Id="rId4" Type="http://schemas.openxmlformats.org/officeDocument/2006/relationships/hyperlink" Target="..\2Support%20Pkgs_W\TMT_1.doc" TargetMode="External"/><Relationship Id="rId9" Type="http://schemas.openxmlformats.org/officeDocument/2006/relationships/hyperlink" Target="..\2Support%20Pkgs_W\SDMS_3.doc"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Area%20Office\1AODataBase.doc" TargetMode="External"/><Relationship Id="rId7" Type="http://schemas.openxmlformats.org/officeDocument/2006/relationships/printerSettings" Target="../printerSettings/printerSettings5.bin"/><Relationship Id="rId2" Type="http://schemas.openxmlformats.org/officeDocument/2006/relationships/hyperlink" Target="file:///D:\xExcel\Fy2002\LATEST%20INFO\Finals9-01\Final%20Docs\1Core%20Pkg%20Descriptions\Software%20Development_CarlG.doc" TargetMode="External"/><Relationship Id="rId1" Type="http://schemas.openxmlformats.org/officeDocument/2006/relationships/hyperlink" Target="file:///D:\xExcel\Fy2002\LATEST%20INFO\Finals9-01\Final%20Docs\1Core%20Pkg%20Descriptions\Software%20Development_CarlG.doc" TargetMode="External"/><Relationship Id="rId6" Type="http://schemas.openxmlformats.org/officeDocument/2006/relationships/hyperlink" Target="..\Area%20Office\4AOSupport.doc" TargetMode="External"/><Relationship Id="rId5" Type="http://schemas.openxmlformats.org/officeDocument/2006/relationships/hyperlink" Target="..\Area%20Office\3AOSoftware.doc" TargetMode="External"/><Relationship Id="rId4" Type="http://schemas.openxmlformats.org/officeDocument/2006/relationships/hyperlink" Target="..\Area%20Office\2AOTelecomm.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9"/>
  <sheetViews>
    <sheetView tabSelected="1" workbookViewId="0"/>
  </sheetViews>
  <sheetFormatPr defaultRowHeight="15" x14ac:dyDescent="0.25"/>
  <sheetData>
    <row r="1" spans="1:9" ht="22.8" x14ac:dyDescent="0.25">
      <c r="A1" s="207" t="s">
        <v>128</v>
      </c>
      <c r="C1" s="106"/>
      <c r="D1" s="106"/>
      <c r="E1" s="106"/>
      <c r="F1" s="106"/>
      <c r="G1" s="106"/>
      <c r="H1" s="106"/>
    </row>
    <row r="2" spans="1:9" x14ac:dyDescent="0.25">
      <c r="A2" s="106"/>
      <c r="B2" s="106"/>
      <c r="C2" s="106"/>
      <c r="D2" s="106"/>
      <c r="E2" s="106"/>
      <c r="F2" s="106"/>
      <c r="G2" s="106"/>
      <c r="H2" s="106"/>
    </row>
    <row r="3" spans="1:9" ht="15.6" x14ac:dyDescent="0.25">
      <c r="A3" s="181" t="s">
        <v>66</v>
      </c>
      <c r="B3" s="106"/>
      <c r="C3" s="106"/>
      <c r="D3" s="106"/>
      <c r="E3" s="106"/>
      <c r="F3" s="106"/>
      <c r="G3" s="106"/>
      <c r="H3" s="106"/>
    </row>
    <row r="4" spans="1:9" x14ac:dyDescent="0.25">
      <c r="A4" s="106"/>
      <c r="B4" s="106"/>
      <c r="C4" s="106"/>
      <c r="D4" s="106"/>
      <c r="E4" s="106"/>
      <c r="F4" s="106"/>
      <c r="G4" s="106"/>
      <c r="H4" s="106"/>
    </row>
    <row r="5" spans="1:9" x14ac:dyDescent="0.25">
      <c r="A5" s="228" t="s">
        <v>142</v>
      </c>
      <c r="B5" s="228"/>
      <c r="C5" s="228"/>
      <c r="D5" s="228"/>
      <c r="E5" s="228"/>
      <c r="F5" s="228"/>
      <c r="G5" s="228"/>
      <c r="H5" s="228"/>
      <c r="I5" s="229"/>
    </row>
    <row r="6" spans="1:9" x14ac:dyDescent="0.25">
      <c r="A6" s="228"/>
      <c r="B6" s="228"/>
      <c r="C6" s="228"/>
      <c r="D6" s="228"/>
      <c r="E6" s="228"/>
      <c r="F6" s="228"/>
      <c r="G6" s="228"/>
      <c r="H6" s="228"/>
      <c r="I6" s="229"/>
    </row>
    <row r="7" spans="1:9" x14ac:dyDescent="0.25">
      <c r="A7" s="228"/>
      <c r="B7" s="228"/>
      <c r="C7" s="228"/>
      <c r="D7" s="228"/>
      <c r="E7" s="228"/>
      <c r="F7" s="228"/>
      <c r="G7" s="228"/>
      <c r="H7" s="228"/>
      <c r="I7" s="229"/>
    </row>
    <row r="8" spans="1:9" x14ac:dyDescent="0.25">
      <c r="A8" s="228"/>
      <c r="B8" s="228"/>
      <c r="C8" s="228"/>
      <c r="D8" s="228"/>
      <c r="E8" s="228"/>
      <c r="F8" s="228"/>
      <c r="G8" s="228"/>
      <c r="H8" s="228"/>
      <c r="I8" s="229"/>
    </row>
    <row r="9" spans="1:9" ht="15.75" customHeight="1" x14ac:dyDescent="0.25">
      <c r="A9" s="228"/>
      <c r="B9" s="228"/>
      <c r="C9" s="228"/>
      <c r="D9" s="228"/>
      <c r="E9" s="228"/>
      <c r="F9" s="228"/>
      <c r="G9" s="228"/>
      <c r="H9" s="228"/>
      <c r="I9" s="229"/>
    </row>
    <row r="10" spans="1:9" ht="15.75" customHeight="1" x14ac:dyDescent="0.25">
      <c r="A10" s="230"/>
      <c r="B10" s="230"/>
      <c r="C10" s="230"/>
      <c r="D10" s="230"/>
      <c r="E10" s="230"/>
      <c r="F10" s="230"/>
      <c r="G10" s="230"/>
      <c r="H10" s="230"/>
      <c r="I10" s="229"/>
    </row>
    <row r="11" spans="1:9" x14ac:dyDescent="0.25">
      <c r="A11" s="229"/>
      <c r="B11" s="229"/>
      <c r="C11" s="229"/>
      <c r="D11" s="229"/>
      <c r="E11" s="229"/>
      <c r="F11" s="229"/>
      <c r="G11" s="229"/>
      <c r="H11" s="229"/>
      <c r="I11" s="229"/>
    </row>
    <row r="12" spans="1:9" ht="15.6" x14ac:dyDescent="0.3">
      <c r="A12" s="180" t="s">
        <v>67</v>
      </c>
    </row>
    <row r="13" spans="1:9" x14ac:dyDescent="0.25">
      <c r="A13" s="105"/>
    </row>
    <row r="14" spans="1:9" x14ac:dyDescent="0.25">
      <c r="A14" s="228" t="s">
        <v>68</v>
      </c>
      <c r="B14" s="230"/>
      <c r="C14" s="230"/>
      <c r="D14" s="230"/>
      <c r="E14" s="230"/>
      <c r="F14" s="230"/>
      <c r="G14" s="230"/>
      <c r="H14" s="230"/>
      <c r="I14" s="229"/>
    </row>
    <row r="15" spans="1:9" x14ac:dyDescent="0.25">
      <c r="A15" s="230"/>
      <c r="B15" s="230"/>
      <c r="C15" s="230"/>
      <c r="D15" s="230"/>
      <c r="E15" s="230"/>
      <c r="F15" s="230"/>
      <c r="G15" s="230"/>
      <c r="H15" s="230"/>
      <c r="I15" s="229"/>
    </row>
    <row r="16" spans="1:9" x14ac:dyDescent="0.25">
      <c r="A16" s="230"/>
      <c r="B16" s="230"/>
      <c r="C16" s="230"/>
      <c r="D16" s="230"/>
      <c r="E16" s="230"/>
      <c r="F16" s="230"/>
      <c r="G16" s="230"/>
      <c r="H16" s="230"/>
      <c r="I16" s="229"/>
    </row>
    <row r="17" spans="1:9" x14ac:dyDescent="0.25">
      <c r="A17" s="230"/>
      <c r="B17" s="230"/>
      <c r="C17" s="230"/>
      <c r="D17" s="230"/>
      <c r="E17" s="230"/>
      <c r="F17" s="230"/>
      <c r="G17" s="230"/>
      <c r="H17" s="230"/>
      <c r="I17" s="229"/>
    </row>
    <row r="18" spans="1:9" x14ac:dyDescent="0.25">
      <c r="A18" s="230"/>
      <c r="B18" s="230"/>
      <c r="C18" s="230"/>
      <c r="D18" s="230"/>
      <c r="E18" s="230"/>
      <c r="F18" s="230"/>
      <c r="G18" s="230"/>
      <c r="H18" s="230"/>
      <c r="I18" s="229"/>
    </row>
    <row r="19" spans="1:9" x14ac:dyDescent="0.25">
      <c r="A19" s="70"/>
    </row>
    <row r="20" spans="1:9" x14ac:dyDescent="0.25">
      <c r="A20" s="228" t="s">
        <v>69</v>
      </c>
      <c r="B20" s="230"/>
      <c r="C20" s="230"/>
      <c r="D20" s="230"/>
      <c r="E20" s="230"/>
      <c r="F20" s="230"/>
      <c r="G20" s="230"/>
      <c r="H20" s="230"/>
      <c r="I20" s="229"/>
    </row>
    <row r="21" spans="1:9" x14ac:dyDescent="0.25">
      <c r="A21" s="230"/>
      <c r="B21" s="230"/>
      <c r="C21" s="230"/>
      <c r="D21" s="230"/>
      <c r="E21" s="230"/>
      <c r="F21" s="230"/>
      <c r="G21" s="230"/>
      <c r="H21" s="230"/>
      <c r="I21" s="229"/>
    </row>
    <row r="22" spans="1:9" x14ac:dyDescent="0.25">
      <c r="A22" s="230"/>
      <c r="B22" s="230"/>
      <c r="C22" s="230"/>
      <c r="D22" s="230"/>
      <c r="E22" s="230"/>
      <c r="F22" s="230"/>
      <c r="G22" s="230"/>
      <c r="H22" s="230"/>
      <c r="I22" s="229"/>
    </row>
    <row r="23" spans="1:9" x14ac:dyDescent="0.25">
      <c r="A23" s="230"/>
      <c r="B23" s="230"/>
      <c r="C23" s="230"/>
      <c r="D23" s="230"/>
      <c r="E23" s="230"/>
      <c r="F23" s="230"/>
      <c r="G23" s="230"/>
      <c r="H23" s="230"/>
      <c r="I23" s="229"/>
    </row>
    <row r="24" spans="1:9" x14ac:dyDescent="0.25">
      <c r="A24" s="70"/>
    </row>
    <row r="25" spans="1:9" x14ac:dyDescent="0.25">
      <c r="A25" s="228" t="s">
        <v>70</v>
      </c>
      <c r="B25" s="230"/>
      <c r="C25" s="230"/>
      <c r="D25" s="230"/>
      <c r="E25" s="230"/>
      <c r="F25" s="230"/>
      <c r="G25" s="230"/>
      <c r="H25" s="230"/>
      <c r="I25" s="229"/>
    </row>
    <row r="26" spans="1:9" x14ac:dyDescent="0.25">
      <c r="A26" s="230"/>
      <c r="B26" s="230"/>
      <c r="C26" s="230"/>
      <c r="D26" s="230"/>
      <c r="E26" s="230"/>
      <c r="F26" s="230"/>
      <c r="G26" s="230"/>
      <c r="H26" s="230"/>
      <c r="I26" s="229"/>
    </row>
    <row r="27" spans="1:9" x14ac:dyDescent="0.25">
      <c r="A27" s="230"/>
      <c r="B27" s="230"/>
      <c r="C27" s="230"/>
      <c r="D27" s="230"/>
      <c r="E27" s="230"/>
      <c r="F27" s="230"/>
      <c r="G27" s="230"/>
      <c r="H27" s="230"/>
      <c r="I27" s="229"/>
    </row>
    <row r="28" spans="1:9" x14ac:dyDescent="0.25">
      <c r="A28" s="230"/>
      <c r="B28" s="230"/>
      <c r="C28" s="230"/>
      <c r="D28" s="230"/>
      <c r="E28" s="230"/>
      <c r="F28" s="230"/>
      <c r="G28" s="230"/>
      <c r="H28" s="230"/>
      <c r="I28" s="229"/>
    </row>
    <row r="29" spans="1:9" x14ac:dyDescent="0.25">
      <c r="A29" s="230"/>
      <c r="B29" s="230"/>
      <c r="C29" s="230"/>
      <c r="D29" s="230"/>
      <c r="E29" s="230"/>
      <c r="F29" s="230"/>
      <c r="G29" s="230"/>
      <c r="H29" s="230"/>
      <c r="I29" s="229"/>
    </row>
    <row r="30" spans="1:9" x14ac:dyDescent="0.25">
      <c r="A30" s="230"/>
      <c r="B30" s="230"/>
      <c r="C30" s="230"/>
      <c r="D30" s="230"/>
      <c r="E30" s="230"/>
      <c r="F30" s="230"/>
      <c r="G30" s="230"/>
      <c r="H30" s="230"/>
      <c r="I30" s="229"/>
    </row>
    <row r="31" spans="1:9" ht="15" hidden="1" customHeight="1" x14ac:dyDescent="0.25">
      <c r="A31" s="230"/>
      <c r="B31" s="230"/>
      <c r="C31" s="230"/>
      <c r="D31" s="230"/>
      <c r="E31" s="230"/>
      <c r="F31" s="230"/>
      <c r="G31" s="230"/>
      <c r="H31" s="230"/>
      <c r="I31" s="229"/>
    </row>
    <row r="32" spans="1:9" x14ac:dyDescent="0.25">
      <c r="A32" s="213"/>
      <c r="B32" s="213"/>
      <c r="C32" s="213"/>
      <c r="D32" s="213"/>
      <c r="E32" s="213"/>
      <c r="F32" s="213"/>
      <c r="G32" s="213"/>
      <c r="H32" s="213"/>
    </row>
    <row r="33" spans="1:9" x14ac:dyDescent="0.25">
      <c r="A33" s="230" t="s">
        <v>134</v>
      </c>
      <c r="B33" s="230"/>
      <c r="C33" s="230"/>
      <c r="D33" s="230"/>
      <c r="E33" s="230"/>
      <c r="F33" s="230"/>
      <c r="G33" s="230"/>
      <c r="H33" s="230"/>
      <c r="I33" s="229"/>
    </row>
    <row r="34" spans="1:9" x14ac:dyDescent="0.25">
      <c r="A34" s="230"/>
      <c r="B34" s="230"/>
      <c r="C34" s="230"/>
      <c r="D34" s="230"/>
      <c r="E34" s="230"/>
      <c r="F34" s="230"/>
      <c r="G34" s="230"/>
      <c r="H34" s="230"/>
      <c r="I34" s="229"/>
    </row>
    <row r="35" spans="1:9" x14ac:dyDescent="0.25">
      <c r="A35" s="230"/>
      <c r="B35" s="230"/>
      <c r="C35" s="230"/>
      <c r="D35" s="230"/>
      <c r="E35" s="230"/>
      <c r="F35" s="230"/>
      <c r="G35" s="230"/>
      <c r="H35" s="230"/>
      <c r="I35" s="229"/>
    </row>
    <row r="36" spans="1:9" x14ac:dyDescent="0.25">
      <c r="A36" s="230"/>
      <c r="B36" s="230"/>
      <c r="C36" s="230"/>
      <c r="D36" s="230"/>
      <c r="E36" s="230"/>
      <c r="F36" s="230"/>
      <c r="G36" s="230"/>
      <c r="H36" s="230"/>
      <c r="I36" s="229"/>
    </row>
    <row r="37" spans="1:9" x14ac:dyDescent="0.25">
      <c r="A37" s="70"/>
    </row>
    <row r="38" spans="1:9" ht="15.6" x14ac:dyDescent="0.3">
      <c r="A38" s="180" t="s">
        <v>133</v>
      </c>
    </row>
    <row r="39" spans="1:9" x14ac:dyDescent="0.25">
      <c r="A39" s="70"/>
    </row>
    <row r="40" spans="1:9" x14ac:dyDescent="0.25">
      <c r="A40" s="228" t="s">
        <v>129</v>
      </c>
      <c r="B40" s="230"/>
      <c r="C40" s="230"/>
      <c r="D40" s="230"/>
      <c r="E40" s="230"/>
      <c r="F40" s="230"/>
      <c r="G40" s="230"/>
      <c r="H40" s="230"/>
      <c r="I40" s="229"/>
    </row>
    <row r="41" spans="1:9" x14ac:dyDescent="0.25">
      <c r="A41" s="230"/>
      <c r="B41" s="230"/>
      <c r="C41" s="230"/>
      <c r="D41" s="230"/>
      <c r="E41" s="230"/>
      <c r="F41" s="230"/>
      <c r="G41" s="230"/>
      <c r="H41" s="230"/>
      <c r="I41" s="229"/>
    </row>
    <row r="42" spans="1:9" x14ac:dyDescent="0.25">
      <c r="A42" s="70"/>
    </row>
    <row r="43" spans="1:9" x14ac:dyDescent="0.25">
      <c r="A43" s="231" t="s">
        <v>130</v>
      </c>
      <c r="B43" s="232"/>
      <c r="C43" s="232"/>
      <c r="D43" s="232"/>
      <c r="E43" s="232"/>
      <c r="F43" s="232"/>
      <c r="G43" s="232"/>
      <c r="H43" s="232"/>
      <c r="I43" s="232"/>
    </row>
    <row r="44" spans="1:9" x14ac:dyDescent="0.25">
      <c r="A44" s="232"/>
      <c r="B44" s="232"/>
      <c r="C44" s="232"/>
      <c r="D44" s="232"/>
      <c r="E44" s="232"/>
      <c r="F44" s="232"/>
      <c r="G44" s="232"/>
      <c r="H44" s="232"/>
      <c r="I44" s="232"/>
    </row>
    <row r="45" spans="1:9" x14ac:dyDescent="0.25">
      <c r="A45" s="70"/>
    </row>
    <row r="46" spans="1:9" x14ac:dyDescent="0.25">
      <c r="A46" s="231" t="s">
        <v>131</v>
      </c>
      <c r="B46" s="232"/>
      <c r="C46" s="232"/>
      <c r="D46" s="232"/>
      <c r="E46" s="232"/>
      <c r="F46" s="232"/>
      <c r="G46" s="232"/>
      <c r="H46" s="232"/>
      <c r="I46" s="232"/>
    </row>
    <row r="47" spans="1:9" x14ac:dyDescent="0.25">
      <c r="A47" s="232"/>
      <c r="B47" s="232"/>
      <c r="C47" s="232"/>
      <c r="D47" s="232"/>
      <c r="E47" s="232"/>
      <c r="F47" s="232"/>
      <c r="G47" s="232"/>
      <c r="H47" s="232"/>
      <c r="I47" s="232"/>
    </row>
    <row r="48" spans="1:9" x14ac:dyDescent="0.25">
      <c r="A48" s="70"/>
    </row>
    <row r="49" spans="1:9" x14ac:dyDescent="0.25">
      <c r="A49" s="231" t="s">
        <v>132</v>
      </c>
      <c r="B49" s="232"/>
      <c r="C49" s="232"/>
      <c r="D49" s="232"/>
      <c r="E49" s="232"/>
      <c r="F49" s="232"/>
      <c r="G49" s="232"/>
      <c r="H49" s="232"/>
      <c r="I49" s="232"/>
    </row>
    <row r="50" spans="1:9" x14ac:dyDescent="0.25">
      <c r="A50" s="232"/>
      <c r="B50" s="232"/>
      <c r="C50" s="232"/>
      <c r="D50" s="232"/>
      <c r="E50" s="232"/>
      <c r="F50" s="232"/>
      <c r="G50" s="232"/>
      <c r="H50" s="232"/>
      <c r="I50" s="232"/>
    </row>
    <row r="51" spans="1:9" x14ac:dyDescent="0.25">
      <c r="A51" s="232"/>
      <c r="B51" s="232"/>
      <c r="C51" s="232"/>
      <c r="D51" s="232"/>
      <c r="E51" s="232"/>
      <c r="F51" s="232"/>
      <c r="G51" s="232"/>
      <c r="H51" s="232"/>
      <c r="I51" s="232"/>
    </row>
    <row r="52" spans="1:9" x14ac:dyDescent="0.25">
      <c r="A52" s="70"/>
    </row>
    <row r="53" spans="1:9" ht="20.399999999999999" x14ac:dyDescent="0.35">
      <c r="A53" s="70"/>
      <c r="C53" s="227" t="s">
        <v>82</v>
      </c>
      <c r="D53" s="227"/>
      <c r="E53" s="227"/>
      <c r="F53" s="227"/>
      <c r="G53" s="227"/>
    </row>
    <row r="54" spans="1:9" ht="15.6" x14ac:dyDescent="0.3">
      <c r="A54" s="180"/>
    </row>
    <row r="55" spans="1:9" x14ac:dyDescent="0.25">
      <c r="A55" s="70"/>
    </row>
    <row r="56" spans="1:9" x14ac:dyDescent="0.25">
      <c r="A56" s="70"/>
    </row>
    <row r="57" spans="1:9" x14ac:dyDescent="0.25">
      <c r="A57" s="70"/>
    </row>
    <row r="58" spans="1:9" x14ac:dyDescent="0.25">
      <c r="A58" s="70"/>
    </row>
    <row r="59" spans="1:9" x14ac:dyDescent="0.25">
      <c r="A59" s="70"/>
    </row>
  </sheetData>
  <mergeCells count="10">
    <mergeCell ref="C53:G53"/>
    <mergeCell ref="A5:I11"/>
    <mergeCell ref="A14:I18"/>
    <mergeCell ref="A20:I23"/>
    <mergeCell ref="A25:I31"/>
    <mergeCell ref="A33:I36"/>
    <mergeCell ref="A43:I44"/>
    <mergeCell ref="A40:I41"/>
    <mergeCell ref="A46:I47"/>
    <mergeCell ref="A49:I51"/>
  </mergeCells>
  <phoneticPr fontId="0" type="noConversion"/>
  <hyperlinks>
    <hyperlink ref="C53" r:id="rId1"/>
    <hyperlink ref="C53:G53" r:id="rId2" display="DIR/ITSC CORE PACKAGE SERVICES"/>
  </hyperlinks>
  <pageMargins left="0.75" right="1" top="1" bottom="1" header="1" footer="1"/>
  <pageSetup scale="78"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58"/>
  <sheetViews>
    <sheetView defaultGridColor="0" colorId="22" zoomScale="75" zoomScaleNormal="75" workbookViewId="0"/>
  </sheetViews>
  <sheetFormatPr defaultColWidth="9.81640625" defaultRowHeight="15" x14ac:dyDescent="0.25"/>
  <cols>
    <col min="1" max="1" width="34.81640625" customWidth="1"/>
    <col min="2" max="3" width="2.453125" customWidth="1"/>
    <col min="4" max="4" width="2.90625" customWidth="1"/>
    <col min="5" max="5" width="10.81640625" customWidth="1"/>
    <col min="6" max="6" width="6" customWidth="1"/>
    <col min="7" max="7" width="12.6328125" customWidth="1"/>
    <col min="8" max="8" width="6" customWidth="1"/>
    <col min="9" max="9" width="10.81640625" customWidth="1"/>
    <col min="10" max="10" width="6" customWidth="1"/>
    <col min="11" max="11" width="11.81640625" customWidth="1"/>
  </cols>
  <sheetData>
    <row r="1" spans="1:11" ht="31.2" x14ac:dyDescent="0.6">
      <c r="A1" s="66" t="s">
        <v>144</v>
      </c>
      <c r="B1" s="66"/>
      <c r="C1" s="66"/>
      <c r="D1" s="66"/>
      <c r="E1" s="101" t="s">
        <v>139</v>
      </c>
      <c r="F1" s="102"/>
      <c r="G1" s="102"/>
      <c r="H1" s="2"/>
      <c r="J1" s="64" t="s">
        <v>45</v>
      </c>
    </row>
    <row r="2" spans="1:11" ht="15.75" customHeight="1" x14ac:dyDescent="0.25">
      <c r="A2" s="46"/>
      <c r="B2" s="46"/>
      <c r="C2" s="46"/>
      <c r="D2" s="46"/>
      <c r="E2" s="4"/>
      <c r="F2" s="4"/>
      <c r="G2" s="4"/>
      <c r="H2" s="4"/>
      <c r="I2" s="4"/>
      <c r="J2" s="4"/>
      <c r="K2" s="1"/>
    </row>
    <row r="3" spans="1:11" ht="22.8" x14ac:dyDescent="0.4">
      <c r="A3" s="5" t="s">
        <v>143</v>
      </c>
      <c r="B3" s="5"/>
      <c r="C3" s="5"/>
      <c r="D3" s="5"/>
      <c r="F3" s="2"/>
      <c r="G3" s="6"/>
      <c r="H3" s="6"/>
      <c r="I3" s="2"/>
      <c r="J3" s="2"/>
      <c r="K3" s="1"/>
    </row>
    <row r="4" spans="1:11" ht="15.75" customHeight="1" x14ac:dyDescent="0.25">
      <c r="A4" s="1"/>
      <c r="B4" s="1"/>
      <c r="C4" s="1"/>
      <c r="D4" s="1"/>
      <c r="E4" s="1"/>
      <c r="F4" s="2"/>
      <c r="G4" s="6"/>
      <c r="H4" s="6"/>
      <c r="I4" s="2"/>
      <c r="J4" s="2"/>
      <c r="K4" s="1"/>
    </row>
    <row r="5" spans="1:11" ht="15.75" customHeight="1" x14ac:dyDescent="0.25">
      <c r="A5" s="1"/>
      <c r="B5" s="1"/>
      <c r="C5" s="1"/>
      <c r="D5" s="1"/>
      <c r="E5" s="1"/>
      <c r="F5" s="2"/>
      <c r="G5" s="6"/>
      <c r="H5" s="6"/>
      <c r="I5" s="2"/>
      <c r="J5" s="2"/>
      <c r="K5" s="1"/>
    </row>
    <row r="6" spans="1:11" ht="18" customHeight="1" x14ac:dyDescent="0.3">
      <c r="A6" s="7"/>
      <c r="B6" s="7"/>
      <c r="C6" s="7"/>
      <c r="D6" s="7"/>
      <c r="E6" s="65" t="s">
        <v>140</v>
      </c>
      <c r="F6" s="93"/>
      <c r="G6" s="8">
        <f>E16+G16+I16</f>
        <v>31117.883999999998</v>
      </c>
      <c r="H6" s="1"/>
      <c r="I6" s="2"/>
      <c r="J6" s="2"/>
      <c r="K6" s="1"/>
    </row>
    <row r="7" spans="1:11" ht="18" customHeight="1" x14ac:dyDescent="0.3">
      <c r="A7" s="1"/>
      <c r="B7" s="1"/>
      <c r="C7" s="1"/>
      <c r="D7" s="1"/>
      <c r="E7" s="169" t="s">
        <v>141</v>
      </c>
      <c r="H7" s="2"/>
      <c r="I7" s="2"/>
      <c r="J7" s="2"/>
      <c r="K7" s="1"/>
    </row>
    <row r="8" spans="1:11" ht="15.75" customHeight="1" x14ac:dyDescent="0.3">
      <c r="A8" s="1"/>
      <c r="B8" s="1"/>
      <c r="C8" s="1"/>
      <c r="D8" s="1"/>
      <c r="G8" s="10"/>
      <c r="H8" s="2"/>
      <c r="I8" s="2"/>
      <c r="J8" s="2"/>
      <c r="K8" s="1"/>
    </row>
    <row r="9" spans="1:11" ht="15.75" customHeight="1" x14ac:dyDescent="0.35">
      <c r="A9" s="1"/>
      <c r="B9" s="1"/>
      <c r="C9" s="1"/>
      <c r="D9" s="1"/>
      <c r="E9" s="9"/>
      <c r="F9" s="1"/>
      <c r="G9" s="10"/>
      <c r="H9" s="2"/>
      <c r="I9" s="2"/>
      <c r="J9" s="2"/>
      <c r="K9" s="1"/>
    </row>
    <row r="10" spans="1:11" ht="15.75" customHeight="1" x14ac:dyDescent="0.35">
      <c r="A10" s="1"/>
      <c r="B10" s="1"/>
      <c r="C10" s="1"/>
      <c r="D10" s="1"/>
      <c r="E10" s="40"/>
      <c r="F10" s="1"/>
      <c r="G10" s="10"/>
      <c r="H10" s="2"/>
      <c r="I10" s="2"/>
      <c r="J10" s="2"/>
      <c r="K10" s="37" t="s">
        <v>1</v>
      </c>
    </row>
    <row r="11" spans="1:11" ht="15.6" x14ac:dyDescent="0.3">
      <c r="A11" s="12" t="s">
        <v>0</v>
      </c>
      <c r="B11" s="12"/>
      <c r="C11" s="12"/>
      <c r="D11" s="12"/>
      <c r="E11" s="107" t="s">
        <v>75</v>
      </c>
      <c r="G11" s="54" t="s">
        <v>76</v>
      </c>
      <c r="H11" s="11"/>
      <c r="I11" s="34" t="s">
        <v>24</v>
      </c>
      <c r="J11" s="11"/>
      <c r="K11" s="37" t="s">
        <v>17</v>
      </c>
    </row>
    <row r="12" spans="1:11" ht="15.6" x14ac:dyDescent="0.3">
      <c r="E12" s="11" t="s">
        <v>25</v>
      </c>
      <c r="F12" s="13"/>
      <c r="G12" s="18" t="s">
        <v>71</v>
      </c>
      <c r="H12" s="11"/>
      <c r="I12" s="47" t="s">
        <v>72</v>
      </c>
      <c r="J12" s="11"/>
      <c r="K12" s="38" t="s">
        <v>18</v>
      </c>
    </row>
    <row r="13" spans="1:11" ht="15.6" x14ac:dyDescent="0.3">
      <c r="A13" s="12"/>
      <c r="B13" s="12"/>
      <c r="C13" s="12"/>
      <c r="D13" s="12"/>
      <c r="E13" s="14" t="s">
        <v>27</v>
      </c>
      <c r="F13" s="13"/>
      <c r="G13" s="48" t="s">
        <v>28</v>
      </c>
      <c r="H13" s="11"/>
      <c r="I13" s="48" t="s">
        <v>29</v>
      </c>
      <c r="J13" s="11"/>
      <c r="K13" s="39" t="s">
        <v>2</v>
      </c>
    </row>
    <row r="14" spans="1:11" ht="15.6" x14ac:dyDescent="0.3">
      <c r="A14" s="12"/>
      <c r="B14" s="12"/>
      <c r="C14" s="12"/>
      <c r="D14" s="12"/>
      <c r="E14" s="6" t="s">
        <v>3</v>
      </c>
      <c r="F14" s="1"/>
      <c r="G14" s="2"/>
      <c r="H14" s="6"/>
      <c r="I14" s="6" t="s">
        <v>77</v>
      </c>
      <c r="J14" s="6"/>
      <c r="K14" s="1"/>
    </row>
    <row r="15" spans="1:11" x14ac:dyDescent="0.25">
      <c r="A15" s="2"/>
      <c r="B15" s="233" t="s">
        <v>44</v>
      </c>
      <c r="C15" s="234"/>
      <c r="D15" s="234"/>
      <c r="E15" s="1"/>
      <c r="F15" s="15"/>
      <c r="G15" s="1"/>
      <c r="H15" s="6"/>
      <c r="I15" s="69">
        <v>16231</v>
      </c>
      <c r="J15" s="6"/>
      <c r="K15" s="1"/>
    </row>
    <row r="16" spans="1:11" ht="15.6" x14ac:dyDescent="0.3">
      <c r="A16" s="16" t="s">
        <v>4</v>
      </c>
      <c r="B16" s="234"/>
      <c r="C16" s="234"/>
      <c r="D16" s="234"/>
      <c r="E16" s="43">
        <v>20243</v>
      </c>
      <c r="F16" s="17">
        <v>1</v>
      </c>
      <c r="G16" s="43">
        <v>8213</v>
      </c>
      <c r="H16" s="17">
        <v>1</v>
      </c>
      <c r="I16" s="68">
        <f>+I15*0.164</f>
        <v>2661.884</v>
      </c>
      <c r="J16" s="17">
        <v>1</v>
      </c>
      <c r="K16" s="35">
        <f>E16+G16+I16</f>
        <v>31117.883999999998</v>
      </c>
    </row>
    <row r="17" spans="1:11" x14ac:dyDescent="0.25">
      <c r="A17" s="18"/>
      <c r="B17" s="60">
        <v>1</v>
      </c>
      <c r="C17" s="60">
        <v>2</v>
      </c>
      <c r="D17" s="60">
        <v>3</v>
      </c>
      <c r="E17" s="11"/>
      <c r="F17" s="19"/>
      <c r="G17" s="11"/>
      <c r="H17" s="19"/>
      <c r="I17" s="11"/>
      <c r="J17" s="19"/>
      <c r="K17" s="6"/>
    </row>
    <row r="18" spans="1:11" x14ac:dyDescent="0.25">
      <c r="B18" s="2"/>
      <c r="C18" s="2"/>
      <c r="D18" s="2"/>
      <c r="E18" s="6"/>
      <c r="F18" s="20"/>
      <c r="G18" s="6"/>
      <c r="H18" s="20"/>
      <c r="I18" s="6"/>
      <c r="J18" s="20"/>
      <c r="K18" s="6"/>
    </row>
    <row r="19" spans="1:11" ht="15.6" x14ac:dyDescent="0.3">
      <c r="A19" s="226" t="s">
        <v>5</v>
      </c>
      <c r="B19" s="47"/>
      <c r="C19" s="47"/>
      <c r="D19" s="47"/>
      <c r="E19" s="27">
        <f>F19*E16</f>
        <v>1012.1500000000001</v>
      </c>
      <c r="F19" s="28">
        <v>0.05</v>
      </c>
      <c r="G19" s="27">
        <f>H19*G16</f>
        <v>2874.5499999999997</v>
      </c>
      <c r="H19" s="28">
        <v>0.35</v>
      </c>
      <c r="I19" s="27">
        <f>J19*I16</f>
        <v>665.471</v>
      </c>
      <c r="J19" s="28">
        <v>0.25</v>
      </c>
      <c r="K19" s="34">
        <f>E19+G19+I19</f>
        <v>4552.1710000000003</v>
      </c>
    </row>
    <row r="20" spans="1:11" ht="15.6" x14ac:dyDescent="0.3">
      <c r="A20" s="41" t="s">
        <v>6</v>
      </c>
      <c r="B20" s="163" t="s">
        <v>40</v>
      </c>
      <c r="C20" s="164" t="s">
        <v>40</v>
      </c>
      <c r="D20" s="164" t="s">
        <v>40</v>
      </c>
      <c r="E20" s="6"/>
      <c r="F20" s="20"/>
      <c r="G20" s="6"/>
      <c r="H20" s="20"/>
      <c r="I20" s="6"/>
      <c r="J20" s="20"/>
      <c r="K20" s="22">
        <f>K19/K16*1</f>
        <v>0.14628793525935119</v>
      </c>
    </row>
    <row r="21" spans="1:11" ht="15.6" x14ac:dyDescent="0.3">
      <c r="A21" s="2" t="s">
        <v>7</v>
      </c>
      <c r="B21" s="165" t="s">
        <v>40</v>
      </c>
      <c r="C21" s="165" t="s">
        <v>40</v>
      </c>
      <c r="D21" s="165"/>
      <c r="E21" s="6"/>
      <c r="F21" s="20"/>
      <c r="G21" s="6"/>
      <c r="H21" s="20"/>
      <c r="I21" s="6"/>
      <c r="J21" s="20"/>
      <c r="K21" s="21"/>
    </row>
    <row r="22" spans="1:11" ht="15.6" x14ac:dyDescent="0.3">
      <c r="A22" s="3" t="s">
        <v>8</v>
      </c>
      <c r="B22" s="164" t="s">
        <v>40</v>
      </c>
      <c r="C22" s="163"/>
      <c r="D22" s="164"/>
      <c r="E22" s="6"/>
      <c r="F22" s="20"/>
      <c r="G22" s="6"/>
      <c r="H22" s="20"/>
      <c r="I22" s="6"/>
      <c r="J22" s="20"/>
      <c r="K22" s="21"/>
    </row>
    <row r="23" spans="1:11" ht="15.6" x14ac:dyDescent="0.3">
      <c r="A23" s="23" t="s">
        <v>15</v>
      </c>
      <c r="B23" s="166" t="s">
        <v>43</v>
      </c>
      <c r="C23" s="166"/>
      <c r="D23" s="166"/>
      <c r="E23" s="6"/>
      <c r="F23" s="20"/>
      <c r="G23" s="6"/>
      <c r="H23" s="20"/>
      <c r="I23" s="6"/>
      <c r="J23" s="20"/>
      <c r="K23" s="21"/>
    </row>
    <row r="24" spans="1:11" ht="15.6" x14ac:dyDescent="0.3">
      <c r="A24" s="23"/>
      <c r="B24" s="54"/>
      <c r="C24" s="54"/>
      <c r="D24" s="54"/>
      <c r="E24" s="6"/>
      <c r="F24" s="20"/>
      <c r="G24" s="6"/>
      <c r="H24" s="20"/>
      <c r="I24" s="6"/>
      <c r="J24" s="20"/>
      <c r="K24" s="21"/>
    </row>
    <row r="25" spans="1:11" ht="15.6" x14ac:dyDescent="0.3">
      <c r="A25" s="23"/>
      <c r="B25" s="54"/>
      <c r="C25" s="54"/>
      <c r="D25" s="54"/>
      <c r="E25" s="6"/>
      <c r="F25" s="20"/>
      <c r="G25" s="6"/>
      <c r="H25" s="20"/>
      <c r="I25" s="6"/>
      <c r="J25" s="20"/>
      <c r="K25" s="21"/>
    </row>
    <row r="26" spans="1:11" ht="15.6" x14ac:dyDescent="0.3">
      <c r="A26" s="223"/>
      <c r="B26" s="54"/>
      <c r="C26" s="54"/>
      <c r="D26" s="54"/>
      <c r="E26" s="24"/>
      <c r="F26" s="25"/>
      <c r="G26" s="24"/>
      <c r="H26" s="25"/>
      <c r="I26" s="24"/>
      <c r="J26" s="25"/>
      <c r="K26" s="21"/>
    </row>
    <row r="27" spans="1:11" ht="15.6" x14ac:dyDescent="0.3">
      <c r="A27" s="225" t="s">
        <v>22</v>
      </c>
      <c r="B27" s="52"/>
      <c r="C27" s="52"/>
      <c r="D27" s="52"/>
      <c r="E27" s="27">
        <f>F27*E16</f>
        <v>8097.2000000000007</v>
      </c>
      <c r="F27" s="28">
        <v>0.4</v>
      </c>
      <c r="G27" s="27">
        <f>H27*G16</f>
        <v>1314.08</v>
      </c>
      <c r="H27" s="28">
        <v>0.16</v>
      </c>
      <c r="I27" s="27">
        <f>J27*I16</f>
        <v>798.5652</v>
      </c>
      <c r="J27" s="28">
        <v>0.3</v>
      </c>
      <c r="K27" s="34">
        <f>E27+G27+I27</f>
        <v>10209.8452</v>
      </c>
    </row>
    <row r="28" spans="1:11" ht="15.6" x14ac:dyDescent="0.3">
      <c r="A28" s="26" t="s">
        <v>9</v>
      </c>
      <c r="B28" s="59" t="s">
        <v>40</v>
      </c>
      <c r="C28" s="59" t="s">
        <v>40</v>
      </c>
      <c r="D28" s="59" t="s">
        <v>40</v>
      </c>
      <c r="E28" s="6"/>
      <c r="F28" s="20"/>
      <c r="G28" s="6"/>
      <c r="H28" s="20"/>
      <c r="I28" s="6"/>
      <c r="J28" s="20"/>
      <c r="K28" s="22">
        <f>K27/K16*1</f>
        <v>0.32810216787233992</v>
      </c>
    </row>
    <row r="29" spans="1:11" ht="15.6" x14ac:dyDescent="0.3">
      <c r="A29" s="23" t="s">
        <v>10</v>
      </c>
      <c r="B29" s="57" t="s">
        <v>40</v>
      </c>
      <c r="C29" s="57" t="s">
        <v>40</v>
      </c>
      <c r="D29" s="57"/>
      <c r="E29" s="6"/>
      <c r="F29" s="20"/>
      <c r="G29" s="6"/>
      <c r="H29" s="20"/>
      <c r="I29" s="6"/>
      <c r="J29" s="20"/>
      <c r="K29" s="21"/>
    </row>
    <row r="30" spans="1:11" ht="15.6" x14ac:dyDescent="0.3">
      <c r="A30" s="23" t="s">
        <v>15</v>
      </c>
      <c r="B30" s="58" t="s">
        <v>40</v>
      </c>
      <c r="C30" s="58"/>
      <c r="D30" s="58"/>
      <c r="E30" s="27"/>
      <c r="F30" s="28"/>
      <c r="G30" s="27"/>
      <c r="H30" s="28"/>
      <c r="I30" s="27"/>
      <c r="J30" s="28"/>
      <c r="K30" s="21"/>
    </row>
    <row r="31" spans="1:11" ht="15.6" x14ac:dyDescent="0.3">
      <c r="A31" s="23"/>
      <c r="B31" s="54"/>
      <c r="C31" s="54"/>
      <c r="D31" s="54"/>
      <c r="E31" s="27"/>
      <c r="F31" s="28"/>
      <c r="G31" s="27"/>
      <c r="H31" s="28"/>
      <c r="I31" s="27"/>
      <c r="J31" s="28"/>
      <c r="K31" s="21"/>
    </row>
    <row r="32" spans="1:11" ht="15.6" x14ac:dyDescent="0.3">
      <c r="A32" s="1"/>
      <c r="B32" s="54"/>
      <c r="C32" s="54"/>
      <c r="D32" s="54"/>
      <c r="E32" s="24"/>
      <c r="F32" s="25"/>
      <c r="G32" s="24"/>
      <c r="H32" s="25"/>
      <c r="I32" s="24"/>
      <c r="J32" s="25"/>
      <c r="K32" s="21"/>
    </row>
    <row r="33" spans="1:11" ht="15.6" x14ac:dyDescent="0.3">
      <c r="A33" s="1"/>
      <c r="B33" s="53"/>
      <c r="C33" s="53"/>
      <c r="D33" s="53"/>
      <c r="E33" s="24"/>
      <c r="F33" s="25"/>
      <c r="G33" s="24"/>
      <c r="H33" s="25"/>
      <c r="I33" s="24"/>
      <c r="J33" s="25"/>
      <c r="K33" s="21"/>
    </row>
    <row r="34" spans="1:11" ht="15.6" x14ac:dyDescent="0.3">
      <c r="A34" s="219" t="s">
        <v>19</v>
      </c>
      <c r="B34" s="52"/>
      <c r="C34" s="52"/>
      <c r="D34" s="52"/>
      <c r="E34" s="27">
        <f>F34*E16</f>
        <v>9109.35</v>
      </c>
      <c r="F34" s="28">
        <v>0.45</v>
      </c>
      <c r="G34" s="27">
        <f>H34*G16</f>
        <v>1971.12</v>
      </c>
      <c r="H34" s="28">
        <v>0.24</v>
      </c>
      <c r="I34" s="27">
        <f>J34*I16</f>
        <v>665.471</v>
      </c>
      <c r="J34" s="28">
        <v>0.25</v>
      </c>
      <c r="K34" s="34">
        <f>E34+G34+I34</f>
        <v>11745.941000000001</v>
      </c>
    </row>
    <row r="35" spans="1:11" ht="15.6" x14ac:dyDescent="0.3">
      <c r="A35" s="224" t="s">
        <v>20</v>
      </c>
      <c r="B35" s="52"/>
      <c r="C35" s="52"/>
      <c r="D35" s="52"/>
      <c r="E35" s="27"/>
      <c r="F35" s="28"/>
      <c r="G35" s="27"/>
      <c r="H35" s="28"/>
      <c r="I35" s="27"/>
      <c r="J35" s="28"/>
      <c r="K35" s="22">
        <f>K34/K16*1</f>
        <v>0.37746592923863337</v>
      </c>
    </row>
    <row r="36" spans="1:11" ht="16.5" customHeight="1" x14ac:dyDescent="0.3">
      <c r="A36" s="26" t="s">
        <v>63</v>
      </c>
      <c r="B36" s="58" t="s">
        <v>40</v>
      </c>
      <c r="C36" s="58" t="s">
        <v>40</v>
      </c>
      <c r="D36" s="58" t="s">
        <v>40</v>
      </c>
      <c r="E36" s="27"/>
      <c r="F36" s="28"/>
      <c r="G36" s="27"/>
      <c r="H36" s="28"/>
      <c r="I36" s="27"/>
      <c r="J36" s="28"/>
    </row>
    <row r="37" spans="1:11" ht="15.6" x14ac:dyDescent="0.3">
      <c r="A37" s="3" t="s">
        <v>12</v>
      </c>
      <c r="B37" s="56" t="s">
        <v>40</v>
      </c>
      <c r="C37" s="56" t="s">
        <v>40</v>
      </c>
      <c r="D37" s="56"/>
      <c r="E37" s="6"/>
      <c r="F37" s="20"/>
      <c r="G37" s="6"/>
      <c r="H37" s="20"/>
      <c r="I37" s="6"/>
      <c r="J37" s="20"/>
    </row>
    <row r="38" spans="1:11" ht="15.6" x14ac:dyDescent="0.3">
      <c r="A38" s="3" t="s">
        <v>11</v>
      </c>
      <c r="B38" s="56" t="s">
        <v>40</v>
      </c>
      <c r="C38" s="56"/>
      <c r="D38" s="56"/>
      <c r="E38" s="6"/>
      <c r="F38" s="20"/>
      <c r="G38" s="6"/>
      <c r="H38" s="20"/>
      <c r="I38" s="6"/>
      <c r="J38" s="20"/>
      <c r="K38" s="21"/>
    </row>
    <row r="39" spans="1:11" ht="15.6" x14ac:dyDescent="0.3">
      <c r="E39" s="6"/>
      <c r="F39" s="20"/>
      <c r="G39" s="6"/>
      <c r="H39" s="20"/>
      <c r="I39" s="6"/>
      <c r="J39" s="20"/>
      <c r="K39" s="21"/>
    </row>
    <row r="40" spans="1:11" ht="15.6" x14ac:dyDescent="0.3">
      <c r="A40" s="23"/>
      <c r="B40" s="54"/>
      <c r="C40" s="54"/>
      <c r="D40" s="54"/>
      <c r="E40" s="6"/>
      <c r="F40" s="20"/>
      <c r="G40" s="6"/>
      <c r="H40" s="20"/>
      <c r="I40" s="6"/>
      <c r="J40" s="20"/>
      <c r="K40" s="21"/>
    </row>
    <row r="41" spans="1:11" ht="15.6" x14ac:dyDescent="0.3">
      <c r="A41" s="23"/>
      <c r="B41" s="54"/>
      <c r="C41" s="54"/>
      <c r="D41" s="54"/>
      <c r="E41" s="6"/>
      <c r="F41" s="20"/>
      <c r="G41" s="6"/>
      <c r="H41" s="20"/>
      <c r="I41" s="6"/>
      <c r="J41" s="20"/>
      <c r="K41" s="21"/>
    </row>
    <row r="42" spans="1:11" ht="15.6" x14ac:dyDescent="0.3">
      <c r="A42" s="23"/>
      <c r="B42" s="54"/>
      <c r="C42" s="54"/>
      <c r="D42" s="54"/>
      <c r="E42" s="6"/>
      <c r="F42" s="20"/>
      <c r="G42" s="6"/>
      <c r="H42" s="20"/>
      <c r="I42" s="6"/>
      <c r="J42" s="20"/>
      <c r="K42" s="21"/>
    </row>
    <row r="43" spans="1:11" ht="15.6" x14ac:dyDescent="0.3">
      <c r="A43" s="225" t="s">
        <v>23</v>
      </c>
      <c r="B43" s="52"/>
      <c r="C43" s="52"/>
      <c r="D43" s="52"/>
      <c r="E43" s="27">
        <f>F43*E16</f>
        <v>2024.3000000000002</v>
      </c>
      <c r="F43" s="28">
        <v>0.1</v>
      </c>
      <c r="G43" s="27">
        <f>H43*G16</f>
        <v>2053.25</v>
      </c>
      <c r="H43" s="28">
        <v>0.25</v>
      </c>
      <c r="I43" s="27">
        <f>J43*I16</f>
        <v>532.3768</v>
      </c>
      <c r="J43" s="28">
        <v>0.2</v>
      </c>
      <c r="K43" s="35">
        <f>E43+G43+I43</f>
        <v>4609.9268000000002</v>
      </c>
    </row>
    <row r="44" spans="1:11" ht="15.6" x14ac:dyDescent="0.3">
      <c r="A44" s="2" t="s">
        <v>13</v>
      </c>
      <c r="B44" s="57" t="s">
        <v>40</v>
      </c>
      <c r="C44" s="57" t="s">
        <v>40</v>
      </c>
      <c r="D44" s="57"/>
      <c r="E44" s="6"/>
      <c r="F44" s="20"/>
      <c r="G44" s="6"/>
      <c r="H44" s="20"/>
      <c r="I44" s="6"/>
      <c r="J44" s="20"/>
      <c r="K44" s="22">
        <f>K43/K16*1</f>
        <v>0.1481439676296756</v>
      </c>
    </row>
    <row r="45" spans="1:11" ht="15.6" x14ac:dyDescent="0.3">
      <c r="A45" s="2" t="s">
        <v>21</v>
      </c>
      <c r="B45" s="57" t="s">
        <v>40</v>
      </c>
      <c r="C45" s="57"/>
      <c r="D45" s="57"/>
      <c r="E45" s="6"/>
      <c r="F45" s="20"/>
      <c r="G45" s="6"/>
      <c r="H45" s="20"/>
      <c r="I45" s="6"/>
      <c r="J45" s="20"/>
    </row>
    <row r="47" spans="1:11" ht="13.95" customHeight="1" x14ac:dyDescent="0.3">
      <c r="A47" s="23"/>
      <c r="B47" s="23"/>
      <c r="C47" s="23"/>
      <c r="D47" s="23"/>
      <c r="E47" s="6"/>
      <c r="F47" s="20"/>
      <c r="G47" s="6"/>
      <c r="H47" s="20"/>
      <c r="I47" s="6"/>
      <c r="J47" s="20"/>
      <c r="K47" s="21"/>
    </row>
    <row r="48" spans="1:11" ht="13.95" customHeight="1" x14ac:dyDescent="0.3">
      <c r="A48" s="23"/>
      <c r="B48" s="23"/>
      <c r="C48" s="23"/>
      <c r="D48" s="23"/>
      <c r="E48" s="6"/>
      <c r="F48" s="20"/>
      <c r="G48" s="6"/>
      <c r="H48" s="20"/>
      <c r="I48" s="6"/>
      <c r="J48" s="20"/>
      <c r="K48" s="21"/>
    </row>
    <row r="49" spans="1:11" ht="13.95" customHeight="1" x14ac:dyDescent="0.3">
      <c r="A49" s="23"/>
      <c r="B49" s="23"/>
      <c r="C49" s="23"/>
      <c r="D49" s="23"/>
      <c r="E49" s="24"/>
      <c r="F49" s="25"/>
      <c r="G49" s="24"/>
      <c r="H49" s="25"/>
      <c r="I49" s="1"/>
      <c r="J49" s="25"/>
      <c r="K49" s="21"/>
    </row>
    <row r="50" spans="1:11" ht="15.6" x14ac:dyDescent="0.3">
      <c r="A50" s="36" t="s">
        <v>16</v>
      </c>
      <c r="B50" s="36"/>
      <c r="C50" s="36"/>
      <c r="D50" s="36"/>
      <c r="E50" s="11">
        <f t="shared" ref="E50:J50" si="0">E19+E27+E34+E43</f>
        <v>20243</v>
      </c>
      <c r="F50" s="19">
        <f t="shared" si="0"/>
        <v>1</v>
      </c>
      <c r="G50" s="11">
        <f t="shared" si="0"/>
        <v>8213</v>
      </c>
      <c r="H50" s="19">
        <f t="shared" si="0"/>
        <v>1</v>
      </c>
      <c r="I50" s="11">
        <f t="shared" si="0"/>
        <v>2661.884</v>
      </c>
      <c r="J50" s="19">
        <f t="shared" si="0"/>
        <v>1</v>
      </c>
      <c r="K50" s="21">
        <f>E50+G50+I50</f>
        <v>31117.883999999998</v>
      </c>
    </row>
    <row r="51" spans="1:11" x14ac:dyDescent="0.25">
      <c r="A51" s="18"/>
      <c r="B51" s="18"/>
      <c r="C51" s="18"/>
      <c r="D51" s="18"/>
      <c r="E51" s="11"/>
      <c r="F51" s="19"/>
      <c r="G51" s="11"/>
      <c r="H51" s="19"/>
      <c r="I51" s="11"/>
      <c r="J51" s="19"/>
      <c r="K51" s="29">
        <f>K44+K35+K28+K20</f>
        <v>1</v>
      </c>
    </row>
    <row r="52" spans="1:11" x14ac:dyDescent="0.25">
      <c r="A52" s="2"/>
      <c r="B52" s="2"/>
      <c r="C52" s="2"/>
      <c r="D52" s="2"/>
      <c r="E52" s="6"/>
      <c r="F52" s="20"/>
      <c r="G52" s="6"/>
      <c r="H52" s="20"/>
      <c r="I52" s="6"/>
      <c r="J52" s="20"/>
      <c r="K52" s="24"/>
    </row>
    <row r="53" spans="1:11" x14ac:dyDescent="0.25">
      <c r="A53" s="42" t="s">
        <v>14</v>
      </c>
      <c r="B53" s="42"/>
      <c r="C53" s="42"/>
      <c r="D53" s="42"/>
      <c r="E53" s="6"/>
      <c r="F53" s="20"/>
      <c r="G53" s="6"/>
      <c r="H53" s="20"/>
      <c r="I53" s="6"/>
      <c r="J53" s="20"/>
      <c r="K53" s="24"/>
    </row>
    <row r="54" spans="1:11" x14ac:dyDescent="0.25">
      <c r="E54" s="1"/>
      <c r="F54" s="25"/>
      <c r="H54" s="20"/>
      <c r="I54" s="6"/>
      <c r="J54" s="20"/>
      <c r="K54" s="24"/>
    </row>
    <row r="55" spans="1:11" ht="15.6" x14ac:dyDescent="0.3">
      <c r="A55" s="41"/>
      <c r="B55" s="41"/>
      <c r="C55" s="41"/>
      <c r="D55" s="41"/>
      <c r="E55" s="1"/>
      <c r="F55" s="25"/>
      <c r="G55" s="21"/>
      <c r="H55" s="20"/>
      <c r="I55" s="6"/>
      <c r="J55" s="20"/>
      <c r="K55" s="24"/>
    </row>
    <row r="56" spans="1:11" ht="15.6" x14ac:dyDescent="0.3">
      <c r="A56" s="45" t="s">
        <v>78</v>
      </c>
      <c r="B56" s="45"/>
      <c r="C56" s="45"/>
      <c r="D56" s="45"/>
      <c r="E56" s="44"/>
      <c r="F56" s="25"/>
      <c r="G56" s="21"/>
      <c r="H56" s="20"/>
      <c r="I56" s="6"/>
      <c r="J56" s="20"/>
      <c r="K56" s="24"/>
    </row>
    <row r="57" spans="1:11" x14ac:dyDescent="0.25">
      <c r="H57" s="20"/>
      <c r="I57" s="6"/>
      <c r="J57" s="20"/>
      <c r="K57" s="24"/>
    </row>
    <row r="58" spans="1:11" x14ac:dyDescent="0.25">
      <c r="A58" s="115" t="s">
        <v>138</v>
      </c>
      <c r="E58" s="30"/>
      <c r="F58" s="31"/>
      <c r="G58" s="30"/>
      <c r="H58" s="31"/>
      <c r="I58" s="32">
        <f ca="1">NOW()</f>
        <v>45319.869479050925</v>
      </c>
      <c r="K58" s="33">
        <f ca="1">TODAY()</f>
        <v>45319</v>
      </c>
    </row>
  </sheetData>
  <mergeCells count="1">
    <mergeCell ref="B15:D16"/>
  </mergeCells>
  <phoneticPr fontId="0" type="noConversion"/>
  <hyperlinks>
    <hyperlink ref="A19" r:id="rId1"/>
    <hyperlink ref="A27" r:id="rId2"/>
    <hyperlink ref="A43" r:id="rId3"/>
    <hyperlink ref="A35" r:id="rId4"/>
    <hyperlink ref="A34" r:id="rId5"/>
  </hyperlinks>
  <pageMargins left="0.5" right="0.5" top="0.5" bottom="0.5" header="0.5" footer="0.5"/>
  <pageSetup scale="75" orientation="portrait" r:id="rId6"/>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7"/>
  <sheetViews>
    <sheetView defaultGridColor="0" colorId="22" zoomScale="75" workbookViewId="0"/>
  </sheetViews>
  <sheetFormatPr defaultRowHeight="15" x14ac:dyDescent="0.25"/>
  <cols>
    <col min="1" max="1" width="34.81640625" customWidth="1"/>
    <col min="2" max="3" width="2.54296875" customWidth="1"/>
    <col min="4" max="4" width="3" customWidth="1"/>
    <col min="5" max="5" width="10.90625" customWidth="1"/>
    <col min="6" max="6" width="6.08984375" customWidth="1"/>
    <col min="7" max="7" width="12.81640625" customWidth="1"/>
    <col min="8" max="8" width="6" customWidth="1"/>
    <col min="9" max="9" width="10.81640625" customWidth="1"/>
    <col min="10" max="10" width="7.6328125" customWidth="1"/>
    <col min="11" max="11" width="1.81640625" customWidth="1"/>
    <col min="12" max="12" width="8.54296875" customWidth="1"/>
    <col min="13" max="13" width="7.6328125" customWidth="1"/>
  </cols>
  <sheetData>
    <row r="1" spans="1:12" ht="31.2" x14ac:dyDescent="0.6">
      <c r="A1" s="108" t="s">
        <v>144</v>
      </c>
      <c r="B1" s="109"/>
      <c r="C1" s="109"/>
      <c r="D1" s="109"/>
      <c r="E1" s="110" t="str">
        <f>+'DIR Wksht#1'!E1</f>
        <v>TITLE  I or V</v>
      </c>
      <c r="F1" s="111"/>
      <c r="G1" s="112"/>
      <c r="H1" s="113"/>
      <c r="I1" s="114" t="s">
        <v>46</v>
      </c>
      <c r="J1" s="113"/>
      <c r="K1" s="111"/>
      <c r="L1" s="111"/>
    </row>
    <row r="2" spans="1:12" ht="15.75" customHeight="1" x14ac:dyDescent="0.25">
      <c r="A2" s="115"/>
      <c r="B2" s="115"/>
      <c r="C2" s="115"/>
      <c r="D2" s="115"/>
      <c r="E2" s="116"/>
      <c r="F2" s="116"/>
      <c r="G2" s="116"/>
      <c r="H2" s="116"/>
      <c r="I2" s="116"/>
      <c r="J2" s="116"/>
      <c r="K2" s="111"/>
      <c r="L2" s="111"/>
    </row>
    <row r="3" spans="1:12" ht="22.8" x14ac:dyDescent="0.4">
      <c r="A3" s="117" t="s">
        <v>143</v>
      </c>
      <c r="B3" s="117"/>
      <c r="C3" s="117"/>
      <c r="D3" s="117"/>
      <c r="E3" s="111"/>
      <c r="F3" s="113"/>
      <c r="G3" s="118"/>
      <c r="H3" s="118"/>
      <c r="I3" s="113"/>
      <c r="J3" s="113"/>
      <c r="K3" s="111"/>
      <c r="L3" s="111"/>
    </row>
    <row r="4" spans="1:12" x14ac:dyDescent="0.25">
      <c r="A4" s="111"/>
      <c r="B4" s="111"/>
      <c r="C4" s="111"/>
      <c r="D4" s="111"/>
      <c r="E4" s="112"/>
      <c r="F4" s="113"/>
      <c r="G4" s="118"/>
      <c r="H4" s="118"/>
      <c r="I4" s="113"/>
      <c r="J4" s="113"/>
      <c r="K4" s="111"/>
      <c r="L4" s="111"/>
    </row>
    <row r="5" spans="1:12" x14ac:dyDescent="0.25">
      <c r="A5" s="111"/>
      <c r="B5" s="111"/>
      <c r="C5" s="111"/>
      <c r="D5" s="111"/>
      <c r="E5" s="112"/>
      <c r="F5" s="113"/>
      <c r="G5" s="118"/>
      <c r="H5" s="118"/>
      <c r="I5" s="113"/>
      <c r="J5" s="113"/>
      <c r="K5" s="111"/>
      <c r="L5" s="111"/>
    </row>
    <row r="6" spans="1:12" ht="17.399999999999999" x14ac:dyDescent="0.3">
      <c r="A6" s="119"/>
      <c r="B6" s="119"/>
      <c r="C6" s="119"/>
      <c r="D6" s="119"/>
      <c r="E6" s="120" t="str">
        <f>+'DIR Wksht#1'!E6</f>
        <v>WANNABEE</v>
      </c>
      <c r="F6" s="121"/>
      <c r="G6" s="122">
        <f>E16+G16+I16</f>
        <v>31117.883999999998</v>
      </c>
      <c r="H6" s="113"/>
      <c r="I6" s="113"/>
      <c r="J6" s="113"/>
      <c r="K6" s="111"/>
      <c r="L6" s="111"/>
    </row>
    <row r="7" spans="1:12" ht="18" x14ac:dyDescent="0.35">
      <c r="A7" s="112"/>
      <c r="B7" s="112"/>
      <c r="C7" s="112"/>
      <c r="D7" s="112"/>
      <c r="E7" s="123" t="str">
        <f>+'DIR Wksht#1'!E7</f>
        <v>(USA)</v>
      </c>
      <c r="F7" s="121"/>
      <c r="G7" s="124"/>
      <c r="H7" s="113"/>
      <c r="I7" s="113"/>
      <c r="J7" s="113"/>
      <c r="K7" s="111"/>
      <c r="L7" s="111"/>
    </row>
    <row r="8" spans="1:12" ht="15.75" customHeight="1" x14ac:dyDescent="0.35">
      <c r="A8" s="112"/>
      <c r="B8" s="112"/>
      <c r="C8" s="112"/>
      <c r="D8" s="112"/>
      <c r="E8" s="123"/>
      <c r="F8" s="121"/>
      <c r="G8" s="124"/>
      <c r="H8" s="113"/>
      <c r="I8" s="113"/>
      <c r="J8" s="113"/>
      <c r="K8" s="111"/>
      <c r="L8" s="111"/>
    </row>
    <row r="9" spans="1:12" ht="15.75" customHeight="1" x14ac:dyDescent="0.35">
      <c r="A9" s="112"/>
      <c r="B9" s="112"/>
      <c r="C9" s="112"/>
      <c r="D9" s="112"/>
      <c r="E9" s="123"/>
      <c r="F9" s="121"/>
      <c r="G9" s="124"/>
      <c r="H9" s="113"/>
      <c r="I9" s="113"/>
      <c r="J9" s="113"/>
      <c r="K9" s="111"/>
      <c r="L9" s="111"/>
    </row>
    <row r="10" spans="1:12" x14ac:dyDescent="0.25">
      <c r="A10" s="112"/>
      <c r="B10" s="112"/>
      <c r="C10" s="112"/>
      <c r="D10" s="112"/>
      <c r="E10" s="125"/>
      <c r="F10" s="112"/>
      <c r="G10" s="126"/>
      <c r="H10" s="113"/>
      <c r="I10" s="113"/>
      <c r="J10" s="113"/>
      <c r="K10" s="111"/>
      <c r="L10" s="111"/>
    </row>
    <row r="11" spans="1:12" ht="15.6" x14ac:dyDescent="0.3">
      <c r="A11" s="127" t="s">
        <v>0</v>
      </c>
      <c r="B11" s="127"/>
      <c r="C11" s="127"/>
      <c r="D11" s="127"/>
      <c r="E11" s="128" t="s">
        <v>74</v>
      </c>
      <c r="F11" s="111"/>
      <c r="G11" s="129" t="s">
        <v>79</v>
      </c>
      <c r="H11" s="126"/>
      <c r="I11" s="130" t="s">
        <v>24</v>
      </c>
      <c r="J11" s="126"/>
      <c r="K11" s="111"/>
      <c r="L11" s="111"/>
    </row>
    <row r="12" spans="1:12" ht="15.6" x14ac:dyDescent="0.3">
      <c r="A12" s="131"/>
      <c r="B12" s="127"/>
      <c r="C12" s="127"/>
      <c r="D12" s="127"/>
      <c r="E12" s="126" t="s">
        <v>25</v>
      </c>
      <c r="F12" s="132"/>
      <c r="G12" s="133" t="s">
        <v>72</v>
      </c>
      <c r="H12" s="126"/>
      <c r="I12" s="133" t="s">
        <v>26</v>
      </c>
      <c r="J12" s="126"/>
      <c r="K12" s="111"/>
      <c r="L12" s="111"/>
    </row>
    <row r="13" spans="1:12" ht="15.6" x14ac:dyDescent="0.3">
      <c r="A13" s="131"/>
      <c r="B13" s="127"/>
      <c r="C13" s="127"/>
      <c r="D13" s="127"/>
      <c r="E13" s="134" t="s">
        <v>27</v>
      </c>
      <c r="F13" s="132"/>
      <c r="G13" s="135" t="s">
        <v>80</v>
      </c>
      <c r="H13" s="126"/>
      <c r="I13" s="135" t="s">
        <v>29</v>
      </c>
      <c r="J13" s="126"/>
      <c r="K13" s="111"/>
      <c r="L13" s="136" t="s">
        <v>73</v>
      </c>
    </row>
    <row r="14" spans="1:12" ht="15.6" x14ac:dyDescent="0.3">
      <c r="A14" s="131"/>
      <c r="B14" s="127"/>
      <c r="C14" s="127"/>
      <c r="D14" s="127"/>
      <c r="E14" s="118" t="s">
        <v>3</v>
      </c>
      <c r="F14" s="112"/>
      <c r="G14" s="113"/>
      <c r="H14" s="118"/>
      <c r="I14" s="118"/>
      <c r="J14" s="118"/>
      <c r="K14" s="111"/>
      <c r="L14" s="111"/>
    </row>
    <row r="15" spans="1:12" x14ac:dyDescent="0.25">
      <c r="A15" s="113"/>
      <c r="B15" s="235" t="s">
        <v>44</v>
      </c>
      <c r="C15" s="236"/>
      <c r="D15" s="236"/>
      <c r="E15" s="111"/>
      <c r="F15" s="137"/>
      <c r="G15" s="111"/>
      <c r="H15" s="118"/>
      <c r="I15" s="111"/>
      <c r="J15" s="118"/>
      <c r="K15" s="111"/>
      <c r="L15" s="111"/>
    </row>
    <row r="16" spans="1:12" ht="15.6" x14ac:dyDescent="0.3">
      <c r="A16" s="138" t="s">
        <v>4</v>
      </c>
      <c r="B16" s="236"/>
      <c r="C16" s="236"/>
      <c r="D16" s="236"/>
      <c r="E16" s="134">
        <f>+'DIR Wksht#1'!E16</f>
        <v>20243</v>
      </c>
      <c r="F16" s="139">
        <v>1</v>
      </c>
      <c r="G16" s="134">
        <f>+'DIR Wksht#1'!G16</f>
        <v>8213</v>
      </c>
      <c r="H16" s="139">
        <v>1</v>
      </c>
      <c r="I16" s="134">
        <f>+'DIR Wksht#1'!I16</f>
        <v>2661.884</v>
      </c>
      <c r="J16" s="139">
        <v>1</v>
      </c>
      <c r="K16" s="111"/>
      <c r="L16" s="140">
        <f>+E16+G16+I16</f>
        <v>31117.883999999998</v>
      </c>
    </row>
    <row r="17" spans="1:13" x14ac:dyDescent="0.25">
      <c r="A17" s="141"/>
      <c r="B17" s="60">
        <v>1</v>
      </c>
      <c r="C17" s="60">
        <v>2</v>
      </c>
      <c r="D17" s="60">
        <v>3</v>
      </c>
      <c r="E17" s="126"/>
      <c r="F17" s="142"/>
      <c r="G17" s="126"/>
      <c r="H17" s="142"/>
      <c r="I17" s="126"/>
      <c r="J17" s="142"/>
      <c r="K17" s="111"/>
      <c r="L17" s="143"/>
    </row>
    <row r="18" spans="1:13" x14ac:dyDescent="0.25">
      <c r="A18" s="113"/>
      <c r="B18" s="113"/>
      <c r="C18" s="113"/>
      <c r="D18" s="113"/>
      <c r="E18" s="118"/>
      <c r="F18" s="144"/>
      <c r="G18" s="118"/>
      <c r="H18" s="144"/>
      <c r="I18" s="118"/>
      <c r="J18" s="144"/>
      <c r="K18" s="111"/>
      <c r="L18" s="143"/>
    </row>
    <row r="19" spans="1:13" x14ac:dyDescent="0.25">
      <c r="A19" s="133" t="s">
        <v>5</v>
      </c>
      <c r="B19" s="133"/>
      <c r="C19" s="133"/>
      <c r="D19" s="133"/>
      <c r="E19" s="126">
        <f>F19*E16</f>
        <v>1012.1500000000001</v>
      </c>
      <c r="F19" s="142">
        <v>0.05</v>
      </c>
      <c r="G19" s="126">
        <f>H19*G16</f>
        <v>2874.5499999999997</v>
      </c>
      <c r="H19" s="142">
        <v>0.35</v>
      </c>
      <c r="I19" s="126">
        <f>J19*I16</f>
        <v>665.471</v>
      </c>
      <c r="J19" s="142">
        <v>0.25</v>
      </c>
      <c r="K19" s="111"/>
      <c r="L19" s="140">
        <f t="shared" ref="L19:L24" si="0">+E19+G19+I19</f>
        <v>4552.1710000000003</v>
      </c>
      <c r="M19" s="49">
        <f>L19/L16*1</f>
        <v>0.14628793525935119</v>
      </c>
    </row>
    <row r="20" spans="1:13" ht="15.6" x14ac:dyDescent="0.3">
      <c r="A20" s="145" t="s">
        <v>30</v>
      </c>
      <c r="B20" s="55" t="s">
        <v>40</v>
      </c>
      <c r="C20" s="56" t="s">
        <v>40</v>
      </c>
      <c r="D20" s="56" t="s">
        <v>40</v>
      </c>
      <c r="E20" s="118">
        <f>F20*E19</f>
        <v>566.80400000000009</v>
      </c>
      <c r="F20" s="144">
        <v>0.56000000000000005</v>
      </c>
      <c r="G20" s="118">
        <f>H20*G19</f>
        <v>1609.748</v>
      </c>
      <c r="H20" s="144">
        <v>0.56000000000000005</v>
      </c>
      <c r="I20" s="118">
        <f>J20*I19</f>
        <v>372.66376000000002</v>
      </c>
      <c r="J20" s="144">
        <v>0.56000000000000005</v>
      </c>
      <c r="K20" s="111"/>
      <c r="L20" s="146">
        <f t="shared" si="0"/>
        <v>2549.21576</v>
      </c>
      <c r="M20" s="104">
        <f>+L20/L16</f>
        <v>8.1921243745236669E-2</v>
      </c>
    </row>
    <row r="21" spans="1:13" ht="15.6" x14ac:dyDescent="0.3">
      <c r="A21" s="147" t="s">
        <v>7</v>
      </c>
      <c r="B21" s="57" t="s">
        <v>40</v>
      </c>
      <c r="C21" s="57" t="s">
        <v>40</v>
      </c>
      <c r="D21" s="57"/>
      <c r="E21" s="118">
        <f>F21*E19</f>
        <v>242.91600000000003</v>
      </c>
      <c r="F21" s="144">
        <v>0.24</v>
      </c>
      <c r="G21" s="118">
        <f>H21*G19</f>
        <v>689.89199999999994</v>
      </c>
      <c r="H21" s="144">
        <v>0.24</v>
      </c>
      <c r="I21" s="118">
        <f>J21*I19</f>
        <v>159.71304000000001</v>
      </c>
      <c r="J21" s="144">
        <v>0.24</v>
      </c>
      <c r="K21" s="111"/>
      <c r="L21" s="146">
        <f t="shared" si="0"/>
        <v>1092.5210400000001</v>
      </c>
      <c r="M21" s="104">
        <f>+L21/L16</f>
        <v>3.5109104462244287E-2</v>
      </c>
    </row>
    <row r="22" spans="1:13" ht="15.6" x14ac:dyDescent="0.3">
      <c r="A22" s="145" t="s">
        <v>8</v>
      </c>
      <c r="B22" s="56" t="s">
        <v>40</v>
      </c>
      <c r="C22" s="55"/>
      <c r="D22" s="56"/>
      <c r="E22" s="118">
        <f>F22*E19</f>
        <v>172.06550000000001</v>
      </c>
      <c r="F22" s="144">
        <v>0.17</v>
      </c>
      <c r="G22" s="118">
        <f>H22*G19</f>
        <v>488.67349999999999</v>
      </c>
      <c r="H22" s="144">
        <v>0.17</v>
      </c>
      <c r="I22" s="118">
        <f>J22*I19</f>
        <v>113.13007</v>
      </c>
      <c r="J22" s="144">
        <v>0.17</v>
      </c>
      <c r="K22" s="111"/>
      <c r="L22" s="146">
        <f t="shared" si="0"/>
        <v>773.86907000000008</v>
      </c>
      <c r="M22" s="104">
        <f>+L22/L16</f>
        <v>2.4868948994089705E-2</v>
      </c>
    </row>
    <row r="23" spans="1:13" ht="15.6" x14ac:dyDescent="0.3">
      <c r="A23" s="113" t="s">
        <v>31</v>
      </c>
      <c r="B23" s="58" t="s">
        <v>43</v>
      </c>
      <c r="C23" s="58"/>
      <c r="D23" s="58"/>
      <c r="E23" s="118">
        <f>F23*E19</f>
        <v>30.364500000000003</v>
      </c>
      <c r="F23" s="144">
        <v>0.03</v>
      </c>
      <c r="G23" s="118">
        <f>H23*G19</f>
        <v>86.236499999999992</v>
      </c>
      <c r="H23" s="144">
        <v>0.03</v>
      </c>
      <c r="I23" s="118">
        <f>J23*I19</f>
        <v>19.964130000000001</v>
      </c>
      <c r="J23" s="144">
        <v>0.03</v>
      </c>
      <c r="K23" s="111"/>
      <c r="L23" s="146">
        <f t="shared" si="0"/>
        <v>136.56513000000001</v>
      </c>
      <c r="M23" s="104">
        <f>+L23/L16</f>
        <v>4.3886380577805358E-3</v>
      </c>
    </row>
    <row r="24" spans="1:13" ht="15.6" x14ac:dyDescent="0.3">
      <c r="A24" s="113" t="s">
        <v>32</v>
      </c>
      <c r="B24" s="129"/>
      <c r="C24" s="129"/>
      <c r="D24" s="129"/>
      <c r="E24" s="118">
        <f t="shared" ref="E24:J24" si="1">SUM(E20:E23)</f>
        <v>1012.1500000000002</v>
      </c>
      <c r="F24" s="144">
        <f t="shared" si="1"/>
        <v>1</v>
      </c>
      <c r="G24" s="118">
        <f t="shared" si="1"/>
        <v>2874.5499999999997</v>
      </c>
      <c r="H24" s="144">
        <f t="shared" si="1"/>
        <v>1</v>
      </c>
      <c r="I24" s="118">
        <f t="shared" si="1"/>
        <v>665.471</v>
      </c>
      <c r="J24" s="144">
        <f t="shared" si="1"/>
        <v>1</v>
      </c>
      <c r="K24" s="111"/>
      <c r="L24" s="148">
        <f t="shared" si="0"/>
        <v>4552.1710000000003</v>
      </c>
      <c r="M24" s="50"/>
    </row>
    <row r="25" spans="1:13" ht="15.6" x14ac:dyDescent="0.3">
      <c r="A25" s="113"/>
      <c r="B25" s="129"/>
      <c r="C25" s="129"/>
      <c r="D25" s="129"/>
      <c r="E25" s="118"/>
      <c r="F25" s="144"/>
      <c r="G25" s="118"/>
      <c r="H25" s="144"/>
      <c r="I25" s="118"/>
      <c r="J25" s="144"/>
      <c r="K25" s="111"/>
      <c r="L25" s="143"/>
    </row>
    <row r="26" spans="1:13" ht="15.6" x14ac:dyDescent="0.3">
      <c r="A26" s="113"/>
      <c r="B26" s="129"/>
      <c r="C26" s="129"/>
      <c r="D26" s="129"/>
      <c r="E26" s="118"/>
      <c r="F26" s="144"/>
      <c r="G26" s="118"/>
      <c r="H26" s="144"/>
      <c r="I26" s="118"/>
      <c r="J26" s="144"/>
      <c r="K26" s="111"/>
      <c r="L26" s="143"/>
    </row>
    <row r="27" spans="1:13" ht="15.6" x14ac:dyDescent="0.3">
      <c r="A27" s="141" t="s">
        <v>22</v>
      </c>
      <c r="B27" s="149"/>
      <c r="C27" s="149"/>
      <c r="D27" s="149"/>
      <c r="E27" s="126">
        <f>F27*E16</f>
        <v>8097.2000000000007</v>
      </c>
      <c r="F27" s="142">
        <v>0.4</v>
      </c>
      <c r="G27" s="126">
        <f>H27*G16</f>
        <v>1314.08</v>
      </c>
      <c r="H27" s="142">
        <v>0.16</v>
      </c>
      <c r="I27" s="126">
        <f>J27*I16</f>
        <v>798.5652</v>
      </c>
      <c r="J27" s="142">
        <v>0.3</v>
      </c>
      <c r="K27" s="111"/>
      <c r="L27" s="140">
        <f>+E27+G27+I27</f>
        <v>10209.8452</v>
      </c>
      <c r="M27" s="49">
        <f>L27/L16*1</f>
        <v>0.32810216787233992</v>
      </c>
    </row>
    <row r="28" spans="1:13" ht="15.6" x14ac:dyDescent="0.3">
      <c r="A28" s="150" t="s">
        <v>9</v>
      </c>
      <c r="B28" s="59" t="s">
        <v>40</v>
      </c>
      <c r="C28" s="59" t="s">
        <v>40</v>
      </c>
      <c r="D28" s="59" t="s">
        <v>40</v>
      </c>
      <c r="E28" s="118">
        <f>F28*E27</f>
        <v>3319.8520000000003</v>
      </c>
      <c r="F28" s="144">
        <v>0.41</v>
      </c>
      <c r="G28" s="118">
        <f>H28*G27</f>
        <v>538.77279999999996</v>
      </c>
      <c r="H28" s="144">
        <v>0.41</v>
      </c>
      <c r="I28" s="118">
        <f>J28*I27</f>
        <v>327.41173199999997</v>
      </c>
      <c r="J28" s="144">
        <v>0.41</v>
      </c>
      <c r="K28" s="111"/>
      <c r="L28" s="146">
        <f>+E28+G28+I28</f>
        <v>4186.0365320000001</v>
      </c>
      <c r="M28" s="104">
        <f>+L28/L16</f>
        <v>0.13452188882765936</v>
      </c>
    </row>
    <row r="29" spans="1:13" ht="15.6" x14ac:dyDescent="0.3">
      <c r="A29" s="147" t="s">
        <v>10</v>
      </c>
      <c r="B29" s="57" t="s">
        <v>40</v>
      </c>
      <c r="C29" s="57" t="s">
        <v>40</v>
      </c>
      <c r="D29" s="57"/>
      <c r="E29" s="118">
        <f>F29*E27</f>
        <v>2834.02</v>
      </c>
      <c r="F29" s="144">
        <v>0.35</v>
      </c>
      <c r="G29" s="118">
        <f>H29*G27</f>
        <v>459.92799999999994</v>
      </c>
      <c r="H29" s="144">
        <v>0.35</v>
      </c>
      <c r="I29" s="118">
        <f>J29*I27</f>
        <v>279.49781999999999</v>
      </c>
      <c r="J29" s="144">
        <v>0.35</v>
      </c>
      <c r="K29" s="111"/>
      <c r="L29" s="146">
        <f>+E29+G29+I29</f>
        <v>3573.4458199999999</v>
      </c>
      <c r="M29" s="104">
        <f>+L29/L16</f>
        <v>0.11483575875531897</v>
      </c>
    </row>
    <row r="30" spans="1:13" ht="15.6" x14ac:dyDescent="0.3">
      <c r="A30" s="113" t="s">
        <v>33</v>
      </c>
      <c r="B30" s="58" t="s">
        <v>40</v>
      </c>
      <c r="C30" s="58"/>
      <c r="D30" s="58"/>
      <c r="E30" s="118">
        <f>F30*E27</f>
        <v>1943.3280000000002</v>
      </c>
      <c r="F30" s="144">
        <v>0.24</v>
      </c>
      <c r="G30" s="118">
        <f>H30*G27</f>
        <v>315.37919999999997</v>
      </c>
      <c r="H30" s="144">
        <v>0.24</v>
      </c>
      <c r="I30" s="118">
        <f>J30*I27</f>
        <v>191.65564799999999</v>
      </c>
      <c r="J30" s="144">
        <v>0.24</v>
      </c>
      <c r="K30" s="111"/>
      <c r="L30" s="146">
        <f>+E30+G30+I30</f>
        <v>2450.3628480000002</v>
      </c>
      <c r="M30" s="104">
        <f>+L30/L16</f>
        <v>7.8744520289361589E-2</v>
      </c>
    </row>
    <row r="31" spans="1:13" ht="15.6" x14ac:dyDescent="0.3">
      <c r="A31" s="113" t="s">
        <v>32</v>
      </c>
      <c r="B31" s="129"/>
      <c r="C31" s="129"/>
      <c r="D31" s="129"/>
      <c r="E31" s="118">
        <f t="shared" ref="E31:J31" si="2">SUM(E28:E30)</f>
        <v>8097.2000000000007</v>
      </c>
      <c r="F31" s="144">
        <f t="shared" si="2"/>
        <v>1</v>
      </c>
      <c r="G31" s="118">
        <f t="shared" si="2"/>
        <v>1314.08</v>
      </c>
      <c r="H31" s="144">
        <f t="shared" si="2"/>
        <v>1</v>
      </c>
      <c r="I31" s="118">
        <f t="shared" si="2"/>
        <v>798.5652</v>
      </c>
      <c r="J31" s="144">
        <f t="shared" si="2"/>
        <v>1</v>
      </c>
      <c r="K31" s="111"/>
      <c r="L31" s="148">
        <f>+E31+G31+I31</f>
        <v>10209.8452</v>
      </c>
    </row>
    <row r="32" spans="1:13" ht="15.6" x14ac:dyDescent="0.3">
      <c r="A32" s="113"/>
      <c r="B32" s="129"/>
      <c r="C32" s="129"/>
      <c r="D32" s="129"/>
      <c r="E32" s="118"/>
      <c r="F32" s="144"/>
      <c r="G32" s="118"/>
      <c r="H32" s="144"/>
      <c r="I32" s="118"/>
      <c r="J32" s="144"/>
      <c r="K32" s="111"/>
      <c r="L32" s="143"/>
    </row>
    <row r="33" spans="1:13" ht="15.6" x14ac:dyDescent="0.3">
      <c r="A33" s="111"/>
      <c r="B33" s="151"/>
      <c r="C33" s="151"/>
      <c r="D33" s="151"/>
      <c r="E33" s="152"/>
      <c r="F33" s="153"/>
      <c r="G33" s="152"/>
      <c r="H33" s="153"/>
      <c r="I33" s="152"/>
      <c r="J33" s="153"/>
      <c r="K33" s="111"/>
      <c r="L33" s="143"/>
    </row>
    <row r="34" spans="1:13" ht="15.6" x14ac:dyDescent="0.3">
      <c r="A34" s="141" t="s">
        <v>19</v>
      </c>
      <c r="B34" s="149"/>
      <c r="C34" s="149"/>
      <c r="D34" s="149"/>
      <c r="E34" s="126">
        <f>F34*E16</f>
        <v>9109.35</v>
      </c>
      <c r="F34" s="142">
        <v>0.45</v>
      </c>
      <c r="G34" s="126">
        <f>H34*G16</f>
        <v>1971.12</v>
      </c>
      <c r="H34" s="142">
        <v>0.24</v>
      </c>
      <c r="I34" s="126">
        <f>J34*I16</f>
        <v>665.471</v>
      </c>
      <c r="J34" s="142">
        <v>0.25</v>
      </c>
      <c r="K34" s="111"/>
      <c r="L34" s="140">
        <f>+E34+G34+I34</f>
        <v>11745.941000000001</v>
      </c>
      <c r="M34" s="49">
        <f>L34/L16*1</f>
        <v>0.37746592923863337</v>
      </c>
    </row>
    <row r="35" spans="1:13" ht="15.6" x14ac:dyDescent="0.3">
      <c r="A35" s="141" t="s">
        <v>34</v>
      </c>
      <c r="B35" s="149"/>
      <c r="C35" s="149"/>
      <c r="D35" s="149"/>
      <c r="E35" s="126"/>
      <c r="F35" s="142"/>
      <c r="G35" s="126"/>
      <c r="H35" s="142"/>
      <c r="I35" s="126"/>
      <c r="J35" s="142"/>
      <c r="K35" s="111"/>
      <c r="L35" s="140"/>
      <c r="M35" s="49"/>
    </row>
    <row r="36" spans="1:13" ht="15.6" x14ac:dyDescent="0.3">
      <c r="A36" s="113" t="s">
        <v>63</v>
      </c>
      <c r="B36" s="58" t="s">
        <v>40</v>
      </c>
      <c r="C36" s="58" t="s">
        <v>40</v>
      </c>
      <c r="D36" s="58" t="s">
        <v>40</v>
      </c>
      <c r="E36" s="118">
        <f>F36*E34</f>
        <v>1912.9635000000001</v>
      </c>
      <c r="F36" s="144">
        <v>0.21</v>
      </c>
      <c r="G36" s="118">
        <f>H36*G34</f>
        <v>413.93519999999995</v>
      </c>
      <c r="H36" s="144">
        <v>0.21</v>
      </c>
      <c r="I36" s="118">
        <f>J36*I34</f>
        <v>139.74891</v>
      </c>
      <c r="J36" s="144">
        <v>0.21</v>
      </c>
      <c r="K36" s="111"/>
      <c r="L36" s="146">
        <f>+E36+G36+I36</f>
        <v>2466.64761</v>
      </c>
      <c r="M36" s="104">
        <f>+L36/L16</f>
        <v>7.9267845140113008E-2</v>
      </c>
    </row>
    <row r="37" spans="1:13" ht="15.6" x14ac:dyDescent="0.3">
      <c r="A37" s="145" t="s">
        <v>12</v>
      </c>
      <c r="B37" s="56" t="s">
        <v>40</v>
      </c>
      <c r="C37" s="56" t="s">
        <v>40</v>
      </c>
      <c r="D37" s="56"/>
      <c r="E37" s="118">
        <f>F37*E34</f>
        <v>1730.7765000000002</v>
      </c>
      <c r="F37" s="144">
        <v>0.19</v>
      </c>
      <c r="G37" s="118">
        <f>H37*G34</f>
        <v>374.51279999999997</v>
      </c>
      <c r="H37" s="144">
        <v>0.19</v>
      </c>
      <c r="I37" s="118">
        <f>J37*I34</f>
        <v>126.43949000000001</v>
      </c>
      <c r="J37" s="144">
        <v>0.19</v>
      </c>
      <c r="K37" s="111"/>
      <c r="L37" s="146">
        <f>+E37+G37+I37</f>
        <v>2231.7287900000006</v>
      </c>
      <c r="M37" s="104">
        <f>+L37/L16</f>
        <v>7.1718526555340348E-2</v>
      </c>
    </row>
    <row r="38" spans="1:13" ht="15.6" x14ac:dyDescent="0.3">
      <c r="A38" s="145" t="s">
        <v>11</v>
      </c>
      <c r="B38" s="56" t="s">
        <v>40</v>
      </c>
      <c r="C38" s="56"/>
      <c r="D38" s="56"/>
      <c r="E38" s="118">
        <f>F38*E34</f>
        <v>5465.61</v>
      </c>
      <c r="F38" s="144">
        <v>0.6</v>
      </c>
      <c r="G38" s="118">
        <f>H38*G34</f>
        <v>1182.6719999999998</v>
      </c>
      <c r="H38" s="144">
        <v>0.6</v>
      </c>
      <c r="I38" s="118">
        <f>J38*I34</f>
        <v>399.2826</v>
      </c>
      <c r="J38" s="144">
        <v>0.6</v>
      </c>
      <c r="K38" s="111"/>
      <c r="L38" s="146">
        <f>+E38+G38+I38</f>
        <v>7047.5645999999997</v>
      </c>
      <c r="M38" s="104">
        <f>+L38/L16</f>
        <v>0.22647955754318</v>
      </c>
    </row>
    <row r="39" spans="1:13" ht="15.6" x14ac:dyDescent="0.3">
      <c r="A39" s="113" t="s">
        <v>35</v>
      </c>
      <c r="B39" s="129"/>
      <c r="C39" s="129"/>
      <c r="D39" s="129"/>
      <c r="E39" s="118">
        <f t="shared" ref="E39:J39" si="3">SUM(E36:E38)</f>
        <v>9109.35</v>
      </c>
      <c r="F39" s="144">
        <f t="shared" si="3"/>
        <v>1</v>
      </c>
      <c r="G39" s="118">
        <f t="shared" si="3"/>
        <v>1971.1199999999997</v>
      </c>
      <c r="H39" s="144">
        <f t="shared" si="3"/>
        <v>1</v>
      </c>
      <c r="I39" s="118">
        <f t="shared" si="3"/>
        <v>665.471</v>
      </c>
      <c r="J39" s="144">
        <f t="shared" si="3"/>
        <v>1</v>
      </c>
      <c r="K39" s="111"/>
      <c r="L39" s="148">
        <f>+E39+G39+I39</f>
        <v>11745.940999999999</v>
      </c>
    </row>
    <row r="40" spans="1:13" ht="15.6" x14ac:dyDescent="0.3">
      <c r="A40" s="113"/>
      <c r="B40" s="129"/>
      <c r="C40" s="129"/>
      <c r="D40" s="129"/>
      <c r="E40" s="118"/>
      <c r="F40" s="144"/>
      <c r="G40" s="118"/>
      <c r="H40" s="144"/>
      <c r="I40" s="118"/>
      <c r="J40" s="144"/>
      <c r="K40" s="111"/>
      <c r="L40" s="148"/>
    </row>
    <row r="41" spans="1:13" ht="15.6" x14ac:dyDescent="0.3">
      <c r="A41" s="113"/>
      <c r="B41" s="129"/>
      <c r="C41" s="129"/>
      <c r="D41" s="129"/>
      <c r="E41" s="118"/>
      <c r="F41" s="144"/>
      <c r="G41" s="118"/>
      <c r="H41" s="144"/>
      <c r="I41" s="118"/>
      <c r="J41" s="144"/>
      <c r="K41" s="111"/>
      <c r="L41" s="148"/>
    </row>
    <row r="42" spans="1:13" ht="15.6" x14ac:dyDescent="0.3">
      <c r="A42" s="113"/>
      <c r="B42" s="129"/>
      <c r="C42" s="129"/>
      <c r="D42" s="129"/>
      <c r="E42" s="118"/>
      <c r="F42" s="144"/>
      <c r="G42" s="118"/>
      <c r="H42" s="144"/>
      <c r="I42" s="118"/>
      <c r="J42" s="144"/>
      <c r="K42" s="111"/>
      <c r="L42" s="143"/>
    </row>
    <row r="43" spans="1:13" ht="15.6" x14ac:dyDescent="0.3">
      <c r="A43" s="141" t="s">
        <v>36</v>
      </c>
      <c r="B43" s="149"/>
      <c r="C43" s="149"/>
      <c r="D43" s="149"/>
      <c r="E43" s="126">
        <f>F43*E16</f>
        <v>2024.3000000000002</v>
      </c>
      <c r="F43" s="142">
        <v>0.1</v>
      </c>
      <c r="G43" s="126">
        <f>H43*G16</f>
        <v>2053.25</v>
      </c>
      <c r="H43" s="142">
        <v>0.25</v>
      </c>
      <c r="I43" s="126">
        <f>J43*I16</f>
        <v>532.3768</v>
      </c>
      <c r="J43" s="142">
        <v>0.2</v>
      </c>
      <c r="K43" s="111"/>
      <c r="L43" s="140">
        <f>+E43+G43+I43</f>
        <v>4609.9268000000002</v>
      </c>
      <c r="M43" s="49">
        <f>L43/L16*1</f>
        <v>0.1481439676296756</v>
      </c>
    </row>
    <row r="44" spans="1:13" ht="15.6" x14ac:dyDescent="0.3">
      <c r="A44" s="147" t="s">
        <v>37</v>
      </c>
      <c r="B44" s="57" t="s">
        <v>40</v>
      </c>
      <c r="C44" s="57" t="s">
        <v>40</v>
      </c>
      <c r="D44" s="57"/>
      <c r="E44" s="118">
        <f>F44*E43</f>
        <v>506.07500000000005</v>
      </c>
      <c r="F44" s="144">
        <v>0.25</v>
      </c>
      <c r="G44" s="118">
        <f>H44*G43</f>
        <v>513.3125</v>
      </c>
      <c r="H44" s="144">
        <v>0.25</v>
      </c>
      <c r="I44" s="118">
        <f>J44*I43</f>
        <v>133.0942</v>
      </c>
      <c r="J44" s="144">
        <v>0.25</v>
      </c>
      <c r="K44" s="111"/>
      <c r="L44" s="146">
        <f>+E44+G44+I44</f>
        <v>1152.4817</v>
      </c>
      <c r="M44" s="104">
        <f>+L44/L16</f>
        <v>3.7035991907418901E-2</v>
      </c>
    </row>
    <row r="45" spans="1:13" ht="15.6" x14ac:dyDescent="0.3">
      <c r="A45" s="147" t="s">
        <v>21</v>
      </c>
      <c r="B45" s="57" t="s">
        <v>40</v>
      </c>
      <c r="C45" s="57"/>
      <c r="D45" s="57"/>
      <c r="E45" s="118">
        <f>F45*E43</f>
        <v>1518.2250000000001</v>
      </c>
      <c r="F45" s="144">
        <v>0.75</v>
      </c>
      <c r="G45" s="118">
        <f>H45*G43</f>
        <v>1539.9375</v>
      </c>
      <c r="H45" s="144">
        <v>0.75</v>
      </c>
      <c r="I45" s="118">
        <f>J45*I43</f>
        <v>399.2826</v>
      </c>
      <c r="J45" s="144">
        <v>0.75</v>
      </c>
      <c r="K45" s="111"/>
      <c r="L45" s="146">
        <f>+E45+G45+I45</f>
        <v>3457.4451000000004</v>
      </c>
      <c r="M45" s="104">
        <f>+L45/L16</f>
        <v>0.11110797572225671</v>
      </c>
    </row>
    <row r="46" spans="1:13" x14ac:dyDescent="0.25">
      <c r="A46" s="113" t="s">
        <v>32</v>
      </c>
      <c r="B46" s="131"/>
      <c r="C46" s="131"/>
      <c r="D46" s="131"/>
      <c r="E46" s="118">
        <f t="shared" ref="E46:J46" si="4">SUM(E44:E45)</f>
        <v>2024.3000000000002</v>
      </c>
      <c r="F46" s="144">
        <f t="shared" si="4"/>
        <v>1</v>
      </c>
      <c r="G46" s="118">
        <f t="shared" si="4"/>
        <v>2053.25</v>
      </c>
      <c r="H46" s="144">
        <f t="shared" si="4"/>
        <v>1</v>
      </c>
      <c r="I46" s="118">
        <f t="shared" si="4"/>
        <v>532.3768</v>
      </c>
      <c r="J46" s="144">
        <f t="shared" si="4"/>
        <v>1</v>
      </c>
      <c r="K46" s="111"/>
      <c r="L46" s="148">
        <f>+E46+G46+I46</f>
        <v>4609.9268000000002</v>
      </c>
    </row>
    <row r="47" spans="1:13" x14ac:dyDescent="0.25">
      <c r="A47" s="113"/>
      <c r="B47" s="113"/>
      <c r="C47" s="113"/>
      <c r="D47" s="113"/>
      <c r="E47" s="118"/>
      <c r="F47" s="144"/>
      <c r="G47" s="118"/>
      <c r="H47" s="144"/>
      <c r="I47" s="118"/>
      <c r="J47" s="144"/>
      <c r="K47" s="111"/>
      <c r="L47" s="143"/>
    </row>
    <row r="48" spans="1:13" x14ac:dyDescent="0.25">
      <c r="A48" s="113"/>
      <c r="B48" s="113"/>
      <c r="C48" s="113"/>
      <c r="D48" s="113"/>
      <c r="E48" s="152"/>
      <c r="F48" s="153"/>
      <c r="G48" s="152"/>
      <c r="H48" s="153"/>
      <c r="I48" s="152"/>
      <c r="J48" s="153"/>
      <c r="K48" s="111"/>
      <c r="L48" s="143"/>
    </row>
    <row r="49" spans="1:13" x14ac:dyDescent="0.25">
      <c r="A49" s="141" t="s">
        <v>38</v>
      </c>
      <c r="B49" s="141"/>
      <c r="C49" s="141"/>
      <c r="D49" s="141"/>
      <c r="E49" s="126">
        <f t="shared" ref="E49:J49" si="5">+E19+E34+E43+E27</f>
        <v>20243</v>
      </c>
      <c r="F49" s="142">
        <f t="shared" si="5"/>
        <v>1</v>
      </c>
      <c r="G49" s="126">
        <f t="shared" si="5"/>
        <v>8213</v>
      </c>
      <c r="H49" s="142">
        <f t="shared" si="5"/>
        <v>1</v>
      </c>
      <c r="I49" s="126">
        <f t="shared" si="5"/>
        <v>2661.884</v>
      </c>
      <c r="J49" s="142">
        <f t="shared" si="5"/>
        <v>1</v>
      </c>
      <c r="K49" s="111"/>
      <c r="L49" s="148">
        <f>+L19+L27+L34+L43</f>
        <v>31117.884000000002</v>
      </c>
      <c r="M49" s="49">
        <f>L49/L16*1</f>
        <v>1.0000000000000002</v>
      </c>
    </row>
    <row r="50" spans="1:13" x14ac:dyDescent="0.25">
      <c r="A50" s="113"/>
      <c r="B50" s="113"/>
      <c r="C50" s="113"/>
      <c r="D50" s="113"/>
      <c r="E50" s="118"/>
      <c r="F50" s="144"/>
      <c r="G50" s="118"/>
      <c r="H50" s="144"/>
      <c r="I50" s="118"/>
      <c r="J50" s="144"/>
      <c r="K50" s="111"/>
      <c r="L50" s="111"/>
    </row>
    <row r="51" spans="1:13" x14ac:dyDescent="0.25">
      <c r="A51" s="113"/>
      <c r="B51" s="113"/>
      <c r="C51" s="113"/>
      <c r="D51" s="113"/>
      <c r="E51" s="118"/>
      <c r="F51" s="144"/>
      <c r="G51" s="118"/>
      <c r="H51" s="144"/>
      <c r="I51" s="118"/>
      <c r="J51" s="144"/>
      <c r="K51" s="111"/>
      <c r="L51" s="111"/>
    </row>
    <row r="52" spans="1:13" ht="15.6" x14ac:dyDescent="0.3">
      <c r="A52" s="154" t="s">
        <v>39</v>
      </c>
      <c r="B52" s="154"/>
      <c r="C52" s="154"/>
      <c r="D52" s="154"/>
      <c r="E52" s="155">
        <f>E49+G49+I49</f>
        <v>31117.883999999998</v>
      </c>
      <c r="F52" s="156"/>
      <c r="G52" s="111"/>
      <c r="H52" s="144"/>
      <c r="I52" s="118"/>
      <c r="J52" s="144"/>
      <c r="K52" s="111"/>
      <c r="L52" s="111"/>
    </row>
    <row r="53" spans="1:13" x14ac:dyDescent="0.25">
      <c r="A53" s="141"/>
      <c r="B53" s="141"/>
      <c r="C53" s="141"/>
      <c r="D53" s="141"/>
      <c r="E53" s="113"/>
      <c r="F53" s="144"/>
      <c r="G53" s="126"/>
      <c r="H53" s="144"/>
      <c r="I53" s="118"/>
      <c r="J53" s="144"/>
      <c r="K53" s="111"/>
      <c r="L53" s="111"/>
    </row>
    <row r="54" spans="1:13" x14ac:dyDescent="0.25">
      <c r="A54" s="111"/>
      <c r="B54" s="111"/>
      <c r="C54" s="111"/>
      <c r="D54" s="111"/>
      <c r="E54" s="111"/>
      <c r="F54" s="111"/>
      <c r="G54" s="111"/>
      <c r="H54" s="111"/>
      <c r="I54" s="111"/>
      <c r="J54" s="111"/>
      <c r="K54" s="111"/>
      <c r="L54" s="111"/>
    </row>
    <row r="55" spans="1:13" x14ac:dyDescent="0.25">
      <c r="A55" s="157" t="s">
        <v>14</v>
      </c>
      <c r="B55" s="157"/>
      <c r="C55" s="157"/>
      <c r="D55" s="157"/>
      <c r="E55" s="158"/>
      <c r="F55" s="159"/>
      <c r="G55" s="158"/>
      <c r="H55" s="159"/>
      <c r="I55" s="111"/>
      <c r="J55" s="111"/>
      <c r="K55" s="111"/>
      <c r="L55" s="111"/>
    </row>
    <row r="56" spans="1:13" x14ac:dyDescent="0.25">
      <c r="A56" s="111"/>
      <c r="B56" s="111"/>
      <c r="C56" s="111"/>
      <c r="D56" s="111"/>
      <c r="E56" s="111"/>
      <c r="F56" s="111"/>
      <c r="G56" s="111"/>
      <c r="H56" s="111"/>
      <c r="I56" s="111"/>
      <c r="J56" s="111"/>
      <c r="K56" s="111"/>
      <c r="L56" s="111"/>
    </row>
    <row r="57" spans="1:13" x14ac:dyDescent="0.25">
      <c r="A57" s="115" t="s">
        <v>138</v>
      </c>
      <c r="B57" s="160"/>
      <c r="C57" s="160"/>
      <c r="D57" s="160"/>
      <c r="E57" s="111"/>
      <c r="F57" s="111"/>
      <c r="G57" s="111"/>
      <c r="H57" s="111"/>
      <c r="I57" s="161">
        <f ca="1">NOW()</f>
        <v>45319.869479050925</v>
      </c>
      <c r="J57" s="162">
        <f ca="1">TODAY()</f>
        <v>45319</v>
      </c>
      <c r="K57" s="111"/>
      <c r="L57" s="111"/>
    </row>
  </sheetData>
  <mergeCells count="1">
    <mergeCell ref="B15:D16"/>
  </mergeCells>
  <phoneticPr fontId="0" type="noConversion"/>
  <pageMargins left="0.5" right="0.5" top="0.5" bottom="0.5" header="0.5" footer="0.5"/>
  <pageSetup scale="7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
  <sheetViews>
    <sheetView zoomScale="65" workbookViewId="0"/>
  </sheetViews>
  <sheetFormatPr defaultRowHeight="15" x14ac:dyDescent="0.25"/>
  <cols>
    <col min="1" max="1" width="28.90625" customWidth="1"/>
    <col min="2" max="2" width="15.6328125" customWidth="1"/>
    <col min="3" max="3" width="6.81640625" customWidth="1"/>
    <col min="4" max="4" width="15.6328125" customWidth="1"/>
    <col min="5" max="5" width="6.81640625" customWidth="1"/>
    <col min="6" max="6" width="15.6328125" customWidth="1"/>
    <col min="7" max="7" width="6.90625" customWidth="1"/>
    <col min="8" max="8" width="15.81640625" customWidth="1"/>
    <col min="9" max="9" width="6.90625" customWidth="1"/>
    <col min="10" max="10" width="14.81640625" customWidth="1"/>
  </cols>
  <sheetData>
    <row r="1" spans="1:10" ht="30" x14ac:dyDescent="0.5">
      <c r="A1" s="67" t="s">
        <v>51</v>
      </c>
      <c r="D1" s="96" t="str">
        <f>+'DIR Wksht#1'!E1</f>
        <v>TITLE  I or V</v>
      </c>
      <c r="F1" s="71"/>
      <c r="I1" t="s">
        <v>52</v>
      </c>
    </row>
    <row r="2" spans="1:10" ht="78" customHeight="1" x14ac:dyDescent="0.25">
      <c r="A2" s="80" t="str">
        <f>+'DIR Wksht#2'!E6</f>
        <v>WANNABEE</v>
      </c>
      <c r="B2" s="72" t="s">
        <v>5</v>
      </c>
      <c r="C2" s="73"/>
      <c r="D2" s="72" t="s">
        <v>49</v>
      </c>
      <c r="E2" s="74"/>
      <c r="F2" s="72" t="s">
        <v>48</v>
      </c>
      <c r="G2" s="74"/>
      <c r="H2" s="72" t="s">
        <v>47</v>
      </c>
      <c r="I2" s="75"/>
      <c r="J2" s="76" t="s">
        <v>54</v>
      </c>
    </row>
    <row r="3" spans="1:10" ht="24.75" customHeight="1" x14ac:dyDescent="0.4">
      <c r="A3" s="97" t="s">
        <v>57</v>
      </c>
      <c r="B3" s="220" t="s">
        <v>58</v>
      </c>
      <c r="C3" s="167"/>
      <c r="D3" s="220" t="s">
        <v>58</v>
      </c>
      <c r="E3" s="167"/>
      <c r="F3" s="220" t="s">
        <v>58</v>
      </c>
      <c r="G3" s="167"/>
      <c r="H3" s="220" t="s">
        <v>58</v>
      </c>
      <c r="I3" s="94"/>
      <c r="J3" s="51" t="s">
        <v>50</v>
      </c>
    </row>
    <row r="4" spans="1:10" ht="24.75" customHeight="1" x14ac:dyDescent="0.3">
      <c r="A4" s="169" t="s">
        <v>53</v>
      </c>
      <c r="B4" s="171">
        <f>+'DIR Wksht#2'!L19</f>
        <v>4552.1710000000003</v>
      </c>
      <c r="C4" s="172">
        <v>1</v>
      </c>
      <c r="D4" s="171">
        <f>+'DIR Wksht#2'!L27</f>
        <v>10209.8452</v>
      </c>
      <c r="E4" s="172">
        <v>1</v>
      </c>
      <c r="F4" s="173">
        <f>+'DIR Wksht#2'!L34</f>
        <v>11745.941000000001</v>
      </c>
      <c r="G4" s="172">
        <v>1</v>
      </c>
      <c r="H4" s="173">
        <f>+'DIR Wksht#2'!L43</f>
        <v>4609.9268000000002</v>
      </c>
      <c r="I4" s="172">
        <v>1</v>
      </c>
      <c r="J4" s="77"/>
    </row>
    <row r="5" spans="1:10" ht="24" customHeight="1" x14ac:dyDescent="0.4">
      <c r="A5" s="170" t="s">
        <v>56</v>
      </c>
      <c r="B5" s="82">
        <v>0</v>
      </c>
      <c r="C5" s="81"/>
      <c r="D5" s="82">
        <v>0</v>
      </c>
      <c r="E5" s="81"/>
      <c r="F5" s="82">
        <v>0</v>
      </c>
      <c r="G5" s="81"/>
      <c r="H5" s="82">
        <v>0</v>
      </c>
      <c r="I5" s="83"/>
      <c r="J5" s="84">
        <f>+B5+D5+F5+H5</f>
        <v>0</v>
      </c>
    </row>
    <row r="6" spans="1:10" ht="42" customHeight="1" x14ac:dyDescent="0.25">
      <c r="B6" s="78"/>
      <c r="C6" s="77"/>
      <c r="D6" s="61"/>
      <c r="E6" s="77"/>
      <c r="F6" s="61"/>
      <c r="G6" s="77"/>
      <c r="H6" s="61"/>
      <c r="I6" s="77"/>
      <c r="J6" s="62"/>
    </row>
    <row r="7" spans="1:10" ht="24.75" customHeight="1" x14ac:dyDescent="0.4">
      <c r="A7" s="97" t="s">
        <v>59</v>
      </c>
      <c r="B7" s="220" t="s">
        <v>61</v>
      </c>
      <c r="C7" s="168"/>
      <c r="D7" s="220" t="s">
        <v>61</v>
      </c>
      <c r="E7" s="168"/>
      <c r="F7" s="220" t="s">
        <v>61</v>
      </c>
      <c r="G7" s="168"/>
      <c r="H7" s="220" t="s">
        <v>61</v>
      </c>
      <c r="I7" s="95"/>
      <c r="J7" s="63"/>
    </row>
    <row r="8" spans="1:10" ht="24" customHeight="1" x14ac:dyDescent="0.3">
      <c r="A8" s="169" t="s">
        <v>53</v>
      </c>
      <c r="B8" s="171">
        <f>+'DIR Wksht#2'!L20+'DIR Wksht#2'!L21</f>
        <v>3641.7368000000001</v>
      </c>
      <c r="C8" s="174">
        <v>0.8</v>
      </c>
      <c r="D8" s="175">
        <f>+'DIR Wksht#2'!L28+'DIR Wksht#2'!L29</f>
        <v>7759.482352</v>
      </c>
      <c r="E8" s="176">
        <v>0.76</v>
      </c>
      <c r="F8" s="175">
        <f>+'DIR Wksht#2'!L37+'DIR Wksht#2'!L36</f>
        <v>4698.376400000001</v>
      </c>
      <c r="G8" s="176">
        <v>0.4</v>
      </c>
      <c r="H8" s="175">
        <f>+'DIR Wksht#2'!L44</f>
        <v>1152.4817</v>
      </c>
      <c r="I8" s="176">
        <v>0.25</v>
      </c>
      <c r="J8" s="177"/>
    </row>
    <row r="9" spans="1:10" ht="24" customHeight="1" x14ac:dyDescent="0.4">
      <c r="A9" s="169" t="s">
        <v>56</v>
      </c>
      <c r="B9" s="85">
        <v>0</v>
      </c>
      <c r="C9" s="83"/>
      <c r="D9" s="86">
        <v>0</v>
      </c>
      <c r="E9" s="83"/>
      <c r="F9" s="86">
        <v>0</v>
      </c>
      <c r="G9" s="83"/>
      <c r="H9" s="86">
        <v>0</v>
      </c>
      <c r="I9" s="87"/>
      <c r="J9" s="84">
        <f>+B9+D9+F9+H9</f>
        <v>0</v>
      </c>
    </row>
    <row r="10" spans="1:10" ht="40.5" customHeight="1" x14ac:dyDescent="0.3">
      <c r="A10" s="53"/>
      <c r="B10" s="78"/>
      <c r="C10" s="77"/>
      <c r="D10" s="61"/>
      <c r="E10" s="77"/>
      <c r="F10" s="61"/>
      <c r="G10" s="77"/>
      <c r="H10" s="61"/>
      <c r="I10" s="77"/>
      <c r="J10" s="62"/>
    </row>
    <row r="11" spans="1:10" ht="24.75" customHeight="1" x14ac:dyDescent="0.4">
      <c r="A11" s="97" t="s">
        <v>60</v>
      </c>
      <c r="B11" s="220" t="s">
        <v>62</v>
      </c>
      <c r="C11" s="168"/>
      <c r="D11" s="220" t="s">
        <v>62</v>
      </c>
      <c r="E11" s="168"/>
      <c r="F11" s="220" t="s">
        <v>62</v>
      </c>
      <c r="G11" s="103"/>
      <c r="H11" s="100"/>
      <c r="I11" s="95"/>
      <c r="J11" s="63"/>
    </row>
    <row r="12" spans="1:10" ht="24" customHeight="1" x14ac:dyDescent="0.3">
      <c r="A12" s="169" t="s">
        <v>53</v>
      </c>
      <c r="B12" s="171">
        <f>+'DIR Wksht#2'!L20</f>
        <v>2549.21576</v>
      </c>
      <c r="C12" s="178">
        <v>0.56000000000000005</v>
      </c>
      <c r="D12" s="175">
        <f>+'DIR Wksht#2'!L28</f>
        <v>4186.0365320000001</v>
      </c>
      <c r="E12" s="178">
        <v>0.41</v>
      </c>
      <c r="F12" s="175">
        <f>+'DIR Wksht#2'!L36</f>
        <v>2466.64761</v>
      </c>
      <c r="G12" s="178">
        <v>0.21</v>
      </c>
      <c r="H12" s="175"/>
      <c r="I12" s="179"/>
      <c r="J12" s="77"/>
    </row>
    <row r="13" spans="1:10" ht="24.75" customHeight="1" thickBot="1" x14ac:dyDescent="0.45">
      <c r="A13" s="169" t="s">
        <v>56</v>
      </c>
      <c r="B13" s="88">
        <v>0</v>
      </c>
      <c r="C13" s="89"/>
      <c r="D13" s="90">
        <v>0</v>
      </c>
      <c r="E13" s="89"/>
      <c r="F13" s="90">
        <v>0</v>
      </c>
      <c r="G13" s="89"/>
      <c r="H13" s="90"/>
      <c r="I13" s="89"/>
      <c r="J13" s="91">
        <f>+B13+D13+F13+H13</f>
        <v>0</v>
      </c>
    </row>
    <row r="14" spans="1:10" ht="30" customHeight="1" thickTop="1" thickBot="1" x14ac:dyDescent="0.45">
      <c r="F14" s="98">
        <f>+J14/J15</f>
        <v>0</v>
      </c>
      <c r="G14" s="99" t="s">
        <v>64</v>
      </c>
      <c r="H14" s="238" t="s">
        <v>55</v>
      </c>
      <c r="I14" s="238"/>
      <c r="J14" s="92">
        <f>SUM(J5:J13)</f>
        <v>0</v>
      </c>
    </row>
    <row r="15" spans="1:10" ht="30" customHeight="1" thickTop="1" thickBot="1" x14ac:dyDescent="0.45">
      <c r="A15" s="220" t="s">
        <v>65</v>
      </c>
      <c r="H15" s="238" t="s">
        <v>41</v>
      </c>
      <c r="I15" s="238"/>
      <c r="J15" s="92">
        <f>+'DIR Wksht#2'!G6</f>
        <v>31117.883999999998</v>
      </c>
    </row>
    <row r="16" spans="1:10" ht="15.6" thickTop="1" x14ac:dyDescent="0.25">
      <c r="J16" s="79"/>
    </row>
    <row r="17" spans="1:10" ht="15" customHeight="1" x14ac:dyDescent="0.25">
      <c r="A17" s="237" t="s">
        <v>42</v>
      </c>
      <c r="B17" s="229"/>
      <c r="C17" s="229"/>
      <c r="D17" s="229"/>
      <c r="E17" s="229"/>
      <c r="F17" s="229"/>
      <c r="G17" s="229"/>
      <c r="H17" s="229"/>
      <c r="I17" s="229"/>
      <c r="J17" s="229"/>
    </row>
    <row r="18" spans="1:10" ht="12.75" customHeight="1" x14ac:dyDescent="0.25">
      <c r="A18" s="229"/>
      <c r="B18" s="229"/>
      <c r="C18" s="229"/>
      <c r="D18" s="229"/>
      <c r="E18" s="229"/>
      <c r="F18" s="229"/>
      <c r="G18" s="229"/>
      <c r="H18" s="229"/>
      <c r="I18" s="229"/>
      <c r="J18" s="229"/>
    </row>
    <row r="19" spans="1:10" ht="9" customHeight="1" x14ac:dyDescent="0.25">
      <c r="A19" s="229"/>
      <c r="B19" s="229"/>
      <c r="C19" s="229"/>
      <c r="D19" s="229"/>
      <c r="E19" s="229"/>
      <c r="F19" s="229"/>
      <c r="G19" s="229"/>
      <c r="H19" s="229"/>
      <c r="I19" s="229"/>
      <c r="J19" s="229"/>
    </row>
    <row r="20" spans="1:10" ht="15" customHeight="1" x14ac:dyDescent="0.25">
      <c r="A20" s="237" t="s">
        <v>81</v>
      </c>
      <c r="B20" s="229"/>
      <c r="C20" s="229"/>
      <c r="D20" s="229"/>
      <c r="E20" s="229"/>
      <c r="F20" s="229"/>
      <c r="G20" s="229"/>
      <c r="H20" s="229"/>
      <c r="I20" s="229"/>
      <c r="J20" s="229"/>
    </row>
    <row r="21" spans="1:10" x14ac:dyDescent="0.25">
      <c r="A21" s="229"/>
      <c r="B21" s="229"/>
      <c r="C21" s="229"/>
      <c r="D21" s="229"/>
      <c r="E21" s="229"/>
      <c r="F21" s="229"/>
      <c r="G21" s="229"/>
      <c r="H21" s="229"/>
      <c r="I21" s="229"/>
      <c r="J21" s="229"/>
    </row>
    <row r="22" spans="1:10" ht="1.5" customHeight="1" x14ac:dyDescent="0.25">
      <c r="A22" s="229"/>
      <c r="B22" s="229"/>
      <c r="C22" s="229"/>
      <c r="D22" s="229"/>
      <c r="E22" s="229"/>
      <c r="F22" s="229"/>
      <c r="G22" s="229"/>
      <c r="H22" s="229"/>
      <c r="I22" s="229"/>
      <c r="J22" s="229"/>
    </row>
  </sheetData>
  <mergeCells count="4">
    <mergeCell ref="A20:J22"/>
    <mergeCell ref="H14:I14"/>
    <mergeCell ref="H15:I15"/>
    <mergeCell ref="A17:J19"/>
  </mergeCells>
  <phoneticPr fontId="0" type="noConversion"/>
  <hyperlinks>
    <hyperlink ref="B3" r:id="rId1"/>
    <hyperlink ref="B7" r:id="rId2"/>
    <hyperlink ref="B11" r:id="rId3"/>
    <hyperlink ref="D3" r:id="rId4"/>
    <hyperlink ref="D7" r:id="rId5"/>
    <hyperlink ref="D11" r:id="rId6"/>
    <hyperlink ref="F3" r:id="rId7"/>
    <hyperlink ref="F7" r:id="rId8"/>
    <hyperlink ref="F11" r:id="rId9"/>
    <hyperlink ref="H3" r:id="rId10"/>
    <hyperlink ref="H7" r:id="rId11"/>
    <hyperlink ref="A15" r:id="rId12"/>
  </hyperlinks>
  <pageMargins left="0.75" right="0.75" top="1" bottom="1" header="0.5" footer="0.5"/>
  <pageSetup scale="75" orientation="landscape" r:id="rId13"/>
  <headerFooter alignWithMargins="0">
    <oddHeader>&amp;LIHS Lead Negotiator:&amp;C&amp;"Arial,Bold"SUPPORT PACKAGE SELECTION
Identifies Total DIR Shares Available for  selected Tribe&amp;RTribal Lead Negotiator:</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7"/>
  <sheetViews>
    <sheetView zoomScale="75" workbookViewId="0"/>
  </sheetViews>
  <sheetFormatPr defaultRowHeight="15" x14ac:dyDescent="0.25"/>
  <cols>
    <col min="1" max="1" width="35.81640625" customWidth="1"/>
    <col min="2" max="4" width="2.90625" customWidth="1"/>
    <col min="5" max="5" width="13.6328125" customWidth="1"/>
    <col min="6" max="6" width="6" customWidth="1"/>
    <col min="7" max="7" width="13.81640625" customWidth="1"/>
    <col min="8" max="8" width="6.08984375" customWidth="1"/>
    <col min="9" max="9" width="10.81640625" customWidth="1"/>
  </cols>
  <sheetData>
    <row r="1" spans="1:9" ht="31.2" x14ac:dyDescent="0.6">
      <c r="A1" s="66" t="s">
        <v>144</v>
      </c>
      <c r="B1" s="66"/>
      <c r="C1" s="66"/>
      <c r="D1" s="109"/>
      <c r="E1" s="110" t="str">
        <f>+'DIR Wksht#1'!E1</f>
        <v>TITLE  I or V</v>
      </c>
      <c r="F1" s="111"/>
      <c r="G1" s="112"/>
      <c r="H1" s="64" t="s">
        <v>114</v>
      </c>
    </row>
    <row r="2" spans="1:9" ht="15.75" customHeight="1" x14ac:dyDescent="0.25">
      <c r="A2" s="46"/>
      <c r="B2" s="46"/>
      <c r="C2" s="46"/>
      <c r="D2" s="115"/>
      <c r="E2" s="116"/>
      <c r="F2" s="116"/>
      <c r="G2" s="116"/>
      <c r="H2" s="4"/>
      <c r="I2" s="1"/>
    </row>
    <row r="3" spans="1:9" ht="22.8" x14ac:dyDescent="0.4">
      <c r="A3" s="5" t="s">
        <v>145</v>
      </c>
      <c r="B3" s="5"/>
      <c r="C3" s="5"/>
      <c r="D3" s="5"/>
      <c r="E3" s="6"/>
      <c r="F3" s="6"/>
      <c r="G3" s="2"/>
      <c r="H3" s="2"/>
      <c r="I3" s="1"/>
    </row>
    <row r="4" spans="1:9" ht="22.8" x14ac:dyDescent="0.4">
      <c r="A4" s="5"/>
      <c r="B4" s="5"/>
      <c r="C4" s="5"/>
      <c r="D4" s="111"/>
      <c r="E4" s="112"/>
      <c r="F4" s="113"/>
      <c r="G4" s="2"/>
      <c r="H4" s="2"/>
      <c r="I4" s="1"/>
    </row>
    <row r="5" spans="1:9" ht="22.8" x14ac:dyDescent="0.4">
      <c r="A5" s="218" t="s">
        <v>126</v>
      </c>
      <c r="B5" s="7"/>
      <c r="C5" s="7"/>
      <c r="D5" s="119"/>
      <c r="E5" s="120" t="str">
        <f>+'DIR Wksht#2'!E6</f>
        <v>WANNABEE</v>
      </c>
      <c r="F5" s="121"/>
      <c r="G5" s="208">
        <f>+I14</f>
        <v>20144</v>
      </c>
      <c r="H5" s="2"/>
      <c r="I5" s="1"/>
    </row>
    <row r="6" spans="1:9" ht="20.399999999999999" x14ac:dyDescent="0.35">
      <c r="A6" s="7"/>
      <c r="B6" s="7"/>
      <c r="C6" s="7"/>
      <c r="D6" s="112"/>
      <c r="E6" s="123" t="str">
        <f>+'DIR Wksht#2'!E7</f>
        <v>(USA)</v>
      </c>
      <c r="F6" s="121"/>
      <c r="G6" s="200"/>
      <c r="H6" s="2"/>
      <c r="I6" s="1"/>
    </row>
    <row r="7" spans="1:9" ht="18" x14ac:dyDescent="0.35">
      <c r="A7" s="7"/>
      <c r="B7" s="7"/>
      <c r="C7" s="7"/>
      <c r="D7" s="112"/>
      <c r="E7" s="123"/>
      <c r="F7" s="121"/>
      <c r="G7" s="2"/>
      <c r="H7" s="2"/>
      <c r="I7" s="1"/>
    </row>
    <row r="8" spans="1:9" ht="15.6" x14ac:dyDescent="0.3">
      <c r="A8" s="1"/>
      <c r="B8" s="1"/>
      <c r="C8" s="1"/>
      <c r="D8" s="215" t="s">
        <v>135</v>
      </c>
      <c r="E8" s="216"/>
      <c r="F8" s="217"/>
      <c r="G8" s="217"/>
      <c r="H8" s="2"/>
      <c r="I8" s="37"/>
    </row>
    <row r="9" spans="1:9" ht="15.6" x14ac:dyDescent="0.3">
      <c r="A9" s="12" t="s">
        <v>0</v>
      </c>
      <c r="B9" s="12"/>
      <c r="C9" s="12"/>
      <c r="D9" s="12"/>
      <c r="H9" s="11"/>
      <c r="I9" s="37" t="s">
        <v>136</v>
      </c>
    </row>
    <row r="10" spans="1:9" ht="17.399999999999999" x14ac:dyDescent="0.3">
      <c r="E10" s="199" t="s">
        <v>115</v>
      </c>
      <c r="G10" s="196" t="s">
        <v>84</v>
      </c>
      <c r="I10" s="38" t="s">
        <v>137</v>
      </c>
    </row>
    <row r="11" spans="1:9" ht="17.399999999999999" x14ac:dyDescent="0.3">
      <c r="A11" s="12"/>
      <c r="B11" s="12"/>
      <c r="C11" s="12"/>
      <c r="D11" s="12"/>
      <c r="E11" s="196" t="s">
        <v>18</v>
      </c>
      <c r="F11" s="209" t="s">
        <v>116</v>
      </c>
      <c r="G11" s="196" t="s">
        <v>18</v>
      </c>
      <c r="H11" s="210" t="s">
        <v>117</v>
      </c>
      <c r="I11" s="39" t="s">
        <v>18</v>
      </c>
    </row>
    <row r="12" spans="1:9" ht="15.6" x14ac:dyDescent="0.3">
      <c r="A12" s="12"/>
      <c r="B12" s="198" t="s">
        <v>119</v>
      </c>
      <c r="C12" s="12"/>
      <c r="D12" s="12"/>
      <c r="E12" s="2"/>
      <c r="F12" s="6"/>
      <c r="G12" s="6"/>
      <c r="H12" s="6"/>
      <c r="I12" s="1"/>
    </row>
    <row r="13" spans="1:9" x14ac:dyDescent="0.25">
      <c r="A13" s="2"/>
      <c r="B13" s="195" t="s">
        <v>120</v>
      </c>
      <c r="C13" s="197"/>
      <c r="I13" s="1"/>
    </row>
    <row r="14" spans="1:9" ht="15.6" x14ac:dyDescent="0.3">
      <c r="A14" s="16" t="s">
        <v>4</v>
      </c>
      <c r="B14" s="197"/>
      <c r="C14" s="197"/>
      <c r="E14" s="214">
        <f>+'DIR Wksht#1'!G16</f>
        <v>8213</v>
      </c>
      <c r="F14" s="211">
        <f>+'DIR Wksht#1'!F16</f>
        <v>1</v>
      </c>
      <c r="G14" s="212">
        <v>11931</v>
      </c>
      <c r="H14" s="17">
        <v>1</v>
      </c>
      <c r="I14" s="35">
        <f>E14+G14</f>
        <v>20144</v>
      </c>
    </row>
    <row r="15" spans="1:9" x14ac:dyDescent="0.25">
      <c r="A15" s="18"/>
      <c r="B15" s="60">
        <v>1</v>
      </c>
      <c r="C15" s="60">
        <v>2</v>
      </c>
      <c r="D15" s="60">
        <v>3</v>
      </c>
      <c r="E15" s="11"/>
      <c r="F15" s="19"/>
      <c r="G15" s="11"/>
      <c r="H15" s="19"/>
      <c r="I15" s="6"/>
    </row>
    <row r="16" spans="1:9" x14ac:dyDescent="0.25">
      <c r="A16" s="18"/>
      <c r="B16" s="141"/>
      <c r="C16" s="141"/>
      <c r="D16" s="141"/>
      <c r="E16" s="11"/>
      <c r="F16" s="19"/>
      <c r="G16" s="11"/>
      <c r="H16" s="19"/>
      <c r="I16" s="6"/>
    </row>
    <row r="17" spans="1:9" x14ac:dyDescent="0.25">
      <c r="A17" s="18"/>
      <c r="B17" s="141"/>
      <c r="C17" s="141"/>
      <c r="D17" s="141"/>
      <c r="E17" s="11"/>
      <c r="F17" s="19"/>
      <c r="G17" s="11"/>
      <c r="H17" s="19"/>
      <c r="I17" s="6"/>
    </row>
    <row r="18" spans="1:9" ht="17.399999999999999" x14ac:dyDescent="0.3">
      <c r="A18" s="202" t="s">
        <v>5</v>
      </c>
      <c r="B18" s="2"/>
      <c r="C18" s="2"/>
      <c r="D18" s="2"/>
      <c r="E18" s="6"/>
      <c r="F18" s="20"/>
      <c r="G18" s="6"/>
      <c r="H18" s="20"/>
      <c r="I18" s="6"/>
    </row>
    <row r="19" spans="1:9" ht="15.6" x14ac:dyDescent="0.3">
      <c r="A19" s="182" t="s">
        <v>83</v>
      </c>
      <c r="B19" s="47"/>
      <c r="C19" s="47"/>
      <c r="D19" s="47"/>
      <c r="E19" s="193">
        <f>+'DIR Wksht#1'!G19</f>
        <v>2874.5499999999997</v>
      </c>
      <c r="F19" s="194">
        <f>+'DIR Wksht#1'!H19</f>
        <v>0.35</v>
      </c>
      <c r="G19" s="27"/>
      <c r="H19" s="28"/>
      <c r="I19" s="34">
        <f>+E19</f>
        <v>2874.5499999999997</v>
      </c>
    </row>
    <row r="20" spans="1:9" ht="15.6" x14ac:dyDescent="0.3">
      <c r="A20" s="41" t="s">
        <v>30</v>
      </c>
      <c r="B20" s="163" t="s">
        <v>40</v>
      </c>
      <c r="C20" s="164" t="s">
        <v>40</v>
      </c>
      <c r="D20" s="164" t="s">
        <v>40</v>
      </c>
      <c r="F20" s="20"/>
      <c r="G20" s="6"/>
      <c r="H20" s="20"/>
      <c r="I20" s="22"/>
    </row>
    <row r="21" spans="1:9" ht="15.6" x14ac:dyDescent="0.3">
      <c r="A21" s="2" t="s">
        <v>113</v>
      </c>
      <c r="B21" s="165" t="s">
        <v>40</v>
      </c>
      <c r="C21" s="165" t="s">
        <v>40</v>
      </c>
      <c r="D21" s="165"/>
      <c r="E21" s="6"/>
      <c r="F21" s="20"/>
      <c r="G21" s="6"/>
      <c r="H21" s="20"/>
      <c r="I21" s="21"/>
    </row>
    <row r="22" spans="1:9" ht="15.6" x14ac:dyDescent="0.3">
      <c r="A22" s="3" t="s">
        <v>112</v>
      </c>
      <c r="B22" s="164" t="s">
        <v>40</v>
      </c>
      <c r="C22" s="163"/>
      <c r="D22" s="164"/>
      <c r="E22" s="6"/>
      <c r="F22" s="20"/>
      <c r="G22" s="6"/>
      <c r="H22" s="20"/>
      <c r="I22" s="21"/>
    </row>
    <row r="23" spans="1:9" ht="15.6" x14ac:dyDescent="0.3">
      <c r="A23" s="23" t="s">
        <v>111</v>
      </c>
      <c r="B23" s="166" t="s">
        <v>43</v>
      </c>
      <c r="C23" s="166"/>
      <c r="D23" s="166"/>
      <c r="E23" s="6"/>
      <c r="F23" s="20"/>
      <c r="G23" s="6"/>
      <c r="H23" s="20"/>
      <c r="I23" s="21"/>
    </row>
    <row r="24" spans="1:9" ht="15.6" x14ac:dyDescent="0.3">
      <c r="A24" s="23"/>
      <c r="B24" s="183"/>
      <c r="C24" s="183"/>
      <c r="D24" s="183"/>
      <c r="E24" s="6"/>
      <c r="F24" s="20"/>
      <c r="G24" s="6"/>
      <c r="H24" s="20"/>
      <c r="I24" s="21"/>
    </row>
    <row r="25" spans="1:9" ht="15.6" x14ac:dyDescent="0.3">
      <c r="A25" s="204" t="s">
        <v>121</v>
      </c>
      <c r="B25" s="183"/>
      <c r="C25" s="183"/>
      <c r="D25" s="183"/>
      <c r="E25" s="6"/>
      <c r="F25" s="20"/>
      <c r="G25" s="34">
        <f>G14*H25</f>
        <v>596.55000000000007</v>
      </c>
      <c r="H25" s="194">
        <v>0.05</v>
      </c>
      <c r="I25" s="21">
        <f>+G25</f>
        <v>596.55000000000007</v>
      </c>
    </row>
    <row r="26" spans="1:9" ht="15.6" x14ac:dyDescent="0.3">
      <c r="A26" s="185" t="s">
        <v>85</v>
      </c>
      <c r="B26" s="163" t="s">
        <v>40</v>
      </c>
      <c r="C26" s="164" t="s">
        <v>40</v>
      </c>
      <c r="D26" s="164" t="s">
        <v>40</v>
      </c>
      <c r="E26" s="6"/>
      <c r="F26" s="20"/>
      <c r="G26" s="6"/>
      <c r="H26" s="192">
        <v>0.9</v>
      </c>
      <c r="I26" s="21"/>
    </row>
    <row r="27" spans="1:9" ht="15.6" x14ac:dyDescent="0.3">
      <c r="A27" s="185" t="s">
        <v>86</v>
      </c>
      <c r="B27" s="165" t="s">
        <v>40</v>
      </c>
      <c r="C27" s="165" t="s">
        <v>40</v>
      </c>
      <c r="D27" s="165"/>
      <c r="E27" s="6"/>
      <c r="F27" s="20"/>
      <c r="G27" s="6"/>
      <c r="H27" s="20">
        <v>0.08</v>
      </c>
      <c r="I27" s="21"/>
    </row>
    <row r="28" spans="1:9" ht="15.6" x14ac:dyDescent="0.3">
      <c r="A28" s="185" t="s">
        <v>87</v>
      </c>
      <c r="B28" s="164" t="s">
        <v>40</v>
      </c>
      <c r="C28" s="163"/>
      <c r="D28" s="164"/>
      <c r="E28" s="6"/>
      <c r="F28" s="20"/>
      <c r="G28" s="6"/>
      <c r="H28" s="20">
        <v>0.01</v>
      </c>
      <c r="I28" s="21"/>
    </row>
    <row r="29" spans="1:9" ht="15.6" x14ac:dyDescent="0.3">
      <c r="A29" s="45" t="s">
        <v>104</v>
      </c>
      <c r="B29" s="166" t="s">
        <v>43</v>
      </c>
      <c r="C29" s="166"/>
      <c r="D29" s="166"/>
      <c r="E29" s="6"/>
      <c r="F29" s="20"/>
      <c r="G29" s="6"/>
      <c r="H29" s="20">
        <v>0.01</v>
      </c>
      <c r="I29" s="21"/>
    </row>
    <row r="30" spans="1:9" ht="15.6" x14ac:dyDescent="0.3">
      <c r="A30" s="23"/>
      <c r="B30" s="183"/>
      <c r="C30" s="183"/>
      <c r="D30" s="183"/>
      <c r="E30" s="6"/>
      <c r="F30" s="20"/>
      <c r="G30" s="6"/>
      <c r="H30" s="20"/>
      <c r="I30" s="21"/>
    </row>
    <row r="31" spans="1:9" ht="15.6" x14ac:dyDescent="0.3">
      <c r="A31" s="184" t="s">
        <v>88</v>
      </c>
      <c r="B31" s="183"/>
      <c r="C31" s="183"/>
      <c r="D31" s="183"/>
      <c r="E31" s="6"/>
      <c r="F31" s="20"/>
      <c r="G31" s="6"/>
      <c r="H31" s="20"/>
      <c r="I31" s="21"/>
    </row>
    <row r="32" spans="1:9" ht="15.75" customHeight="1" x14ac:dyDescent="0.3">
      <c r="A32" s="186" t="s">
        <v>110</v>
      </c>
      <c r="B32" s="166" t="s">
        <v>40</v>
      </c>
      <c r="C32" s="166" t="s">
        <v>40</v>
      </c>
      <c r="D32" s="166" t="s">
        <v>40</v>
      </c>
      <c r="E32" s="6"/>
      <c r="F32" s="20"/>
      <c r="G32" s="6"/>
      <c r="H32" s="20"/>
      <c r="I32" s="21"/>
    </row>
    <row r="33" spans="1:9" ht="16.5" customHeight="1" x14ac:dyDescent="0.3">
      <c r="A33" s="186" t="s">
        <v>109</v>
      </c>
      <c r="B33" s="166" t="s">
        <v>40</v>
      </c>
      <c r="C33" s="166" t="s">
        <v>40</v>
      </c>
      <c r="D33" s="166" t="s">
        <v>40</v>
      </c>
      <c r="E33" s="6"/>
      <c r="F33" s="20"/>
      <c r="G33" s="6"/>
      <c r="H33" s="20"/>
      <c r="I33" s="21"/>
    </row>
    <row r="34" spans="1:9" ht="15.75" customHeight="1" x14ac:dyDescent="0.3">
      <c r="A34" s="186" t="s">
        <v>108</v>
      </c>
      <c r="B34" s="166" t="s">
        <v>40</v>
      </c>
      <c r="C34" s="166" t="s">
        <v>40</v>
      </c>
      <c r="D34" s="166" t="s">
        <v>40</v>
      </c>
      <c r="E34" s="6"/>
      <c r="F34" s="20"/>
      <c r="G34" s="6"/>
      <c r="H34" s="20"/>
      <c r="I34" s="21"/>
    </row>
    <row r="35" spans="1:9" ht="15.75" customHeight="1" x14ac:dyDescent="0.3">
      <c r="A35" s="186" t="s">
        <v>107</v>
      </c>
      <c r="B35" s="166" t="s">
        <v>40</v>
      </c>
      <c r="C35" s="166" t="s">
        <v>40</v>
      </c>
      <c r="D35" s="166" t="s">
        <v>40</v>
      </c>
      <c r="E35" s="6"/>
      <c r="F35" s="20"/>
      <c r="G35" s="6"/>
      <c r="H35" s="20"/>
      <c r="I35" s="21"/>
    </row>
    <row r="36" spans="1:9" ht="16.5" customHeight="1" x14ac:dyDescent="0.3">
      <c r="A36" s="186" t="s">
        <v>106</v>
      </c>
      <c r="B36" s="166" t="s">
        <v>40</v>
      </c>
      <c r="C36" s="166" t="s">
        <v>40</v>
      </c>
      <c r="D36" s="166"/>
      <c r="E36" s="6"/>
      <c r="F36" s="20"/>
      <c r="G36" s="6"/>
      <c r="H36" s="20"/>
      <c r="I36" s="21"/>
    </row>
    <row r="37" spans="1:9" ht="15.75" customHeight="1" x14ac:dyDescent="0.3">
      <c r="A37" s="186" t="s">
        <v>105</v>
      </c>
      <c r="B37" s="166" t="s">
        <v>40</v>
      </c>
      <c r="C37" s="166"/>
      <c r="D37" s="166"/>
      <c r="E37" s="6"/>
      <c r="F37" s="20"/>
      <c r="G37" s="6"/>
      <c r="H37" s="20"/>
      <c r="I37" s="21"/>
    </row>
    <row r="38" spans="1:9" ht="15.75" customHeight="1" x14ac:dyDescent="0.3">
      <c r="A38" s="186"/>
      <c r="B38" s="183"/>
      <c r="C38" s="183"/>
      <c r="D38" s="183"/>
      <c r="E38" s="6"/>
      <c r="F38" s="20"/>
      <c r="G38" s="6"/>
      <c r="H38" s="20"/>
      <c r="I38" s="21"/>
    </row>
    <row r="39" spans="1:9" ht="15.75" customHeight="1" x14ac:dyDescent="0.3">
      <c r="A39" s="186"/>
      <c r="B39" s="183"/>
      <c r="C39" s="183"/>
      <c r="D39" s="183"/>
      <c r="E39" s="6"/>
      <c r="F39" s="20"/>
      <c r="G39" s="6"/>
      <c r="H39" s="20"/>
      <c r="I39" s="21"/>
    </row>
    <row r="40" spans="1:9" ht="15.6" x14ac:dyDescent="0.3">
      <c r="A40" s="23"/>
      <c r="B40" s="54"/>
      <c r="C40" s="54"/>
      <c r="D40" s="54"/>
      <c r="E40" s="6"/>
      <c r="F40" s="20"/>
      <c r="G40" s="6"/>
      <c r="H40" s="20"/>
      <c r="I40" s="21"/>
    </row>
    <row r="41" spans="1:9" ht="17.399999999999999" x14ac:dyDescent="0.3">
      <c r="A41" s="202" t="s">
        <v>22</v>
      </c>
      <c r="B41" s="54"/>
      <c r="C41" s="54"/>
      <c r="D41" s="54"/>
      <c r="E41" s="24"/>
      <c r="F41" s="25"/>
      <c r="G41" s="24"/>
      <c r="H41" s="25"/>
      <c r="I41" s="21"/>
    </row>
    <row r="42" spans="1:9" ht="15.6" x14ac:dyDescent="0.3">
      <c r="A42" s="182" t="s">
        <v>83</v>
      </c>
      <c r="B42" s="52"/>
      <c r="C42" s="52"/>
      <c r="D42" s="52"/>
      <c r="E42" s="193">
        <f>+'DIR Wksht#1'!G27</f>
        <v>1314.08</v>
      </c>
      <c r="F42" s="194">
        <f>+'DIR Wksht#1'!H27</f>
        <v>0.16</v>
      </c>
      <c r="G42" s="27"/>
      <c r="H42" s="28"/>
      <c r="I42" s="34">
        <v>2592</v>
      </c>
    </row>
    <row r="43" spans="1:9" ht="15.75" customHeight="1" x14ac:dyDescent="0.3">
      <c r="A43" s="26" t="s">
        <v>9</v>
      </c>
      <c r="B43" s="59" t="s">
        <v>40</v>
      </c>
      <c r="C43" s="59" t="s">
        <v>40</v>
      </c>
      <c r="D43" s="59" t="s">
        <v>40</v>
      </c>
      <c r="E43" s="6"/>
      <c r="F43" s="20"/>
      <c r="G43" s="6"/>
      <c r="H43" s="20"/>
      <c r="I43" s="22"/>
    </row>
    <row r="44" spans="1:9" ht="15.6" x14ac:dyDescent="0.3">
      <c r="A44" s="23" t="s">
        <v>10</v>
      </c>
      <c r="B44" s="57" t="s">
        <v>40</v>
      </c>
      <c r="C44" s="57" t="s">
        <v>40</v>
      </c>
      <c r="D44" s="57"/>
      <c r="E44" s="6"/>
      <c r="F44" s="20"/>
      <c r="G44" s="6"/>
      <c r="H44" s="20"/>
      <c r="I44" s="21"/>
    </row>
    <row r="45" spans="1:9" ht="15.6" x14ac:dyDescent="0.3">
      <c r="A45" s="23" t="s">
        <v>15</v>
      </c>
      <c r="B45" s="58" t="s">
        <v>40</v>
      </c>
      <c r="C45" s="58"/>
      <c r="D45" s="58"/>
      <c r="E45" s="27"/>
      <c r="F45" s="28"/>
      <c r="G45" s="27"/>
      <c r="H45" s="28"/>
      <c r="I45" s="21"/>
    </row>
    <row r="46" spans="1:9" ht="22.8" x14ac:dyDescent="0.4">
      <c r="A46" s="221"/>
      <c r="B46" s="129"/>
      <c r="C46" s="129"/>
      <c r="D46" s="129"/>
      <c r="E46" s="27"/>
      <c r="F46" s="28"/>
      <c r="G46" s="27"/>
      <c r="H46" s="28"/>
      <c r="I46" s="21"/>
    </row>
    <row r="47" spans="1:9" ht="15.6" x14ac:dyDescent="0.3">
      <c r="A47" s="222" t="s">
        <v>122</v>
      </c>
      <c r="B47" s="129"/>
      <c r="C47" s="129"/>
      <c r="D47" s="129"/>
      <c r="E47" s="27"/>
      <c r="F47" s="28"/>
      <c r="G47" s="193">
        <f>G14*H47</f>
        <v>2386.2000000000003</v>
      </c>
      <c r="H47" s="194">
        <v>0.2</v>
      </c>
      <c r="I47" s="21">
        <f>+G47</f>
        <v>2386.2000000000003</v>
      </c>
    </row>
    <row r="48" spans="1:9" ht="15.75" customHeight="1" x14ac:dyDescent="0.3">
      <c r="A48" s="26" t="s">
        <v>9</v>
      </c>
      <c r="B48" s="59" t="s">
        <v>40</v>
      </c>
      <c r="C48" s="59" t="s">
        <v>40</v>
      </c>
      <c r="D48" s="59" t="s">
        <v>40</v>
      </c>
      <c r="E48" s="27"/>
      <c r="F48" s="28"/>
      <c r="G48" s="27"/>
      <c r="H48" s="28">
        <v>0.65</v>
      </c>
      <c r="I48" s="21"/>
    </row>
    <row r="49" spans="1:9" ht="15.6" x14ac:dyDescent="0.3">
      <c r="A49" s="23" t="s">
        <v>90</v>
      </c>
      <c r="B49" s="57" t="s">
        <v>40</v>
      </c>
      <c r="C49" s="57" t="s">
        <v>40</v>
      </c>
      <c r="D49" s="57"/>
      <c r="E49" s="27"/>
      <c r="F49" s="28"/>
      <c r="G49" s="27"/>
      <c r="H49" s="28">
        <v>0.25</v>
      </c>
      <c r="I49" s="21"/>
    </row>
    <row r="50" spans="1:9" ht="15.6" x14ac:dyDescent="0.3">
      <c r="A50" s="23" t="s">
        <v>15</v>
      </c>
      <c r="B50" s="58" t="s">
        <v>40</v>
      </c>
      <c r="C50" s="58"/>
      <c r="D50" s="58"/>
      <c r="E50" s="27"/>
      <c r="F50" s="28"/>
      <c r="G50" s="27"/>
      <c r="H50" s="28">
        <v>0.1</v>
      </c>
      <c r="I50" s="21"/>
    </row>
    <row r="51" spans="1:9" ht="15.6" x14ac:dyDescent="0.3">
      <c r="A51" s="23"/>
      <c r="B51" s="129"/>
      <c r="C51" s="129"/>
      <c r="D51" s="129"/>
      <c r="E51" s="27"/>
      <c r="F51" s="28"/>
      <c r="G51" s="27"/>
      <c r="H51" s="28"/>
      <c r="I51" s="21"/>
    </row>
    <row r="52" spans="1:9" ht="15.6" x14ac:dyDescent="0.3">
      <c r="A52" s="184" t="s">
        <v>88</v>
      </c>
      <c r="B52" s="129"/>
      <c r="C52" s="129"/>
      <c r="D52" s="129"/>
      <c r="E52" s="27"/>
      <c r="F52" s="28"/>
      <c r="G52" s="27"/>
      <c r="H52" s="28"/>
      <c r="I52" s="21"/>
    </row>
    <row r="53" spans="1:9" ht="15.75" customHeight="1" x14ac:dyDescent="0.3">
      <c r="A53" s="186" t="s">
        <v>91</v>
      </c>
      <c r="B53" s="58" t="s">
        <v>40</v>
      </c>
      <c r="C53" s="58" t="s">
        <v>40</v>
      </c>
      <c r="D53" s="58" t="s">
        <v>40</v>
      </c>
      <c r="E53" s="27"/>
      <c r="F53" s="28"/>
      <c r="G53" s="27"/>
      <c r="H53" s="28"/>
      <c r="I53" s="21"/>
    </row>
    <row r="54" spans="1:9" ht="15.75" customHeight="1" x14ac:dyDescent="0.3">
      <c r="A54" s="186" t="s">
        <v>92</v>
      </c>
      <c r="B54" s="58" t="s">
        <v>40</v>
      </c>
      <c r="C54" s="58"/>
      <c r="D54" s="58"/>
      <c r="E54" s="27"/>
      <c r="F54" s="28"/>
      <c r="G54" s="27"/>
      <c r="H54" s="28"/>
      <c r="I54" s="21"/>
    </row>
    <row r="55" spans="1:9" ht="15.75" customHeight="1" x14ac:dyDescent="0.3">
      <c r="A55" s="186" t="s">
        <v>93</v>
      </c>
      <c r="B55" s="58" t="s">
        <v>40</v>
      </c>
      <c r="C55" s="58"/>
      <c r="D55" s="58"/>
      <c r="E55" s="27"/>
      <c r="F55" s="28"/>
      <c r="G55" s="27"/>
      <c r="H55" s="28"/>
      <c r="I55" s="21"/>
    </row>
    <row r="56" spans="1:9" ht="15.75" customHeight="1" x14ac:dyDescent="0.3">
      <c r="A56" s="186" t="s">
        <v>89</v>
      </c>
      <c r="B56" s="58" t="s">
        <v>40</v>
      </c>
      <c r="C56" s="58"/>
      <c r="D56" s="58"/>
      <c r="E56" s="24"/>
      <c r="F56" s="25"/>
      <c r="G56" s="24"/>
      <c r="H56" s="25"/>
      <c r="I56" s="21"/>
    </row>
    <row r="57" spans="1:9" ht="15.75" customHeight="1" x14ac:dyDescent="0.3">
      <c r="A57" s="186"/>
      <c r="B57" s="129"/>
      <c r="C57" s="129"/>
      <c r="D57" s="129"/>
      <c r="E57" s="24"/>
      <c r="F57" s="25"/>
      <c r="G57" s="24"/>
      <c r="H57" s="25"/>
      <c r="I57" s="21"/>
    </row>
    <row r="58" spans="1:9" ht="15.75" customHeight="1" x14ac:dyDescent="0.3">
      <c r="A58" s="186"/>
      <c r="B58" s="129"/>
      <c r="C58" s="129"/>
      <c r="D58" s="129"/>
      <c r="E58" s="24"/>
      <c r="F58" s="25"/>
      <c r="G58" s="24"/>
      <c r="H58" s="25"/>
      <c r="I58" s="21"/>
    </row>
    <row r="59" spans="1:9" ht="15.6" x14ac:dyDescent="0.3">
      <c r="A59" s="1"/>
      <c r="B59" s="53"/>
      <c r="C59" s="53"/>
      <c r="D59" s="53"/>
      <c r="E59" s="24"/>
      <c r="F59" s="25"/>
      <c r="G59" s="24"/>
      <c r="H59" s="25"/>
      <c r="I59" s="21"/>
    </row>
    <row r="60" spans="1:9" ht="17.399999999999999" x14ac:dyDescent="0.3">
      <c r="A60" s="201" t="s">
        <v>19</v>
      </c>
      <c r="B60" s="52"/>
      <c r="C60" s="52"/>
      <c r="D60" s="52"/>
      <c r="E60" s="193">
        <f>+'DIR Wksht#1'!G34</f>
        <v>1971.12</v>
      </c>
      <c r="F60" s="194">
        <f>+'DIR Wksht#1'!H34</f>
        <v>0.24</v>
      </c>
      <c r="G60" s="27"/>
      <c r="H60" s="28"/>
      <c r="I60" s="34">
        <f>+E60</f>
        <v>1971.12</v>
      </c>
    </row>
    <row r="61" spans="1:9" ht="17.399999999999999" x14ac:dyDescent="0.3">
      <c r="A61" s="201" t="s">
        <v>20</v>
      </c>
      <c r="B61" s="52"/>
      <c r="C61" s="52"/>
      <c r="D61" s="52"/>
      <c r="E61" s="27"/>
      <c r="F61" s="28"/>
      <c r="G61" s="27"/>
      <c r="H61" s="28"/>
      <c r="I61" s="34"/>
    </row>
    <row r="62" spans="1:9" ht="15" customHeight="1" x14ac:dyDescent="0.3">
      <c r="A62" s="182" t="s">
        <v>83</v>
      </c>
      <c r="B62" s="52"/>
      <c r="C62" s="52"/>
      <c r="D62" s="52"/>
      <c r="E62" s="27"/>
      <c r="F62" s="28"/>
      <c r="G62" s="27"/>
      <c r="H62" s="28"/>
      <c r="I62" s="34"/>
    </row>
    <row r="63" spans="1:9" ht="16.5" customHeight="1" x14ac:dyDescent="0.3">
      <c r="A63" s="26" t="s">
        <v>63</v>
      </c>
      <c r="B63" s="58" t="s">
        <v>40</v>
      </c>
      <c r="C63" s="58" t="s">
        <v>40</v>
      </c>
      <c r="D63" s="58" t="s">
        <v>40</v>
      </c>
      <c r="E63" s="27"/>
      <c r="F63" s="28"/>
      <c r="G63" s="27"/>
      <c r="H63" s="28"/>
      <c r="I63" s="22"/>
    </row>
    <row r="64" spans="1:9" ht="15.6" x14ac:dyDescent="0.3">
      <c r="A64" s="3" t="s">
        <v>12</v>
      </c>
      <c r="B64" s="56" t="s">
        <v>40</v>
      </c>
      <c r="C64" s="56" t="s">
        <v>40</v>
      </c>
      <c r="D64" s="56"/>
      <c r="E64" s="6"/>
      <c r="F64" s="20"/>
      <c r="G64" s="6"/>
      <c r="H64" s="20"/>
    </row>
    <row r="65" spans="1:9" ht="15.6" x14ac:dyDescent="0.3">
      <c r="A65" s="3" t="s">
        <v>11</v>
      </c>
      <c r="B65" s="56" t="s">
        <v>40</v>
      </c>
      <c r="C65" s="56"/>
      <c r="D65" s="56"/>
      <c r="E65" s="6"/>
      <c r="F65" s="20"/>
      <c r="G65" s="6"/>
      <c r="H65" s="20"/>
      <c r="I65" s="21"/>
    </row>
    <row r="66" spans="1:9" ht="15.6" x14ac:dyDescent="0.3">
      <c r="A66" s="3"/>
      <c r="B66" s="149"/>
      <c r="C66" s="149"/>
      <c r="D66" s="149"/>
      <c r="E66" s="6"/>
      <c r="F66" s="20"/>
      <c r="G66" s="6"/>
      <c r="H66" s="20"/>
      <c r="I66" s="21"/>
    </row>
    <row r="67" spans="1:9" ht="15.6" x14ac:dyDescent="0.3">
      <c r="A67" s="203" t="s">
        <v>123</v>
      </c>
      <c r="B67" s="149"/>
      <c r="C67" s="149"/>
      <c r="D67" s="149"/>
      <c r="E67" s="6"/>
      <c r="F67" s="20"/>
      <c r="G67" s="193">
        <f>G14*H67</f>
        <v>5965.5</v>
      </c>
      <c r="H67" s="194">
        <v>0.5</v>
      </c>
      <c r="I67" s="205">
        <f>+G67</f>
        <v>5965.5</v>
      </c>
    </row>
    <row r="68" spans="1:9" ht="16.5" customHeight="1" x14ac:dyDescent="0.3">
      <c r="A68" s="26" t="s">
        <v>63</v>
      </c>
      <c r="B68" s="58" t="s">
        <v>40</v>
      </c>
      <c r="C68" s="58" t="s">
        <v>40</v>
      </c>
      <c r="D68" s="58" t="s">
        <v>40</v>
      </c>
      <c r="E68" s="6"/>
      <c r="F68" s="20"/>
      <c r="G68" s="6"/>
      <c r="H68" s="187">
        <v>0.1</v>
      </c>
      <c r="I68" s="20"/>
    </row>
    <row r="69" spans="1:9" ht="15.6" x14ac:dyDescent="0.3">
      <c r="A69" s="3" t="s">
        <v>12</v>
      </c>
      <c r="B69" s="56" t="s">
        <v>40</v>
      </c>
      <c r="C69" s="56" t="s">
        <v>40</v>
      </c>
      <c r="D69" s="56"/>
      <c r="E69" s="6"/>
      <c r="F69" s="20"/>
      <c r="G69" s="6"/>
      <c r="H69" s="20">
        <v>0.6</v>
      </c>
      <c r="I69" s="21"/>
    </row>
    <row r="70" spans="1:9" ht="15.6" x14ac:dyDescent="0.3">
      <c r="A70" s="3" t="s">
        <v>11</v>
      </c>
      <c r="B70" s="56" t="s">
        <v>40</v>
      </c>
      <c r="C70" s="56"/>
      <c r="D70" s="56"/>
      <c r="E70" s="6"/>
      <c r="F70" s="20"/>
      <c r="G70" s="6"/>
      <c r="H70" s="20">
        <v>0.3</v>
      </c>
      <c r="I70" s="21"/>
    </row>
    <row r="71" spans="1:9" ht="15.6" x14ac:dyDescent="0.3">
      <c r="E71" s="6"/>
      <c r="F71" s="20"/>
      <c r="G71" s="6"/>
      <c r="H71" s="20"/>
      <c r="I71" s="21"/>
    </row>
    <row r="72" spans="1:9" ht="15.6" x14ac:dyDescent="0.3">
      <c r="A72" s="184" t="s">
        <v>88</v>
      </c>
      <c r="B72" s="54"/>
      <c r="C72" s="54"/>
      <c r="D72" s="54"/>
      <c r="E72" s="6"/>
      <c r="F72" s="20"/>
      <c r="G72" s="6"/>
      <c r="H72" s="20"/>
      <c r="I72" s="21"/>
    </row>
    <row r="73" spans="1:9" ht="15.75" customHeight="1" x14ac:dyDescent="0.3">
      <c r="A73" s="188" t="s">
        <v>94</v>
      </c>
      <c r="B73" s="58" t="s">
        <v>40</v>
      </c>
      <c r="C73" s="58" t="s">
        <v>40</v>
      </c>
      <c r="D73" s="58" t="s">
        <v>40</v>
      </c>
      <c r="E73" s="6"/>
      <c r="F73" s="20"/>
      <c r="G73" s="6"/>
      <c r="H73" s="20"/>
      <c r="I73" s="21"/>
    </row>
    <row r="74" spans="1:9" ht="15.75" customHeight="1" x14ac:dyDescent="0.3">
      <c r="A74" s="188" t="s">
        <v>95</v>
      </c>
      <c r="B74" s="58" t="s">
        <v>40</v>
      </c>
      <c r="C74" s="58" t="s">
        <v>40</v>
      </c>
      <c r="D74" s="58"/>
      <c r="E74" s="6"/>
      <c r="F74" s="20"/>
      <c r="G74" s="6"/>
      <c r="H74" s="20"/>
      <c r="I74" s="21"/>
    </row>
    <row r="75" spans="1:9" ht="15.75" customHeight="1" x14ac:dyDescent="0.3">
      <c r="A75" s="188" t="s">
        <v>96</v>
      </c>
      <c r="B75" s="58" t="s">
        <v>40</v>
      </c>
      <c r="C75" s="58" t="s">
        <v>40</v>
      </c>
      <c r="D75" s="58"/>
      <c r="E75" s="6"/>
      <c r="F75" s="20"/>
      <c r="G75" s="6"/>
      <c r="H75" s="20"/>
      <c r="I75" s="21"/>
    </row>
    <row r="76" spans="1:9" ht="18" customHeight="1" x14ac:dyDescent="0.3">
      <c r="A76" s="188" t="s">
        <v>97</v>
      </c>
      <c r="B76" s="58" t="s">
        <v>40</v>
      </c>
      <c r="C76" s="58"/>
      <c r="D76" s="58"/>
      <c r="E76" s="6"/>
      <c r="F76" s="20"/>
      <c r="G76" s="6"/>
      <c r="H76" s="20"/>
      <c r="I76" s="21"/>
    </row>
    <row r="77" spans="1:9" ht="15.75" customHeight="1" x14ac:dyDescent="0.3">
      <c r="A77" s="188" t="s">
        <v>98</v>
      </c>
      <c r="B77" s="58" t="s">
        <v>40</v>
      </c>
      <c r="C77" s="58"/>
      <c r="D77" s="58"/>
      <c r="E77" s="6"/>
      <c r="F77" s="20"/>
      <c r="G77" s="6"/>
      <c r="H77" s="20"/>
      <c r="I77" s="21"/>
    </row>
    <row r="78" spans="1:9" ht="15.75" customHeight="1" x14ac:dyDescent="0.3">
      <c r="A78" s="188" t="s">
        <v>99</v>
      </c>
      <c r="B78" s="58" t="s">
        <v>40</v>
      </c>
      <c r="C78" s="58"/>
      <c r="D78" s="58"/>
      <c r="E78" s="6"/>
      <c r="F78" s="20"/>
      <c r="G78" s="6"/>
      <c r="H78" s="20"/>
      <c r="I78" s="21"/>
    </row>
    <row r="79" spans="1:9" ht="15.75" customHeight="1" x14ac:dyDescent="0.3">
      <c r="A79" s="188" t="s">
        <v>100</v>
      </c>
      <c r="B79" s="58" t="s">
        <v>40</v>
      </c>
      <c r="C79" s="58"/>
      <c r="D79" s="58"/>
      <c r="E79" s="6"/>
      <c r="F79" s="20"/>
      <c r="G79" s="6"/>
      <c r="H79" s="20"/>
      <c r="I79" s="21"/>
    </row>
    <row r="80" spans="1:9" ht="15.75" customHeight="1" x14ac:dyDescent="0.3">
      <c r="A80" s="188" t="s">
        <v>89</v>
      </c>
      <c r="B80" s="58" t="s">
        <v>40</v>
      </c>
      <c r="C80" s="58"/>
      <c r="D80" s="58"/>
      <c r="E80" s="6"/>
      <c r="F80" s="20"/>
      <c r="G80" s="6"/>
      <c r="H80" s="20"/>
      <c r="I80" s="21"/>
    </row>
    <row r="81" spans="1:9" ht="15.75" customHeight="1" x14ac:dyDescent="0.3">
      <c r="A81" s="186"/>
      <c r="B81" s="129"/>
      <c r="C81" s="129"/>
      <c r="D81" s="129"/>
      <c r="E81" s="6"/>
      <c r="F81" s="20"/>
      <c r="G81" s="6"/>
      <c r="H81" s="20"/>
      <c r="I81" s="21"/>
    </row>
    <row r="82" spans="1:9" ht="15.75" customHeight="1" x14ac:dyDescent="0.3">
      <c r="A82" s="186"/>
      <c r="B82" s="129"/>
      <c r="C82" s="129"/>
      <c r="D82" s="129"/>
      <c r="E82" s="6"/>
      <c r="F82" s="20"/>
      <c r="G82" s="6"/>
      <c r="H82" s="20"/>
      <c r="I82" s="21"/>
    </row>
    <row r="83" spans="1:9" ht="15.6" x14ac:dyDescent="0.3">
      <c r="B83" s="54"/>
      <c r="C83" s="54"/>
      <c r="D83" s="54"/>
      <c r="E83" s="6"/>
      <c r="F83" s="20"/>
      <c r="G83" s="6"/>
      <c r="H83" s="20"/>
      <c r="I83" s="21"/>
    </row>
    <row r="84" spans="1:9" ht="17.399999999999999" x14ac:dyDescent="0.3">
      <c r="A84" s="202" t="s">
        <v>23</v>
      </c>
      <c r="B84" s="52"/>
      <c r="C84" s="52"/>
      <c r="D84" s="52"/>
      <c r="E84" s="193">
        <f>+'DIR Wksht#1'!G43</f>
        <v>2053.25</v>
      </c>
      <c r="F84" s="194">
        <f>+'DIR Wksht#1'!H43</f>
        <v>0.25</v>
      </c>
      <c r="G84" s="27"/>
      <c r="H84" s="28"/>
      <c r="I84" s="34">
        <f>+E84</f>
        <v>2053.25</v>
      </c>
    </row>
    <row r="85" spans="1:9" ht="15.6" x14ac:dyDescent="0.3">
      <c r="A85" s="182" t="s">
        <v>83</v>
      </c>
      <c r="B85" s="52"/>
      <c r="C85" s="52"/>
      <c r="D85" s="52"/>
      <c r="E85" s="27"/>
      <c r="F85" s="28"/>
      <c r="G85" s="27"/>
      <c r="H85" s="28"/>
      <c r="I85" s="35"/>
    </row>
    <row r="86" spans="1:9" ht="15.6" x14ac:dyDescent="0.3">
      <c r="A86" s="2" t="s">
        <v>13</v>
      </c>
      <c r="B86" s="57" t="s">
        <v>40</v>
      </c>
      <c r="C86" s="57" t="s">
        <v>40</v>
      </c>
      <c r="D86" s="57"/>
      <c r="E86" s="6"/>
      <c r="F86" s="20"/>
      <c r="G86" s="6"/>
      <c r="H86" s="20"/>
      <c r="I86" s="21"/>
    </row>
    <row r="87" spans="1:9" ht="15.6" x14ac:dyDescent="0.3">
      <c r="A87" s="2" t="s">
        <v>21</v>
      </c>
      <c r="B87" s="57" t="s">
        <v>40</v>
      </c>
      <c r="C87" s="57"/>
      <c r="D87" s="57"/>
      <c r="E87" s="6"/>
      <c r="F87" s="20"/>
      <c r="G87" s="6"/>
      <c r="H87" s="20"/>
      <c r="I87" s="22"/>
    </row>
    <row r="89" spans="1:9" ht="15.6" x14ac:dyDescent="0.3">
      <c r="A89" s="23"/>
      <c r="B89" s="23"/>
      <c r="C89" s="23"/>
      <c r="D89" s="23"/>
      <c r="E89" s="6"/>
      <c r="F89" s="20"/>
      <c r="G89" s="6"/>
      <c r="H89" s="20"/>
      <c r="I89" s="21"/>
    </row>
    <row r="90" spans="1:9" ht="15.6" x14ac:dyDescent="0.3">
      <c r="A90" s="203" t="s">
        <v>124</v>
      </c>
      <c r="B90" s="23"/>
      <c r="C90" s="23"/>
      <c r="D90" s="23"/>
      <c r="E90" s="6"/>
      <c r="F90" s="20"/>
      <c r="G90" s="193">
        <f>G14*H90</f>
        <v>2982.75</v>
      </c>
      <c r="H90" s="194">
        <v>0.25</v>
      </c>
      <c r="I90" s="21">
        <f>+G90</f>
        <v>2982.75</v>
      </c>
    </row>
    <row r="91" spans="1:9" ht="15.6" x14ac:dyDescent="0.3">
      <c r="A91" s="2" t="s">
        <v>13</v>
      </c>
      <c r="B91" s="57" t="s">
        <v>40</v>
      </c>
      <c r="C91" s="57" t="s">
        <v>40</v>
      </c>
      <c r="D91" s="57"/>
      <c r="E91" s="6"/>
      <c r="F91" s="20"/>
      <c r="G91" s="6"/>
      <c r="H91" s="20">
        <v>0.8</v>
      </c>
      <c r="I91" s="21"/>
    </row>
    <row r="92" spans="1:9" ht="15.6" x14ac:dyDescent="0.3">
      <c r="A92" s="2" t="s">
        <v>21</v>
      </c>
      <c r="B92" s="57" t="s">
        <v>40</v>
      </c>
      <c r="C92" s="57"/>
      <c r="D92" s="57"/>
      <c r="E92" s="6"/>
      <c r="F92" s="20"/>
      <c r="G92" s="6"/>
      <c r="H92" s="20">
        <v>0.2</v>
      </c>
      <c r="I92" s="21"/>
    </row>
    <row r="94" spans="1:9" ht="15.6" x14ac:dyDescent="0.3">
      <c r="A94" s="23"/>
      <c r="B94" s="23"/>
      <c r="C94" s="23"/>
      <c r="D94" s="23"/>
      <c r="E94" s="6"/>
      <c r="F94" s="20"/>
      <c r="G94" s="6"/>
      <c r="H94" s="20"/>
      <c r="I94" s="21"/>
    </row>
    <row r="95" spans="1:9" ht="15.6" x14ac:dyDescent="0.3">
      <c r="A95" s="184" t="s">
        <v>88</v>
      </c>
      <c r="B95" s="23"/>
      <c r="C95" s="23"/>
      <c r="D95" s="23"/>
      <c r="E95" s="6"/>
      <c r="F95" s="20"/>
      <c r="G95" s="6"/>
      <c r="H95" s="20"/>
      <c r="I95" s="21"/>
    </row>
    <row r="96" spans="1:9" ht="15.75" customHeight="1" x14ac:dyDescent="0.3">
      <c r="A96" s="186" t="s">
        <v>101</v>
      </c>
      <c r="B96" s="58" t="s">
        <v>40</v>
      </c>
      <c r="C96" s="58" t="s">
        <v>40</v>
      </c>
      <c r="D96" s="58"/>
      <c r="E96" s="6"/>
      <c r="F96" s="20"/>
      <c r="G96" s="6"/>
      <c r="H96" s="20"/>
      <c r="I96" s="21"/>
    </row>
    <row r="97" spans="1:9" ht="15.75" customHeight="1" x14ac:dyDescent="0.3">
      <c r="A97" s="186" t="s">
        <v>89</v>
      </c>
      <c r="B97" s="58" t="s">
        <v>40</v>
      </c>
      <c r="C97" s="58"/>
      <c r="D97" s="58"/>
      <c r="E97" s="6"/>
      <c r="F97" s="20"/>
      <c r="G97" s="6"/>
      <c r="H97" s="20"/>
      <c r="I97" s="21"/>
    </row>
    <row r="98" spans="1:9" ht="15.6" x14ac:dyDescent="0.3">
      <c r="A98" s="189" t="s">
        <v>102</v>
      </c>
      <c r="B98" s="58" t="s">
        <v>40</v>
      </c>
      <c r="C98" s="58"/>
      <c r="D98" s="58"/>
      <c r="E98" s="6"/>
      <c r="F98" s="20"/>
      <c r="G98" s="6"/>
      <c r="H98" s="20"/>
      <c r="I98" s="21"/>
    </row>
    <row r="99" spans="1:9" ht="15.6" x14ac:dyDescent="0.3">
      <c r="A99" s="190" t="s">
        <v>103</v>
      </c>
      <c r="B99" s="166" t="s">
        <v>40</v>
      </c>
      <c r="C99" s="191"/>
      <c r="D99" s="191"/>
      <c r="E99" s="6"/>
      <c r="F99" s="20"/>
      <c r="G99" s="6"/>
      <c r="H99" s="20"/>
      <c r="I99" s="21"/>
    </row>
    <row r="100" spans="1:9" ht="15.6" x14ac:dyDescent="0.3">
      <c r="A100" s="190"/>
      <c r="B100" s="183"/>
      <c r="C100" s="23"/>
      <c r="D100" s="23"/>
      <c r="E100" s="6"/>
      <c r="F100" s="20"/>
      <c r="G100" s="6"/>
      <c r="H100" s="20"/>
      <c r="I100" s="21"/>
    </row>
    <row r="101" spans="1:9" ht="15.6" x14ac:dyDescent="0.3">
      <c r="A101" s="36" t="s">
        <v>16</v>
      </c>
      <c r="B101" s="36"/>
      <c r="C101" s="36"/>
      <c r="D101" s="36"/>
      <c r="E101" s="11">
        <f>++E19+E42+E60+E84</f>
        <v>8213</v>
      </c>
      <c r="F101" s="19">
        <f>F19+F42+F60+F84</f>
        <v>1</v>
      </c>
      <c r="G101" s="11">
        <f>+G25+G47+G67+G90</f>
        <v>11931</v>
      </c>
      <c r="H101" s="19">
        <f>+H25+H47+H67+H90</f>
        <v>1</v>
      </c>
      <c r="I101" s="205">
        <f>SUM(I19:I99)</f>
        <v>21421.920000000002</v>
      </c>
    </row>
    <row r="102" spans="1:9" x14ac:dyDescent="0.25">
      <c r="A102" s="18"/>
      <c r="B102" s="18"/>
      <c r="C102" s="18"/>
      <c r="D102" s="18"/>
      <c r="E102" s="11"/>
      <c r="F102" s="19"/>
      <c r="H102" s="206" t="s">
        <v>125</v>
      </c>
      <c r="I102" s="30">
        <f>E101+G101</f>
        <v>20144</v>
      </c>
    </row>
    <row r="103" spans="1:9" x14ac:dyDescent="0.25">
      <c r="A103" s="42"/>
      <c r="B103" s="42"/>
      <c r="C103" s="42"/>
      <c r="D103" s="42"/>
      <c r="E103" s="6"/>
      <c r="F103" s="20"/>
      <c r="G103" s="6"/>
      <c r="H103" s="20"/>
      <c r="I103" s="24"/>
    </row>
    <row r="104" spans="1:9" x14ac:dyDescent="0.25">
      <c r="A104" t="s">
        <v>118</v>
      </c>
      <c r="F104" s="20"/>
      <c r="G104" s="6"/>
      <c r="H104" s="20"/>
      <c r="I104" s="24"/>
    </row>
    <row r="105" spans="1:9" x14ac:dyDescent="0.25">
      <c r="A105" s="64" t="s">
        <v>127</v>
      </c>
      <c r="B105" s="45"/>
      <c r="C105" s="45"/>
      <c r="D105" s="45"/>
      <c r="F105" s="20"/>
      <c r="G105" s="6"/>
      <c r="H105" s="20"/>
      <c r="I105" s="24"/>
    </row>
    <row r="106" spans="1:9" x14ac:dyDescent="0.25">
      <c r="A106" s="64"/>
      <c r="B106" s="45"/>
      <c r="C106" s="45"/>
      <c r="D106" s="45"/>
      <c r="F106" s="20"/>
      <c r="G106" s="6"/>
      <c r="H106" s="20"/>
      <c r="I106" s="24"/>
    </row>
    <row r="107" spans="1:9" x14ac:dyDescent="0.25">
      <c r="E107" s="30"/>
      <c r="F107" s="31"/>
      <c r="G107" s="32">
        <f ca="1">NOW()</f>
        <v>45319.869479050925</v>
      </c>
      <c r="I107" s="33">
        <f ca="1">TODAY()</f>
        <v>45319</v>
      </c>
    </row>
  </sheetData>
  <phoneticPr fontId="0" type="noConversion"/>
  <hyperlinks>
    <hyperlink ref="A60:A61" r:id="rId1" display="SOFTWARE DEVELOPMENT AND"/>
    <hyperlink ref="A60" r:id="rId2"/>
    <hyperlink ref="A25" r:id="rId3"/>
    <hyperlink ref="A47" r:id="rId4"/>
    <hyperlink ref="A67" r:id="rId5"/>
    <hyperlink ref="A90" r:id="rId6"/>
  </hyperlinks>
  <pageMargins left="0.75" right="0.75" top="1" bottom="1" header="0.5" footer="0.5"/>
  <pageSetup scale="72" fitToHeight="2" orientation="portrait" r:id="rId7"/>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Introduction</vt:lpstr>
      <vt:lpstr>DIR Wksht#1</vt:lpstr>
      <vt:lpstr>DIR Wksht#2</vt:lpstr>
      <vt:lpstr>DIR Wksht#3</vt:lpstr>
      <vt:lpstr>AreaOfficeDetail#4</vt:lpstr>
      <vt:lpstr>'DIR Wksht#1'!Print_Area</vt:lpstr>
      <vt:lpstr>'DIR Wksht#2'!Print_Area</vt:lpstr>
      <vt:lpstr>'DIR Wksht#3'!Print_Area</vt:lpstr>
      <vt:lpstr>Print_Area</vt:lpstr>
    </vt:vector>
  </TitlesOfParts>
  <Company>IHSHQW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Parker</dc:creator>
  <cp:lastModifiedBy>Aniket Gupta</cp:lastModifiedBy>
  <cp:lastPrinted>2002-03-27T17:36:40Z</cp:lastPrinted>
  <dcterms:created xsi:type="dcterms:W3CDTF">2000-05-10T20:55:59Z</dcterms:created>
  <dcterms:modified xsi:type="dcterms:W3CDTF">2024-01-29T04:52:03Z</dcterms:modified>
</cp:coreProperties>
</file>