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FA9F99A3-C71A-4C41-950C-E879D000DF9C}" xr6:coauthVersionLast="47" xr6:coauthVersionMax="47" xr10:uidLastSave="{00000000-0000-0000-0000-000000000000}"/>
  <bookViews>
    <workbookView xWindow="3348" yWindow="3348" windowWidth="17280" windowHeight="8880"/>
  </bookViews>
  <sheets>
    <sheet name="Expenses" sheetId="1" r:id="rId1"/>
    <sheet name="Salaries" sheetId="2" r:id="rId2"/>
    <sheet name="FY04" sheetId="3" r:id="rId3"/>
    <sheet name="FY05" sheetId="5" r:id="rId4"/>
    <sheet name="FY06" sheetId="6" r:id="rId5"/>
    <sheet name="FY07" sheetId="7" r:id="rId6"/>
    <sheet name="FY08" sheetId="8" r:id="rId7"/>
  </sheets>
  <definedNames>
    <definedName name="_xlnm.Print_Area" localSheetId="2">'FY04'!$A$2:$F$42</definedName>
    <definedName name="_xlnm.Print_Area" localSheetId="3">'FY05'!$A$1:$F$42</definedName>
    <definedName name="_xlnm.Print_Area" localSheetId="4">'FY06'!$A$1:$F$40</definedName>
    <definedName name="_xlnm.Print_Area" localSheetId="5">'FY07'!$A$1:$F$40</definedName>
    <definedName name="_xlnm.Print_Area" localSheetId="6">'FY08'!$A$1:$F$43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B33" i="2" s="1"/>
  <c r="B22" i="2"/>
  <c r="C22" i="2" s="1"/>
  <c r="C24" i="2" s="1"/>
  <c r="B34" i="2"/>
  <c r="C34" i="2" s="1"/>
  <c r="B45" i="2"/>
  <c r="C45" i="2" s="1"/>
  <c r="B23" i="2"/>
  <c r="B35" i="2" s="1"/>
  <c r="B16" i="2"/>
  <c r="B28" i="2"/>
  <c r="B40" i="2" s="1"/>
  <c r="B17" i="2"/>
  <c r="B20" i="2" s="1"/>
  <c r="B29" i="2"/>
  <c r="B41" i="2"/>
  <c r="C41" i="2" s="1"/>
  <c r="B7" i="7" s="1"/>
  <c r="F7" i="7" s="1"/>
  <c r="B18" i="2"/>
  <c r="B30" i="2" s="1"/>
  <c r="B19" i="2"/>
  <c r="B31" i="2"/>
  <c r="C31" i="2" s="1"/>
  <c r="B8" i="6" s="1"/>
  <c r="F8" i="6" s="1"/>
  <c r="C12" i="6"/>
  <c r="C37" i="6" s="1"/>
  <c r="C21" i="2"/>
  <c r="E11" i="5" s="1"/>
  <c r="E12" i="5" s="1"/>
  <c r="E37" i="5" s="1"/>
  <c r="D40" i="1" s="1"/>
  <c r="E10" i="5"/>
  <c r="E9" i="5"/>
  <c r="F9" i="5" s="1"/>
  <c r="C11" i="5"/>
  <c r="C10" i="5"/>
  <c r="F10" i="5" s="1"/>
  <c r="C9" i="5"/>
  <c r="H35" i="1"/>
  <c r="L15" i="1"/>
  <c r="B14" i="1"/>
  <c r="L14" i="1" s="1"/>
  <c r="L18" i="1" s="1"/>
  <c r="B18" i="1"/>
  <c r="B32" i="1"/>
  <c r="D22" i="1"/>
  <c r="D27" i="1" s="1"/>
  <c r="D24" i="1"/>
  <c r="F18" i="1"/>
  <c r="H18" i="1"/>
  <c r="J18" i="1"/>
  <c r="L16" i="1"/>
  <c r="L17" i="1"/>
  <c r="F32" i="1"/>
  <c r="F36" i="1"/>
  <c r="B36" i="1"/>
  <c r="L21" i="1"/>
  <c r="L23" i="1"/>
  <c r="L26" i="1"/>
  <c r="L30" i="1"/>
  <c r="L32" i="1" s="1"/>
  <c r="L31" i="1"/>
  <c r="L35" i="1"/>
  <c r="L36" i="1" s="1"/>
  <c r="J32" i="1"/>
  <c r="J36" i="1"/>
  <c r="H32" i="1"/>
  <c r="H36" i="1"/>
  <c r="D32" i="1"/>
  <c r="D36" i="1"/>
  <c r="C23" i="2"/>
  <c r="F26" i="3"/>
  <c r="B25" i="1" s="1"/>
  <c r="L25" i="1" s="1"/>
  <c r="D19" i="3"/>
  <c r="D28" i="3"/>
  <c r="D37" i="3"/>
  <c r="D38" i="3"/>
  <c r="B40" i="1" s="1"/>
  <c r="C4" i="2"/>
  <c r="E4" i="2" s="1"/>
  <c r="C5" i="2"/>
  <c r="F5" i="2" s="1"/>
  <c r="C6" i="2"/>
  <c r="F6" i="2"/>
  <c r="B7" i="3" s="1"/>
  <c r="F7" i="3" s="1"/>
  <c r="C7" i="2"/>
  <c r="F7" i="2"/>
  <c r="B8" i="3" s="1"/>
  <c r="F8" i="3" s="1"/>
  <c r="C9" i="2"/>
  <c r="F9" i="2"/>
  <c r="B9" i="3"/>
  <c r="F9" i="3" s="1"/>
  <c r="C10" i="2"/>
  <c r="F10" i="2" s="1"/>
  <c r="C11" i="2"/>
  <c r="F11" i="2" s="1"/>
  <c r="B11" i="3" s="1"/>
  <c r="F11" i="3" s="1"/>
  <c r="F15" i="5"/>
  <c r="D14" i="1"/>
  <c r="D18" i="1"/>
  <c r="E19" i="5"/>
  <c r="B25" i="6"/>
  <c r="F24" i="1"/>
  <c r="H24" i="1"/>
  <c r="J24" i="1" s="1"/>
  <c r="D19" i="6"/>
  <c r="D27" i="6"/>
  <c r="F23" i="3"/>
  <c r="B22" i="1" s="1"/>
  <c r="B33" i="3"/>
  <c r="E28" i="3"/>
  <c r="B19" i="3"/>
  <c r="C19" i="3"/>
  <c r="C38" i="3" s="1"/>
  <c r="E19" i="3"/>
  <c r="E38" i="3" s="1"/>
  <c r="F19" i="3"/>
  <c r="F31" i="3"/>
  <c r="F33" i="3" s="1"/>
  <c r="E36" i="3"/>
  <c r="E37" i="3" s="1"/>
  <c r="C33" i="3"/>
  <c r="A1" i="3"/>
  <c r="F24" i="3"/>
  <c r="F22" i="3"/>
  <c r="F28" i="3" s="1"/>
  <c r="F25" i="3"/>
  <c r="F27" i="3"/>
  <c r="C28" i="3"/>
  <c r="F32" i="3"/>
  <c r="F15" i="3"/>
  <c r="B37" i="3"/>
  <c r="C37" i="3"/>
  <c r="F16" i="3"/>
  <c r="F17" i="3"/>
  <c r="F18" i="3"/>
  <c r="C16" i="2"/>
  <c r="C5" i="5" s="1"/>
  <c r="C18" i="2"/>
  <c r="C7" i="5"/>
  <c r="F7" i="5" s="1"/>
  <c r="C19" i="2"/>
  <c r="C8" i="5"/>
  <c r="F8" i="5" s="1"/>
  <c r="C19" i="5"/>
  <c r="C27" i="5"/>
  <c r="C32" i="5"/>
  <c r="B19" i="5"/>
  <c r="D19" i="5"/>
  <c r="F19" i="5"/>
  <c r="B24" i="5"/>
  <c r="F24" i="5" s="1"/>
  <c r="B25" i="5"/>
  <c r="F25" i="5" s="1"/>
  <c r="F23" i="5"/>
  <c r="F26" i="5"/>
  <c r="F31" i="5"/>
  <c r="F32" i="5" s="1"/>
  <c r="D27" i="5"/>
  <c r="F16" i="5"/>
  <c r="F17" i="5"/>
  <c r="F18" i="5"/>
  <c r="A1" i="5"/>
  <c r="D37" i="5"/>
  <c r="F15" i="6"/>
  <c r="F16" i="6"/>
  <c r="F17" i="6"/>
  <c r="F18" i="6"/>
  <c r="F19" i="6"/>
  <c r="F23" i="6"/>
  <c r="F27" i="6" s="1"/>
  <c r="F24" i="6"/>
  <c r="F25" i="6"/>
  <c r="F26" i="6"/>
  <c r="F31" i="6"/>
  <c r="F32" i="6"/>
  <c r="E27" i="6"/>
  <c r="E37" i="6"/>
  <c r="C19" i="6"/>
  <c r="C27" i="6"/>
  <c r="B27" i="6"/>
  <c r="A1" i="6"/>
  <c r="B19" i="6"/>
  <c r="B32" i="6"/>
  <c r="F24" i="7"/>
  <c r="B35" i="7"/>
  <c r="B36" i="7" s="1"/>
  <c r="F35" i="7"/>
  <c r="F30" i="7"/>
  <c r="F31" i="7"/>
  <c r="F32" i="7" s="1"/>
  <c r="F23" i="7"/>
  <c r="F26" i="7"/>
  <c r="B19" i="7"/>
  <c r="F19" i="7"/>
  <c r="F18" i="7"/>
  <c r="F17" i="7"/>
  <c r="F16" i="7"/>
  <c r="F15" i="7"/>
  <c r="E27" i="7"/>
  <c r="E37" i="7" s="1"/>
  <c r="A1" i="7"/>
  <c r="B32" i="7"/>
  <c r="F36" i="7"/>
  <c r="C27" i="7"/>
  <c r="C37" i="7"/>
  <c r="E27" i="8"/>
  <c r="E37" i="8"/>
  <c r="C27" i="8"/>
  <c r="C37" i="8"/>
  <c r="F31" i="8"/>
  <c r="F32" i="8" s="1"/>
  <c r="F26" i="8"/>
  <c r="F24" i="8"/>
  <c r="F23" i="8"/>
  <c r="F15" i="8"/>
  <c r="F17" i="8"/>
  <c r="F18" i="8"/>
  <c r="F19" i="8"/>
  <c r="B19" i="8"/>
  <c r="B32" i="8"/>
  <c r="A1" i="8"/>
  <c r="E12" i="2"/>
  <c r="B13" i="2"/>
  <c r="C40" i="2" l="1"/>
  <c r="B51" i="2"/>
  <c r="C20" i="2"/>
  <c r="C25" i="2" s="1"/>
  <c r="D4" i="1" s="1"/>
  <c r="D11" i="1" s="1"/>
  <c r="D38" i="1" s="1"/>
  <c r="B10" i="3"/>
  <c r="F10" i="3" s="1"/>
  <c r="F12" i="2"/>
  <c r="G12" i="2" s="1"/>
  <c r="B5" i="3"/>
  <c r="E8" i="2"/>
  <c r="C35" i="2"/>
  <c r="B46" i="2"/>
  <c r="B10" i="7"/>
  <c r="F10" i="7" s="1"/>
  <c r="D10" i="7"/>
  <c r="L24" i="1"/>
  <c r="B42" i="2"/>
  <c r="C30" i="2"/>
  <c r="B7" i="6" s="1"/>
  <c r="F7" i="6" s="1"/>
  <c r="D10" i="6"/>
  <c r="B10" i="6"/>
  <c r="F10" i="6" s="1"/>
  <c r="B6" i="3"/>
  <c r="F6" i="3" s="1"/>
  <c r="F8" i="2"/>
  <c r="F13" i="2" s="1"/>
  <c r="F11" i="5"/>
  <c r="J27" i="1"/>
  <c r="B25" i="8"/>
  <c r="F27" i="5"/>
  <c r="L22" i="1"/>
  <c r="B27" i="1"/>
  <c r="B37" i="5"/>
  <c r="F5" i="5"/>
  <c r="B32" i="2"/>
  <c r="B44" i="2"/>
  <c r="B36" i="2"/>
  <c r="C36" i="2" s="1"/>
  <c r="C33" i="2"/>
  <c r="B52" i="2"/>
  <c r="C52" i="2" s="1"/>
  <c r="B7" i="8" s="1"/>
  <c r="F7" i="8" s="1"/>
  <c r="B56" i="2"/>
  <c r="C56" i="2" s="1"/>
  <c r="D10" i="8" s="1"/>
  <c r="F10" i="8" s="1"/>
  <c r="C29" i="2"/>
  <c r="B6" i="6" s="1"/>
  <c r="F6" i="6" s="1"/>
  <c r="F27" i="1"/>
  <c r="B24" i="2"/>
  <c r="B25" i="2" s="1"/>
  <c r="C13" i="2"/>
  <c r="B27" i="5"/>
  <c r="F36" i="3"/>
  <c r="F37" i="3" s="1"/>
  <c r="H27" i="1"/>
  <c r="C28" i="2"/>
  <c r="B5" i="6" s="1"/>
  <c r="C17" i="2"/>
  <c r="C6" i="5" s="1"/>
  <c r="F6" i="5" s="1"/>
  <c r="B25" i="7"/>
  <c r="B47" i="2" l="1"/>
  <c r="B55" i="2"/>
  <c r="C44" i="2"/>
  <c r="F25" i="8"/>
  <c r="F27" i="8" s="1"/>
  <c r="B27" i="8"/>
  <c r="B53" i="2"/>
  <c r="C53" i="2" s="1"/>
  <c r="B8" i="8" s="1"/>
  <c r="F8" i="8" s="1"/>
  <c r="C42" i="2"/>
  <c r="B8" i="7" s="1"/>
  <c r="F8" i="7" s="1"/>
  <c r="F5" i="3"/>
  <c r="B12" i="3"/>
  <c r="C32" i="2"/>
  <c r="C37" i="2" s="1"/>
  <c r="F4" i="1" s="1"/>
  <c r="F11" i="1" s="1"/>
  <c r="F38" i="1" s="1"/>
  <c r="B37" i="2"/>
  <c r="C46" i="2"/>
  <c r="B57" i="2"/>
  <c r="C57" i="2" s="1"/>
  <c r="D11" i="8" s="1"/>
  <c r="F11" i="8" s="1"/>
  <c r="D11" i="6"/>
  <c r="B11" i="6"/>
  <c r="C51" i="2"/>
  <c r="F5" i="6"/>
  <c r="D9" i="6"/>
  <c r="B9" i="6"/>
  <c r="F9" i="6" s="1"/>
  <c r="L27" i="1"/>
  <c r="B6" i="7"/>
  <c r="C43" i="2"/>
  <c r="B27" i="7"/>
  <c r="F25" i="7"/>
  <c r="F27" i="7" s="1"/>
  <c r="C12" i="5"/>
  <c r="G8" i="2"/>
  <c r="E13" i="2"/>
  <c r="G13" i="2" s="1"/>
  <c r="B43" i="2"/>
  <c r="B48" i="2" s="1"/>
  <c r="F11" i="6" l="1"/>
  <c r="C48" i="2"/>
  <c r="H4" i="1" s="1"/>
  <c r="H11" i="1" s="1"/>
  <c r="H38" i="1" s="1"/>
  <c r="B54" i="2"/>
  <c r="D12" i="6"/>
  <c r="D37" i="6" s="1"/>
  <c r="F40" i="1" s="1"/>
  <c r="C47" i="2"/>
  <c r="B9" i="7"/>
  <c r="F9" i="7" s="1"/>
  <c r="D9" i="7"/>
  <c r="D12" i="7" s="1"/>
  <c r="D37" i="7" s="1"/>
  <c r="H40" i="1" s="1"/>
  <c r="F6" i="7"/>
  <c r="B11" i="7"/>
  <c r="F11" i="7" s="1"/>
  <c r="D11" i="7"/>
  <c r="C37" i="5"/>
  <c r="F12" i="5"/>
  <c r="F37" i="5" s="1"/>
  <c r="C55" i="2"/>
  <c r="B58" i="2"/>
  <c r="B12" i="6"/>
  <c r="C54" i="2"/>
  <c r="B6" i="8"/>
  <c r="F12" i="3"/>
  <c r="B38" i="3"/>
  <c r="B12" i="7" l="1"/>
  <c r="B37" i="6"/>
  <c r="F12" i="6"/>
  <c r="F37" i="6" s="1"/>
  <c r="L40" i="1"/>
  <c r="C58" i="2"/>
  <c r="D12" i="8" s="1"/>
  <c r="D37" i="8" s="1"/>
  <c r="J40" i="1" s="1"/>
  <c r="D9" i="8"/>
  <c r="F9" i="8" s="1"/>
  <c r="B4" i="1"/>
  <c r="F38" i="3"/>
  <c r="B59" i="2"/>
  <c r="F6" i="8"/>
  <c r="B12" i="8"/>
  <c r="B11" i="1" l="1"/>
  <c r="B38" i="1" s="1"/>
  <c r="F12" i="7"/>
  <c r="F37" i="7" s="1"/>
  <c r="B37" i="7"/>
  <c r="F12" i="8"/>
  <c r="F37" i="8" s="1"/>
  <c r="B37" i="8"/>
  <c r="C59" i="2"/>
  <c r="J4" i="1" s="1"/>
  <c r="J11" i="1" s="1"/>
  <c r="J38" i="1" s="1"/>
  <c r="L4" i="1" l="1"/>
  <c r="L11" i="1" s="1"/>
  <c r="L38" i="1" s="1"/>
</calcChain>
</file>

<file path=xl/sharedStrings.xml><?xml version="1.0" encoding="utf-8"?>
<sst xmlns="http://schemas.openxmlformats.org/spreadsheetml/2006/main" count="333" uniqueCount="96">
  <si>
    <t>Subtotal</t>
  </si>
  <si>
    <t>Contractual</t>
  </si>
  <si>
    <t>FY04</t>
  </si>
  <si>
    <t>FY05</t>
  </si>
  <si>
    <t>FY06</t>
  </si>
  <si>
    <t>FY07</t>
  </si>
  <si>
    <t xml:space="preserve">Total </t>
  </si>
  <si>
    <t>Commodities</t>
  </si>
  <si>
    <t>FY08</t>
  </si>
  <si>
    <t>SCT Software</t>
  </si>
  <si>
    <t>Capital</t>
  </si>
  <si>
    <t>HP Hardware</t>
  </si>
  <si>
    <t>Notes:</t>
  </si>
  <si>
    <t>Total Costs</t>
  </si>
  <si>
    <t>w/benefits</t>
  </si>
  <si>
    <t>Salary Projections</t>
  </si>
  <si>
    <t>Salary</t>
  </si>
  <si>
    <t>Dec hire</t>
  </si>
  <si>
    <t>Jan hire</t>
  </si>
  <si>
    <t>Computers</t>
  </si>
  <si>
    <t>Phone, Supplies, Workspace, etc</t>
  </si>
  <si>
    <t>Total</t>
  </si>
  <si>
    <t>UAS Content Mgmt/Channel Dev.</t>
  </si>
  <si>
    <t>UAA Content Mgmt/Channel Dev.</t>
  </si>
  <si>
    <t>Teleconferencing</t>
  </si>
  <si>
    <t>No hardware redundancy</t>
  </si>
  <si>
    <t xml:space="preserve"> </t>
  </si>
  <si>
    <t>Travel/Training</t>
  </si>
  <si>
    <t>SCT Professionals</t>
  </si>
  <si>
    <t xml:space="preserve">End Users (Student, Faculty, Staff) </t>
  </si>
  <si>
    <t>MyUA team</t>
  </si>
  <si>
    <t>Steering Committee (travel only)</t>
  </si>
  <si>
    <t>UAF Content Mgmt/Channel Dev.</t>
  </si>
  <si>
    <t>UAA Content Mgmt/Channel Developer</t>
  </si>
  <si>
    <t>New positions to include:</t>
  </si>
  <si>
    <t>UA Project Manager</t>
  </si>
  <si>
    <t>UA Software Developers (2)</t>
  </si>
  <si>
    <t>UA Software Developer</t>
  </si>
  <si>
    <t>BP</t>
  </si>
  <si>
    <t>MAU</t>
  </si>
  <si>
    <t>Personnel Services</t>
  </si>
  <si>
    <t>ITS = UA ITS</t>
  </si>
  <si>
    <t>ITS</t>
  </si>
  <si>
    <t>FY05 Funding Sources</t>
  </si>
  <si>
    <t>FY06 Funding Sources</t>
  </si>
  <si>
    <t>FY08 Funding Sources</t>
  </si>
  <si>
    <t>FY07 Funding Sources</t>
  </si>
  <si>
    <t>FY04 Funding Sources</t>
  </si>
  <si>
    <t>Recruitment</t>
  </si>
  <si>
    <t>ITS/Other</t>
  </si>
  <si>
    <t>Personnel Services costs include 3% annual step increase (prorated for FY05)</t>
  </si>
  <si>
    <t>FY07 and FY08 eliminate one Software Developer</t>
  </si>
  <si>
    <t>MAU fund respective steering committee member travel</t>
  </si>
  <si>
    <t>Software Maintenance prorated for FY04, tied to Banner</t>
  </si>
  <si>
    <t>SCT Professional Services</t>
  </si>
  <si>
    <t xml:space="preserve">SCT Software Maintenance </t>
  </si>
  <si>
    <t xml:space="preserve">HP Hardware Maintenance </t>
  </si>
  <si>
    <t xml:space="preserve">Capital </t>
  </si>
  <si>
    <t>UAF Content Mgmt/Channel Developer</t>
  </si>
  <si>
    <t>UAS Content Mgmt/Channel Developer</t>
  </si>
  <si>
    <t>Capital = FY03 Capital Funding for Computing System Renewal/Replacement</t>
  </si>
  <si>
    <t>ITS  = UA ITS</t>
  </si>
  <si>
    <t>UA Project Manager December hire</t>
  </si>
  <si>
    <t>Savings</t>
  </si>
  <si>
    <t>BP = BP/ConocoPhillips @ $500.0 total for two fiscal years</t>
  </si>
  <si>
    <t>Savings = Discontinued Roxen License</t>
  </si>
  <si>
    <t>Savings = Discontinued Roxen Statewide License @$14.0/yr, beginning FY06</t>
  </si>
  <si>
    <t xml:space="preserve">Grand Total </t>
  </si>
  <si>
    <t xml:space="preserve">     Savings = Discontinued Roxen License @ $14.0/yr</t>
  </si>
  <si>
    <t xml:space="preserve">       ITS = UA ITS</t>
  </si>
  <si>
    <t>MAU Costs</t>
  </si>
  <si>
    <t>*See notes on following page</t>
  </si>
  <si>
    <t>All other staff January hire</t>
  </si>
  <si>
    <t>UA Systems/Database Admin.</t>
  </si>
  <si>
    <t>NAF</t>
  </si>
  <si>
    <t>Network Access Fee assumes 10% annual growth in fees</t>
  </si>
  <si>
    <t>BP = BP/ConocoPhillips     NAF =1% Network Access Fee</t>
  </si>
  <si>
    <t>UA NAF funds available $709,500</t>
  </si>
  <si>
    <t>MAU NAF funds available $709,500</t>
  </si>
  <si>
    <t>NAF = 1% Network Access Fee</t>
  </si>
  <si>
    <t>UA NAF funds available $780,450</t>
  </si>
  <si>
    <t>MAU  NAF funds available $780,450</t>
  </si>
  <si>
    <t>Network Access Fee Surplus = $349,163</t>
  </si>
  <si>
    <t>UA NAF funds available $858,500</t>
  </si>
  <si>
    <t>MAU NAF funds available $858,500</t>
  </si>
  <si>
    <t>UA NAF funds available $645,000</t>
  </si>
  <si>
    <t>MAU NAF funds available $645,000</t>
  </si>
  <si>
    <t>Network Access Fee Surplus  = $150,399</t>
  </si>
  <si>
    <t>Network Access Fee Surplus  = $53,842</t>
  </si>
  <si>
    <t>Savings = Discontinued Roxen License      Network Access Fee Surplus = $130,172</t>
  </si>
  <si>
    <t xml:space="preserve">Split MAU Content Manager  costs with MAU's beginning FY05 (25%MAU-75%UA), FY06 (50% MAU-50%UA), FY07 (75% MAU-25%UA), </t>
  </si>
  <si>
    <t xml:space="preserve">        FY08 (100% MAU)</t>
  </si>
  <si>
    <t xml:space="preserve">SCT Professional Services costs are estimates by ITS for FY06 (Content Management 500 hours) </t>
  </si>
  <si>
    <t>SCT Professional Services are estimates by ITS for FY07 and FY08 (Luminis faculty, staff, alumni implementation 250 hours respectively)</t>
  </si>
  <si>
    <t xml:space="preserve">SCT Professional Services costs for FY04, FY05 for Luminis student services implementation are contracted </t>
  </si>
  <si>
    <t>MyUA Project 11/13/03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</si>
</sst>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&quot;$&quot;#,##0"/>
  </numFmts>
  <fonts count="9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/>
    <xf numFmtId="44" fontId="3" fillId="0" borderId="0" xfId="1" applyFont="1" applyAlignment="1">
      <alignment horizontal="center"/>
    </xf>
    <xf numFmtId="165" fontId="3" fillId="0" borderId="0" xfId="1" applyNumberFormat="1" applyFont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44" fontId="2" fillId="0" borderId="0" xfId="1" applyFont="1" applyAlignment="1">
      <alignment horizontal="left"/>
    </xf>
    <xf numFmtId="44" fontId="4" fillId="0" borderId="1" xfId="1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44" fontId="4" fillId="0" borderId="1" xfId="1" applyFont="1" applyBorder="1" applyAlignment="1">
      <alignment horizontal="center" wrapText="1"/>
    </xf>
    <xf numFmtId="0" fontId="4" fillId="0" borderId="0" xfId="0" applyFont="1" applyBorder="1"/>
    <xf numFmtId="165" fontId="3" fillId="2" borderId="0" xfId="1" applyNumberFormat="1" applyFont="1" applyFill="1" applyBorder="1" applyAlignment="1">
      <alignment horizontal="center"/>
    </xf>
    <xf numFmtId="0" fontId="5" fillId="2" borderId="0" xfId="0" applyFont="1" applyFill="1" applyBorder="1"/>
    <xf numFmtId="0" fontId="3" fillId="0" borderId="2" xfId="0" applyFont="1" applyBorder="1"/>
    <xf numFmtId="165" fontId="3" fillId="0" borderId="2" xfId="1" applyNumberFormat="1" applyFont="1" applyBorder="1" applyAlignment="1">
      <alignment horizontal="center"/>
    </xf>
    <xf numFmtId="0" fontId="3" fillId="2" borderId="0" xfId="0" applyFont="1" applyFill="1" applyBorder="1"/>
    <xf numFmtId="0" fontId="3" fillId="0" borderId="0" xfId="0" applyFont="1" applyFill="1" applyBorder="1"/>
    <xf numFmtId="44" fontId="3" fillId="0" borderId="0" xfId="1" applyFont="1" applyFill="1"/>
    <xf numFmtId="44" fontId="3" fillId="0" borderId="0" xfId="1" applyFont="1" applyFill="1" applyBorder="1"/>
    <xf numFmtId="0" fontId="3" fillId="0" borderId="0" xfId="0" applyFont="1" applyFill="1"/>
    <xf numFmtId="165" fontId="3" fillId="0" borderId="3" xfId="1" applyNumberFormat="1" applyFont="1" applyBorder="1" applyAlignment="1">
      <alignment horizontal="center"/>
    </xf>
    <xf numFmtId="165" fontId="3" fillId="0" borderId="4" xfId="1" applyNumberFormat="1" applyFont="1" applyBorder="1" applyAlignment="1">
      <alignment horizontal="center"/>
    </xf>
    <xf numFmtId="165" fontId="3" fillId="2" borderId="3" xfId="1" applyNumberFormat="1" applyFont="1" applyFill="1" applyBorder="1" applyAlignment="1">
      <alignment horizontal="center"/>
    </xf>
    <xf numFmtId="165" fontId="3" fillId="2" borderId="4" xfId="1" applyNumberFormat="1" applyFont="1" applyFill="1" applyBorder="1" applyAlignment="1">
      <alignment horizontal="center"/>
    </xf>
    <xf numFmtId="165" fontId="3" fillId="0" borderId="5" xfId="1" applyNumberFormat="1" applyFont="1" applyBorder="1" applyAlignment="1">
      <alignment horizontal="center"/>
    </xf>
    <xf numFmtId="0" fontId="4" fillId="0" borderId="5" xfId="0" applyFont="1" applyBorder="1"/>
    <xf numFmtId="0" fontId="3" fillId="0" borderId="3" xfId="0" applyFont="1" applyBorder="1"/>
    <xf numFmtId="0" fontId="3" fillId="0" borderId="4" xfId="0" applyFont="1" applyBorder="1"/>
    <xf numFmtId="0" fontId="5" fillId="2" borderId="3" xfId="0" applyFont="1" applyFill="1" applyBorder="1"/>
    <xf numFmtId="0" fontId="4" fillId="0" borderId="3" xfId="0" applyFont="1" applyBorder="1"/>
    <xf numFmtId="0" fontId="5" fillId="2" borderId="4" xfId="0" applyFont="1" applyFill="1" applyBorder="1"/>
    <xf numFmtId="0" fontId="7" fillId="0" borderId="0" xfId="0" applyFont="1" applyBorder="1"/>
    <xf numFmtId="165" fontId="3" fillId="0" borderId="3" xfId="1" applyNumberFormat="1" applyFont="1" applyFill="1" applyBorder="1" applyAlignment="1">
      <alignment horizontal="center"/>
    </xf>
    <xf numFmtId="165" fontId="3" fillId="0" borderId="0" xfId="0" applyNumberFormat="1" applyFont="1"/>
    <xf numFmtId="165" fontId="3" fillId="0" borderId="1" xfId="0" applyNumberFormat="1" applyFont="1" applyBorder="1"/>
    <xf numFmtId="165" fontId="3" fillId="0" borderId="0" xfId="1" applyNumberFormat="1" applyFont="1" applyFill="1"/>
    <xf numFmtId="165" fontId="3" fillId="2" borderId="0" xfId="1" applyNumberFormat="1" applyFont="1" applyFill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5" fontId="3" fillId="0" borderId="0" xfId="1" applyNumberFormat="1" applyFont="1" applyFill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165" fontId="3" fillId="0" borderId="0" xfId="1" applyNumberFormat="1" applyFont="1" applyAlignment="1">
      <alignment horizontal="left"/>
    </xf>
    <xf numFmtId="44" fontId="2" fillId="0" borderId="0" xfId="1" applyFont="1" applyAlignment="1"/>
    <xf numFmtId="165" fontId="3" fillId="0" borderId="0" xfId="0" applyNumberFormat="1" applyFont="1" applyAlignment="1">
      <alignment horizontal="center"/>
    </xf>
    <xf numFmtId="44" fontId="3" fillId="0" borderId="4" xfId="1" applyFont="1" applyBorder="1" applyAlignment="1">
      <alignment horizontal="center"/>
    </xf>
    <xf numFmtId="0" fontId="3" fillId="0" borderId="0" xfId="0" applyFont="1" applyBorder="1" applyAlignment="1"/>
    <xf numFmtId="0" fontId="3" fillId="2" borderId="6" xfId="0" applyFont="1" applyFill="1" applyBorder="1"/>
    <xf numFmtId="165" fontId="3" fillId="2" borderId="6" xfId="1" applyNumberFormat="1" applyFont="1" applyFill="1" applyBorder="1" applyAlignment="1">
      <alignment horizontal="center"/>
    </xf>
    <xf numFmtId="165" fontId="3" fillId="0" borderId="7" xfId="1" applyNumberFormat="1" applyFont="1" applyBorder="1" applyAlignment="1">
      <alignment horizont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44" fontId="8" fillId="0" borderId="0" xfId="1" applyFont="1" applyAlignment="1">
      <alignment horizontal="center"/>
    </xf>
    <xf numFmtId="44" fontId="3" fillId="0" borderId="0" xfId="1" applyFont="1" applyAlignment="1">
      <alignment horizontal="center"/>
    </xf>
    <xf numFmtId="165" fontId="8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A22" zoomScale="75" workbookViewId="0">
      <selection activeCell="N2" sqref="N2"/>
    </sheetView>
  </sheetViews>
  <sheetFormatPr defaultColWidth="9.109375" defaultRowHeight="13.8" x14ac:dyDescent="0.25"/>
  <cols>
    <col min="1" max="1" width="31.44140625" style="1" customWidth="1"/>
    <col min="2" max="2" width="11.88671875" style="3" bestFit="1" customWidth="1"/>
    <col min="3" max="3" width="5.5546875" style="3" customWidth="1"/>
    <col min="4" max="4" width="10.33203125" style="3" customWidth="1"/>
    <col min="5" max="5" width="5.5546875" style="3" customWidth="1"/>
    <col min="6" max="6" width="10.33203125" style="3" customWidth="1"/>
    <col min="7" max="7" width="5.5546875" style="3" customWidth="1"/>
    <col min="8" max="8" width="10.33203125" style="3" customWidth="1"/>
    <col min="9" max="9" width="5.5546875" style="3" customWidth="1"/>
    <col min="10" max="10" width="10.33203125" style="3" customWidth="1"/>
    <col min="11" max="11" width="5.5546875" style="3" customWidth="1"/>
    <col min="12" max="12" width="11.6640625" style="3" customWidth="1"/>
    <col min="13" max="16384" width="9.109375" style="1"/>
  </cols>
  <sheetData>
    <row r="1" spans="1:12" ht="17.399999999999999" x14ac:dyDescent="0.3">
      <c r="A1" s="7" t="s">
        <v>95</v>
      </c>
      <c r="B1" s="54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12" ht="17.399999999999999" x14ac:dyDescent="0.3">
      <c r="A2" s="50"/>
      <c r="B2" s="8" t="s">
        <v>2</v>
      </c>
      <c r="C2" s="8"/>
      <c r="D2" s="8" t="s">
        <v>3</v>
      </c>
      <c r="E2" s="8"/>
      <c r="F2" s="8" t="s">
        <v>4</v>
      </c>
      <c r="G2" s="8"/>
      <c r="H2" s="8" t="s">
        <v>5</v>
      </c>
      <c r="I2" s="8"/>
      <c r="J2" s="8" t="s">
        <v>8</v>
      </c>
      <c r="K2" s="8"/>
      <c r="L2" s="11" t="s">
        <v>13</v>
      </c>
    </row>
    <row r="3" spans="1:12" x14ac:dyDescent="0.25">
      <c r="A3" s="12" t="s">
        <v>40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10" t="s">
        <v>34</v>
      </c>
      <c r="B4" s="5">
        <f>'FY04'!F12</f>
        <v>259050</v>
      </c>
      <c r="C4" s="5"/>
      <c r="D4" s="5">
        <f>Salaries!C25</f>
        <v>507784.19999999995</v>
      </c>
      <c r="E4" s="5"/>
      <c r="F4" s="5">
        <f>Salaries!C37</f>
        <v>523017.72599999997</v>
      </c>
      <c r="G4" s="5"/>
      <c r="H4" s="5">
        <f>Salaries!C48</f>
        <v>467638.56677999999</v>
      </c>
      <c r="I4" s="5"/>
      <c r="J4" s="5">
        <f>Salaries!C59</f>
        <v>481667.72378339997</v>
      </c>
      <c r="K4" s="5"/>
      <c r="L4" s="5">
        <f>SUM(B4+D4+F4+H4+J4)</f>
        <v>2239158.2165633999</v>
      </c>
    </row>
    <row r="5" spans="1:12" x14ac:dyDescent="0.25">
      <c r="A5" s="10" t="s">
        <v>35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10" t="s">
        <v>73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10" t="s">
        <v>36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25">
      <c r="A8" s="10" t="s">
        <v>23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10" t="s">
        <v>32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25">
      <c r="A10" s="9" t="s">
        <v>22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14" t="s">
        <v>0</v>
      </c>
      <c r="B11" s="13">
        <f>SUM(B4)</f>
        <v>259050</v>
      </c>
      <c r="C11" s="13"/>
      <c r="D11" s="13">
        <f>SUM(D4)</f>
        <v>507784.19999999995</v>
      </c>
      <c r="E11" s="13"/>
      <c r="F11" s="13">
        <f>SUM(F4)</f>
        <v>523017.72599999997</v>
      </c>
      <c r="G11" s="13"/>
      <c r="H11" s="13">
        <f>SUM(H4)</f>
        <v>467638.56677999999</v>
      </c>
      <c r="I11" s="13"/>
      <c r="J11" s="13">
        <f>SUM(J4)</f>
        <v>481667.72378339997</v>
      </c>
      <c r="K11" s="13"/>
      <c r="L11" s="13">
        <f>SUM(L4)</f>
        <v>2239158.2165633999</v>
      </c>
    </row>
    <row r="12" spans="1:12" ht="6.9" customHeight="1" x14ac:dyDescent="0.25">
      <c r="A12" s="10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12" t="s">
        <v>27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10" t="s">
        <v>28</v>
      </c>
      <c r="B14" s="5">
        <f>'FY04'!B15</f>
        <v>22500</v>
      </c>
      <c r="C14" s="5"/>
      <c r="D14" s="5">
        <f>'FY05'!F15</f>
        <v>7500</v>
      </c>
      <c r="E14" s="5"/>
      <c r="F14" s="5">
        <v>12000</v>
      </c>
      <c r="G14" s="5"/>
      <c r="H14" s="5">
        <v>6000</v>
      </c>
      <c r="I14" s="5"/>
      <c r="J14" s="5">
        <v>6000</v>
      </c>
      <c r="K14" s="5"/>
      <c r="L14" s="5">
        <f>SUM(B14+D14+F14+H14+J14)</f>
        <v>54000</v>
      </c>
    </row>
    <row r="15" spans="1:12" x14ac:dyDescent="0.25">
      <c r="A15" s="10" t="s">
        <v>31</v>
      </c>
      <c r="B15" s="5">
        <v>5000</v>
      </c>
      <c r="C15" s="5"/>
      <c r="D15" s="5">
        <v>10000</v>
      </c>
      <c r="E15" s="5"/>
      <c r="F15" s="5">
        <v>5000</v>
      </c>
      <c r="G15" s="5"/>
      <c r="H15" s="5"/>
      <c r="I15" s="5"/>
      <c r="J15" s="5"/>
      <c r="K15" s="5"/>
      <c r="L15" s="5">
        <f>SUM(B15+D15+F15+H15+J15)</f>
        <v>20000</v>
      </c>
    </row>
    <row r="16" spans="1:12" x14ac:dyDescent="0.25">
      <c r="A16" s="10" t="s">
        <v>30</v>
      </c>
      <c r="B16" s="5">
        <v>35000</v>
      </c>
      <c r="C16" s="5"/>
      <c r="D16" s="5">
        <v>50000</v>
      </c>
      <c r="E16" s="5"/>
      <c r="F16" s="5">
        <v>35000</v>
      </c>
      <c r="G16" s="5"/>
      <c r="H16" s="5">
        <v>35000</v>
      </c>
      <c r="I16" s="5"/>
      <c r="J16" s="5">
        <v>30000</v>
      </c>
      <c r="K16" s="5"/>
      <c r="L16" s="5">
        <f>SUM(B16+D16+F16+H16+J16)</f>
        <v>185000</v>
      </c>
    </row>
    <row r="17" spans="1:12" x14ac:dyDescent="0.25">
      <c r="A17" s="10" t="s">
        <v>29</v>
      </c>
      <c r="B17" s="5">
        <v>25000</v>
      </c>
      <c r="C17" s="5"/>
      <c r="D17" s="5">
        <v>50000</v>
      </c>
      <c r="E17" s="5"/>
      <c r="F17" s="5">
        <v>25000</v>
      </c>
      <c r="G17" s="5"/>
      <c r="H17" s="5">
        <v>20000</v>
      </c>
      <c r="I17" s="5"/>
      <c r="J17" s="5">
        <v>20000</v>
      </c>
      <c r="K17" s="5"/>
      <c r="L17" s="5">
        <f>SUM(B17+D17+F17+H17+J17)</f>
        <v>140000</v>
      </c>
    </row>
    <row r="18" spans="1:12" x14ac:dyDescent="0.25">
      <c r="A18" s="14" t="s">
        <v>0</v>
      </c>
      <c r="B18" s="13">
        <f>SUM(B14:B17)</f>
        <v>87500</v>
      </c>
      <c r="C18" s="13"/>
      <c r="D18" s="13">
        <f>SUM(D14:D17)</f>
        <v>117500</v>
      </c>
      <c r="E18" s="13"/>
      <c r="F18" s="13">
        <f>SUM(F14:F17)</f>
        <v>77000</v>
      </c>
      <c r="G18" s="13"/>
      <c r="H18" s="13">
        <f>SUM(H14:H17)</f>
        <v>61000</v>
      </c>
      <c r="I18" s="13"/>
      <c r="J18" s="13">
        <f>SUM(J14:J17)</f>
        <v>56000</v>
      </c>
      <c r="K18" s="13"/>
      <c r="L18" s="13">
        <f>SUM(L14:L17)</f>
        <v>399000</v>
      </c>
    </row>
    <row r="19" spans="1:12" ht="6.9" customHeight="1" x14ac:dyDescent="0.25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5">
      <c r="A20" s="12" t="s">
        <v>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5">
      <c r="A21" s="10" t="s">
        <v>9</v>
      </c>
      <c r="B21" s="5">
        <v>348000</v>
      </c>
      <c r="C21" s="5"/>
      <c r="D21" s="5"/>
      <c r="E21" s="5"/>
      <c r="F21" s="5"/>
      <c r="G21" s="5"/>
      <c r="H21" s="5"/>
      <c r="I21" s="5"/>
      <c r="J21" s="5"/>
      <c r="K21" s="5"/>
      <c r="L21" s="5">
        <f t="shared" ref="L21:L26" si="0">SUM(B21+D21+F21+H21+J21)</f>
        <v>348000</v>
      </c>
    </row>
    <row r="22" spans="1:12" x14ac:dyDescent="0.25">
      <c r="A22" s="10" t="s">
        <v>54</v>
      </c>
      <c r="B22" s="5">
        <f>'FY04'!F23</f>
        <v>171611</v>
      </c>
      <c r="C22" s="5"/>
      <c r="D22" s="5">
        <f>'FY05'!B23</f>
        <v>56000</v>
      </c>
      <c r="E22" s="5"/>
      <c r="F22" s="5">
        <v>93500</v>
      </c>
      <c r="G22" s="5"/>
      <c r="H22" s="5">
        <v>46750</v>
      </c>
      <c r="I22" s="5"/>
      <c r="J22" s="5">
        <v>46750</v>
      </c>
      <c r="K22" s="5"/>
      <c r="L22" s="5">
        <f t="shared" si="0"/>
        <v>414611</v>
      </c>
    </row>
    <row r="23" spans="1:12" x14ac:dyDescent="0.25">
      <c r="A23" s="10" t="s">
        <v>55</v>
      </c>
      <c r="B23" s="5">
        <v>48000</v>
      </c>
      <c r="C23" s="5"/>
      <c r="D23" s="5">
        <v>54000</v>
      </c>
      <c r="E23" s="5"/>
      <c r="F23" s="5">
        <v>56500</v>
      </c>
      <c r="G23" s="5"/>
      <c r="H23" s="5">
        <v>59000</v>
      </c>
      <c r="I23" s="5"/>
      <c r="J23" s="5">
        <v>61500</v>
      </c>
      <c r="K23" s="5"/>
      <c r="L23" s="5">
        <f t="shared" si="0"/>
        <v>279000</v>
      </c>
    </row>
    <row r="24" spans="1:12" x14ac:dyDescent="0.25">
      <c r="A24" s="10" t="s">
        <v>56</v>
      </c>
      <c r="B24" s="5"/>
      <c r="C24" s="5"/>
      <c r="D24" s="5">
        <f>0.2*$B$35</f>
        <v>40000</v>
      </c>
      <c r="E24" s="5"/>
      <c r="F24" s="5">
        <f>'FY06'!B25</f>
        <v>44000</v>
      </c>
      <c r="G24" s="5"/>
      <c r="H24" s="5">
        <f>(F24*1.1)</f>
        <v>48400.000000000007</v>
      </c>
      <c r="I24" s="5"/>
      <c r="J24" s="5">
        <f>(H24*1.1)+(H36*0.2)</f>
        <v>73240.000000000015</v>
      </c>
      <c r="K24" s="5"/>
      <c r="L24" s="5">
        <f t="shared" si="0"/>
        <v>205640</v>
      </c>
    </row>
    <row r="25" spans="1:12" x14ac:dyDescent="0.25">
      <c r="A25" s="10" t="s">
        <v>48</v>
      </c>
      <c r="B25" s="5">
        <f>'FY04'!F26</f>
        <v>15000</v>
      </c>
      <c r="C25" s="5"/>
      <c r="D25" s="5"/>
      <c r="E25" s="5"/>
      <c r="F25" s="5"/>
      <c r="G25" s="5"/>
      <c r="H25" s="5"/>
      <c r="I25" s="5"/>
      <c r="J25" s="5"/>
      <c r="K25" s="5"/>
      <c r="L25" s="5">
        <f t="shared" si="0"/>
        <v>15000</v>
      </c>
    </row>
    <row r="26" spans="1:12" x14ac:dyDescent="0.25">
      <c r="A26" s="9" t="s">
        <v>24</v>
      </c>
      <c r="B26" s="6">
        <v>2500</v>
      </c>
      <c r="C26" s="6"/>
      <c r="D26" s="6">
        <v>5000</v>
      </c>
      <c r="E26" s="6"/>
      <c r="F26" s="6">
        <v>2500</v>
      </c>
      <c r="G26" s="6"/>
      <c r="H26" s="6">
        <v>2500</v>
      </c>
      <c r="I26" s="6"/>
      <c r="J26" s="6">
        <v>2500</v>
      </c>
      <c r="K26" s="6"/>
      <c r="L26" s="6">
        <f t="shared" si="0"/>
        <v>15000</v>
      </c>
    </row>
    <row r="27" spans="1:12" x14ac:dyDescent="0.25">
      <c r="A27" s="14" t="s">
        <v>0</v>
      </c>
      <c r="B27" s="13">
        <f>SUM(B21:B26)</f>
        <v>585111</v>
      </c>
      <c r="C27" s="13"/>
      <c r="D27" s="13">
        <f>SUM(D21:D26)</f>
        <v>155000</v>
      </c>
      <c r="E27" s="13"/>
      <c r="F27" s="13">
        <f>SUM(F21:F26)</f>
        <v>196500</v>
      </c>
      <c r="G27" s="13"/>
      <c r="H27" s="13">
        <f>SUM(H21:H26)</f>
        <v>156650</v>
      </c>
      <c r="I27" s="13"/>
      <c r="J27" s="13">
        <f>SUM(J21:J26)</f>
        <v>183990</v>
      </c>
      <c r="K27" s="13"/>
      <c r="L27" s="13">
        <f>SUM(L21:L26)</f>
        <v>1277251</v>
      </c>
    </row>
    <row r="28" spans="1:12" ht="6.9" customHeight="1" x14ac:dyDescent="0.25">
      <c r="A28" s="10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5">
      <c r="A29" s="12" t="s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s="10" t="s">
        <v>19</v>
      </c>
      <c r="B30" s="5">
        <v>20000</v>
      </c>
      <c r="C30" s="5"/>
      <c r="D30" s="5">
        <v>0</v>
      </c>
      <c r="E30" s="5"/>
      <c r="F30" s="5">
        <v>0</v>
      </c>
      <c r="G30" s="5"/>
      <c r="H30" s="5">
        <v>20000</v>
      </c>
      <c r="I30" s="5"/>
      <c r="J30" s="5">
        <v>0</v>
      </c>
      <c r="K30" s="5"/>
      <c r="L30" s="5">
        <f>SUM(B30+D30+F30+H30+J30)</f>
        <v>40000</v>
      </c>
    </row>
    <row r="31" spans="1:12" x14ac:dyDescent="0.25">
      <c r="A31" s="9" t="s">
        <v>20</v>
      </c>
      <c r="B31" s="6">
        <v>10000</v>
      </c>
      <c r="C31" s="6"/>
      <c r="D31" s="6">
        <v>15000</v>
      </c>
      <c r="E31" s="6"/>
      <c r="F31" s="6">
        <v>15000</v>
      </c>
      <c r="G31" s="6"/>
      <c r="H31" s="6">
        <v>15000</v>
      </c>
      <c r="I31" s="6"/>
      <c r="J31" s="6">
        <v>15000</v>
      </c>
      <c r="K31" s="6"/>
      <c r="L31" s="6">
        <f>SUM(B31+D31+F31+H31+J31)</f>
        <v>70000</v>
      </c>
    </row>
    <row r="32" spans="1:12" x14ac:dyDescent="0.25">
      <c r="A32" s="14" t="s">
        <v>0</v>
      </c>
      <c r="B32" s="13">
        <f>SUM(B30:B31)</f>
        <v>30000</v>
      </c>
      <c r="C32" s="13"/>
      <c r="D32" s="13">
        <f>SUM(D30:D31)</f>
        <v>15000</v>
      </c>
      <c r="E32" s="13"/>
      <c r="F32" s="13">
        <f>SUM(F30:F31)</f>
        <v>15000</v>
      </c>
      <c r="G32" s="13"/>
      <c r="H32" s="13">
        <f>SUM(H30:H31)</f>
        <v>35000</v>
      </c>
      <c r="I32" s="13"/>
      <c r="J32" s="13">
        <f>SUM(J30:J31)</f>
        <v>15000</v>
      </c>
      <c r="K32" s="13"/>
      <c r="L32" s="13">
        <f>SUM(L30:L31)</f>
        <v>110000</v>
      </c>
    </row>
    <row r="33" spans="1:12" ht="6.9" customHeight="1" x14ac:dyDescent="0.25">
      <c r="A33" s="10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25">
      <c r="A34" s="12" t="s">
        <v>10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x14ac:dyDescent="0.25">
      <c r="A35" s="10" t="s">
        <v>11</v>
      </c>
      <c r="B35" s="5">
        <v>200000</v>
      </c>
      <c r="C35" s="5"/>
      <c r="D35" s="5">
        <v>0</v>
      </c>
      <c r="E35" s="5"/>
      <c r="F35" s="5">
        <v>0</v>
      </c>
      <c r="G35" s="5"/>
      <c r="H35" s="5">
        <f>B35*0.5</f>
        <v>100000</v>
      </c>
      <c r="I35" s="5"/>
      <c r="J35" s="5">
        <v>0</v>
      </c>
      <c r="K35" s="5"/>
      <c r="L35" s="5">
        <f>SUM(B35+D35+F35+H35+J35)</f>
        <v>300000</v>
      </c>
    </row>
    <row r="36" spans="1:12" x14ac:dyDescent="0.25">
      <c r="A36" s="14" t="s">
        <v>0</v>
      </c>
      <c r="B36" s="13">
        <f>SUM(B35:B35)</f>
        <v>200000</v>
      </c>
      <c r="C36" s="13"/>
      <c r="D36" s="13">
        <f>SUM(D35:D35)</f>
        <v>0</v>
      </c>
      <c r="E36" s="13"/>
      <c r="F36" s="13">
        <f>SUM(F35:F35)</f>
        <v>0</v>
      </c>
      <c r="G36" s="13"/>
      <c r="H36" s="13">
        <f>SUM(H35:H35)</f>
        <v>100000</v>
      </c>
      <c r="I36" s="13"/>
      <c r="J36" s="13">
        <f>SUM(J35:J35)</f>
        <v>0</v>
      </c>
      <c r="K36" s="13"/>
      <c r="L36" s="13">
        <f>SUM(L35:L35)</f>
        <v>300000</v>
      </c>
    </row>
    <row r="37" spans="1:12" ht="6.9" customHeight="1" thickBot="1" x14ac:dyDescent="0.3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</row>
    <row r="38" spans="1:12" ht="14.4" thickTop="1" x14ac:dyDescent="0.25">
      <c r="A38" s="17" t="s">
        <v>67</v>
      </c>
      <c r="B38" s="13">
        <f>SUM(B11+B18+B27+B32+B36)</f>
        <v>1161661</v>
      </c>
      <c r="C38" s="13"/>
      <c r="D38" s="13">
        <f>SUM(D11+D18+D27+D32+D36)</f>
        <v>795284.2</v>
      </c>
      <c r="E38" s="13"/>
      <c r="F38" s="13">
        <f>SUM(F11+F18+F27+F32+F36)</f>
        <v>811517.72600000002</v>
      </c>
      <c r="G38" s="13"/>
      <c r="H38" s="13">
        <f>SUM(H11+H18+H27+H32+H36)</f>
        <v>820288.56677999999</v>
      </c>
      <c r="I38" s="13"/>
      <c r="J38" s="13">
        <f>SUM(J11+J18+J27+J32+J36)</f>
        <v>736657.72378339991</v>
      </c>
      <c r="K38" s="13"/>
      <c r="L38" s="13">
        <f>SUM(L11+L18+L27+L32+L36)</f>
        <v>4325409.2165633999</v>
      </c>
    </row>
    <row r="39" spans="1:12" ht="8.2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x14ac:dyDescent="0.25">
      <c r="A40" s="47" t="s">
        <v>70</v>
      </c>
      <c r="B40" s="48">
        <f>'FY04'!D38</f>
        <v>12000</v>
      </c>
      <c r="C40" s="48"/>
      <c r="D40" s="48">
        <f>'FY05'!E37</f>
        <v>58232.799999999996</v>
      </c>
      <c r="E40" s="48"/>
      <c r="F40" s="48">
        <f>'FY06'!D37</f>
        <v>104359.56799999997</v>
      </c>
      <c r="G40" s="48"/>
      <c r="H40" s="48">
        <f>'FY07'!D37</f>
        <v>153510.53255999999</v>
      </c>
      <c r="I40" s="48"/>
      <c r="J40" s="48">
        <f>'FY08'!D37</f>
        <v>210821.1313824</v>
      </c>
      <c r="K40" s="48"/>
      <c r="L40" s="48">
        <f>SUM(B40:K40)</f>
        <v>538924.03194239992</v>
      </c>
    </row>
    <row r="41" spans="1:12" x14ac:dyDescent="0.25">
      <c r="A41" s="10" t="s">
        <v>71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</row>
    <row r="42" spans="1:12" x14ac:dyDescent="0.25">
      <c r="A42" s="2" t="s">
        <v>12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1" t="s">
        <v>62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1" t="s">
        <v>72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1" t="s">
        <v>50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1" t="s">
        <v>51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1" t="s">
        <v>90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1" t="s">
        <v>91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1" t="s">
        <v>52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1" t="s">
        <v>53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1" t="s">
        <v>94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1" t="s">
        <v>92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1" t="s">
        <v>93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1" t="s">
        <v>25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1" t="s">
        <v>66</v>
      </c>
    </row>
    <row r="57" spans="1:12" x14ac:dyDescent="0.25">
      <c r="B57" s="1"/>
      <c r="C57" s="1"/>
      <c r="D57" s="1"/>
      <c r="E57" s="1"/>
      <c r="G57" s="1"/>
      <c r="I57" s="1"/>
      <c r="K57" s="1"/>
    </row>
    <row r="58" spans="1:12" x14ac:dyDescent="0.25">
      <c r="A58" s="1" t="s">
        <v>26</v>
      </c>
    </row>
  </sheetData>
  <mergeCells count="1">
    <mergeCell ref="B1:L1"/>
  </mergeCells>
  <phoneticPr fontId="0" type="noConversion"/>
  <pageMargins left="0.25" right="0.25" top="0.1" bottom="0.1" header="0.5" footer="0.5"/>
  <pageSetup orientation="landscape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9"/>
  <sheetViews>
    <sheetView topLeftCell="A34" workbookViewId="0">
      <selection activeCell="E23" sqref="E23"/>
    </sheetView>
  </sheetViews>
  <sheetFormatPr defaultColWidth="9.109375" defaultRowHeight="13.8" x14ac:dyDescent="0.25"/>
  <cols>
    <col min="1" max="1" width="35.33203125" style="1" customWidth="1"/>
    <col min="2" max="2" width="14.109375" style="4" customWidth="1"/>
    <col min="3" max="3" width="15.5546875" style="4" customWidth="1"/>
    <col min="4" max="4" width="2.88671875" style="4" customWidth="1"/>
    <col min="5" max="6" width="12.44140625" style="4" bestFit="1" customWidth="1"/>
    <col min="7" max="7" width="14.6640625" style="35" customWidth="1"/>
    <col min="8" max="16384" width="9.109375" style="1"/>
  </cols>
  <sheetData>
    <row r="1" spans="1:8" ht="17.399999999999999" x14ac:dyDescent="0.3">
      <c r="A1" s="53" t="s">
        <v>95</v>
      </c>
      <c r="B1" s="56"/>
      <c r="C1" s="57"/>
      <c r="D1" s="57"/>
      <c r="E1" s="57"/>
      <c r="F1" s="57"/>
      <c r="G1" s="57"/>
    </row>
    <row r="2" spans="1:8" x14ac:dyDescent="0.25">
      <c r="A2" s="2" t="s">
        <v>15</v>
      </c>
    </row>
    <row r="3" spans="1:8" x14ac:dyDescent="0.25">
      <c r="A3" s="12" t="s">
        <v>2</v>
      </c>
      <c r="B3" s="6" t="s">
        <v>16</v>
      </c>
      <c r="C3" s="6" t="s">
        <v>14</v>
      </c>
      <c r="D3" s="6"/>
      <c r="E3" s="6" t="s">
        <v>17</v>
      </c>
      <c r="F3" s="6" t="s">
        <v>18</v>
      </c>
      <c r="G3" s="36"/>
      <c r="H3" s="10"/>
    </row>
    <row r="4" spans="1:8" x14ac:dyDescent="0.25">
      <c r="A4" s="10" t="s">
        <v>35</v>
      </c>
      <c r="B4" s="4">
        <v>75000</v>
      </c>
      <c r="C4" s="4">
        <f t="shared" ref="C4:C11" si="0">B4*1.32</f>
        <v>99000</v>
      </c>
      <c r="E4" s="4">
        <f>C4*0.59</f>
        <v>58410</v>
      </c>
    </row>
    <row r="5" spans="1:8" x14ac:dyDescent="0.25">
      <c r="A5" s="10" t="s">
        <v>73</v>
      </c>
      <c r="B5" s="4">
        <v>60000</v>
      </c>
      <c r="C5" s="4">
        <f t="shared" si="0"/>
        <v>79200</v>
      </c>
      <c r="F5" s="4">
        <f>C5*0.5</f>
        <v>39600</v>
      </c>
    </row>
    <row r="6" spans="1:8" x14ac:dyDescent="0.25">
      <c r="A6" s="10" t="s">
        <v>37</v>
      </c>
      <c r="B6" s="4">
        <v>50000</v>
      </c>
      <c r="C6" s="4">
        <f t="shared" si="0"/>
        <v>66000</v>
      </c>
      <c r="F6" s="4">
        <f>C6*0.5</f>
        <v>33000</v>
      </c>
    </row>
    <row r="7" spans="1:8" x14ac:dyDescent="0.25">
      <c r="A7" s="10" t="s">
        <v>37</v>
      </c>
      <c r="B7" s="6">
        <v>50000</v>
      </c>
      <c r="C7" s="6">
        <f>B7*1.32</f>
        <v>66000</v>
      </c>
      <c r="D7" s="6"/>
      <c r="E7" s="6"/>
      <c r="F7" s="6">
        <f>C7*0.5</f>
        <v>33000</v>
      </c>
      <c r="G7" s="36"/>
    </row>
    <row r="8" spans="1:8" x14ac:dyDescent="0.25">
      <c r="A8" s="17" t="s">
        <v>0</v>
      </c>
      <c r="B8" s="13"/>
      <c r="C8" s="13"/>
      <c r="D8" s="38"/>
      <c r="E8" s="38">
        <f>SUM(E4:E7)</f>
        <v>58410</v>
      </c>
      <c r="F8" s="38">
        <f>SUM(F5:F7)</f>
        <v>105600</v>
      </c>
      <c r="G8" s="38">
        <f>SUM(E8+F8)</f>
        <v>164010</v>
      </c>
    </row>
    <row r="9" spans="1:8" x14ac:dyDescent="0.25">
      <c r="A9" s="10" t="s">
        <v>33</v>
      </c>
      <c r="B9" s="4">
        <v>48000</v>
      </c>
      <c r="C9" s="4">
        <f t="shared" si="0"/>
        <v>63360</v>
      </c>
      <c r="F9" s="4">
        <f>C9*0.5</f>
        <v>31680</v>
      </c>
    </row>
    <row r="10" spans="1:8" x14ac:dyDescent="0.25">
      <c r="A10" s="10" t="s">
        <v>58</v>
      </c>
      <c r="B10" s="4">
        <v>48000</v>
      </c>
      <c r="C10" s="4">
        <f t="shared" si="0"/>
        <v>63360</v>
      </c>
      <c r="F10" s="4">
        <f>C10*0.5</f>
        <v>31680</v>
      </c>
    </row>
    <row r="11" spans="1:8" x14ac:dyDescent="0.25">
      <c r="A11" s="10" t="s">
        <v>59</v>
      </c>
      <c r="B11" s="6">
        <v>48000</v>
      </c>
      <c r="C11" s="6">
        <f t="shared" si="0"/>
        <v>63360</v>
      </c>
      <c r="D11" s="6"/>
      <c r="E11" s="6"/>
      <c r="F11" s="6">
        <f>C11*0.5</f>
        <v>31680</v>
      </c>
      <c r="G11" s="36"/>
    </row>
    <row r="12" spans="1:8" x14ac:dyDescent="0.25">
      <c r="A12" s="17" t="s">
        <v>0</v>
      </c>
      <c r="B12" s="13"/>
      <c r="C12" s="13"/>
      <c r="D12" s="13"/>
      <c r="E12" s="13">
        <f>SUM(E9:E11)</f>
        <v>0</v>
      </c>
      <c r="F12" s="13">
        <f>SUM(F9:F11)</f>
        <v>95040</v>
      </c>
      <c r="G12" s="38">
        <f>SUM(E12+F12)</f>
        <v>95040</v>
      </c>
    </row>
    <row r="13" spans="1:8" x14ac:dyDescent="0.25">
      <c r="A13" s="1" t="s">
        <v>21</v>
      </c>
      <c r="B13" s="4">
        <f>SUM(B4:B11)</f>
        <v>379000</v>
      </c>
      <c r="C13" s="4">
        <f>SUM(C4:C11)</f>
        <v>500280</v>
      </c>
      <c r="E13" s="4">
        <f>SUM(E8+E12)</f>
        <v>58410</v>
      </c>
      <c r="F13" s="4">
        <f>SUM(F8+F12)</f>
        <v>200640</v>
      </c>
      <c r="G13" s="44">
        <f>SUM(E13:F13)</f>
        <v>259050</v>
      </c>
    </row>
    <row r="15" spans="1:8" x14ac:dyDescent="0.25">
      <c r="A15" s="2" t="s">
        <v>3</v>
      </c>
    </row>
    <row r="16" spans="1:8" x14ac:dyDescent="0.25">
      <c r="A16" s="10" t="s">
        <v>35</v>
      </c>
      <c r="B16" s="4">
        <f>B4*1.015</f>
        <v>76124.999999999985</v>
      </c>
      <c r="C16" s="4">
        <f t="shared" ref="C16:C23" si="1">B16*1.32</f>
        <v>100484.99999999999</v>
      </c>
    </row>
    <row r="17" spans="1:3" x14ac:dyDescent="0.25">
      <c r="A17" s="10" t="s">
        <v>73</v>
      </c>
      <c r="B17" s="4">
        <f>B5*1.015</f>
        <v>60899.999999999993</v>
      </c>
      <c r="C17" s="4">
        <f t="shared" si="1"/>
        <v>80388</v>
      </c>
    </row>
    <row r="18" spans="1:3" x14ac:dyDescent="0.25">
      <c r="A18" s="10" t="s">
        <v>37</v>
      </c>
      <c r="B18" s="4">
        <f>B6*1.015</f>
        <v>50749.999999999993</v>
      </c>
      <c r="C18" s="4">
        <f t="shared" si="1"/>
        <v>66990</v>
      </c>
    </row>
    <row r="19" spans="1:3" x14ac:dyDescent="0.25">
      <c r="A19" s="10" t="s">
        <v>37</v>
      </c>
      <c r="B19" s="6">
        <f>B7*1.015</f>
        <v>50749.999999999993</v>
      </c>
      <c r="C19" s="6">
        <f t="shared" si="1"/>
        <v>66990</v>
      </c>
    </row>
    <row r="20" spans="1:3" x14ac:dyDescent="0.25">
      <c r="A20" s="17" t="s">
        <v>0</v>
      </c>
      <c r="B20" s="13">
        <f>SUM(B16:B19)</f>
        <v>238524.99999999997</v>
      </c>
      <c r="C20" s="13">
        <f t="shared" si="1"/>
        <v>314853</v>
      </c>
    </row>
    <row r="21" spans="1:3" x14ac:dyDescent="0.25">
      <c r="A21" s="10" t="s">
        <v>33</v>
      </c>
      <c r="B21" s="4">
        <f>B9*1.015</f>
        <v>48719.999999999993</v>
      </c>
      <c r="C21" s="4">
        <f t="shared" si="1"/>
        <v>64310.399999999994</v>
      </c>
    </row>
    <row r="22" spans="1:3" x14ac:dyDescent="0.25">
      <c r="A22" s="10" t="s">
        <v>58</v>
      </c>
      <c r="B22" s="4">
        <f>B10*1.015</f>
        <v>48719.999999999993</v>
      </c>
      <c r="C22" s="4">
        <f t="shared" si="1"/>
        <v>64310.399999999994</v>
      </c>
    </row>
    <row r="23" spans="1:3" x14ac:dyDescent="0.25">
      <c r="A23" s="10" t="s">
        <v>59</v>
      </c>
      <c r="B23" s="6">
        <f>B11*1.015</f>
        <v>48719.999999999993</v>
      </c>
      <c r="C23" s="6">
        <f t="shared" si="1"/>
        <v>64310.399999999994</v>
      </c>
    </row>
    <row r="24" spans="1:3" x14ac:dyDescent="0.25">
      <c r="A24" s="17" t="s">
        <v>0</v>
      </c>
      <c r="B24" s="13">
        <f>SUM(B21:B23)</f>
        <v>146159.99999999997</v>
      </c>
      <c r="C24" s="13">
        <f>SUM(C21:C23)</f>
        <v>192931.19999999998</v>
      </c>
    </row>
    <row r="25" spans="1:3" x14ac:dyDescent="0.25">
      <c r="A25" s="1" t="s">
        <v>21</v>
      </c>
      <c r="B25" s="4">
        <f>SUM(B20+B24)</f>
        <v>384684.99999999994</v>
      </c>
      <c r="C25" s="4">
        <f>SUM(C20+C24)</f>
        <v>507784.19999999995</v>
      </c>
    </row>
    <row r="27" spans="1:3" x14ac:dyDescent="0.25">
      <c r="A27" s="2" t="s">
        <v>4</v>
      </c>
      <c r="B27" s="6" t="s">
        <v>16</v>
      </c>
      <c r="C27" s="6" t="s">
        <v>14</v>
      </c>
    </row>
    <row r="28" spans="1:3" x14ac:dyDescent="0.25">
      <c r="A28" s="10" t="s">
        <v>35</v>
      </c>
      <c r="B28" s="4">
        <f>B16*1.03</f>
        <v>78408.749999999985</v>
      </c>
      <c r="C28" s="4">
        <f t="shared" ref="C28:C35" si="2">B28*1.32</f>
        <v>103499.54999999999</v>
      </c>
    </row>
    <row r="29" spans="1:3" x14ac:dyDescent="0.25">
      <c r="A29" s="10" t="s">
        <v>73</v>
      </c>
      <c r="B29" s="4">
        <f>B17*1.03</f>
        <v>62726.999999999993</v>
      </c>
      <c r="C29" s="4">
        <f t="shared" si="2"/>
        <v>82799.64</v>
      </c>
    </row>
    <row r="30" spans="1:3" x14ac:dyDescent="0.25">
      <c r="A30" s="10" t="s">
        <v>37</v>
      </c>
      <c r="B30" s="4">
        <f>B18*1.03</f>
        <v>52272.499999999993</v>
      </c>
      <c r="C30" s="4">
        <f t="shared" si="2"/>
        <v>68999.7</v>
      </c>
    </row>
    <row r="31" spans="1:3" x14ac:dyDescent="0.25">
      <c r="A31" s="10" t="s">
        <v>37</v>
      </c>
      <c r="B31" s="6">
        <f>B19*1.03</f>
        <v>52272.499999999993</v>
      </c>
      <c r="C31" s="6">
        <f>B31*1.32</f>
        <v>68999.7</v>
      </c>
    </row>
    <row r="32" spans="1:3" x14ac:dyDescent="0.25">
      <c r="A32" s="17" t="s">
        <v>0</v>
      </c>
      <c r="B32" s="38">
        <f>SUM(B28:B31)</f>
        <v>245680.74999999997</v>
      </c>
      <c r="C32" s="13">
        <f>B32*1.32</f>
        <v>324298.58999999997</v>
      </c>
    </row>
    <row r="33" spans="1:255" x14ac:dyDescent="0.25">
      <c r="A33" s="10" t="s">
        <v>33</v>
      </c>
      <c r="B33" s="4">
        <f>B21*1.03</f>
        <v>50181.599999999991</v>
      </c>
      <c r="C33" s="4">
        <f>B33*1.32</f>
        <v>66239.711999999985</v>
      </c>
    </row>
    <row r="34" spans="1:255" x14ac:dyDescent="0.25">
      <c r="A34" s="10" t="s">
        <v>58</v>
      </c>
      <c r="B34" s="4">
        <f>B22*1.03</f>
        <v>50181.599999999991</v>
      </c>
      <c r="C34" s="4">
        <f t="shared" si="2"/>
        <v>66239.711999999985</v>
      </c>
    </row>
    <row r="35" spans="1:255" x14ac:dyDescent="0.25">
      <c r="A35" s="10" t="s">
        <v>59</v>
      </c>
      <c r="B35" s="6">
        <f>B23*1.03</f>
        <v>50181.599999999991</v>
      </c>
      <c r="C35" s="6">
        <f t="shared" si="2"/>
        <v>66239.711999999985</v>
      </c>
    </row>
    <row r="36" spans="1:255" x14ac:dyDescent="0.25">
      <c r="A36" s="17" t="s">
        <v>0</v>
      </c>
      <c r="B36" s="38">
        <f>SUM(B33:B35)</f>
        <v>150544.79999999999</v>
      </c>
      <c r="C36" s="38">
        <f>B36*1.32</f>
        <v>198719.136</v>
      </c>
    </row>
    <row r="37" spans="1:255" x14ac:dyDescent="0.25">
      <c r="A37" s="1" t="s">
        <v>21</v>
      </c>
      <c r="B37" s="4">
        <f>SUM(B32+B36)</f>
        <v>396225.54999999993</v>
      </c>
      <c r="C37" s="4">
        <f>SUM(C32+C36)</f>
        <v>523017.72599999997</v>
      </c>
    </row>
    <row r="39" spans="1:255" x14ac:dyDescent="0.25">
      <c r="A39" s="2" t="s">
        <v>5</v>
      </c>
      <c r="B39" s="6" t="s">
        <v>16</v>
      </c>
      <c r="C39" s="6" t="s">
        <v>14</v>
      </c>
    </row>
    <row r="40" spans="1:255" x14ac:dyDescent="0.25">
      <c r="A40" s="10" t="s">
        <v>35</v>
      </c>
      <c r="B40" s="4">
        <f>B28*1.03</f>
        <v>80761.012499999983</v>
      </c>
      <c r="C40" s="4">
        <f>B40*1.32</f>
        <v>106604.53649999999</v>
      </c>
    </row>
    <row r="41" spans="1:255" x14ac:dyDescent="0.25">
      <c r="A41" s="10" t="s">
        <v>73</v>
      </c>
      <c r="B41" s="4">
        <f>B29*1.03</f>
        <v>64608.81</v>
      </c>
      <c r="C41" s="4">
        <f>B41*1.32</f>
        <v>85283.629199999996</v>
      </c>
    </row>
    <row r="42" spans="1:255" x14ac:dyDescent="0.25">
      <c r="A42" s="10" t="s">
        <v>37</v>
      </c>
      <c r="B42" s="6">
        <f>B30*1.03</f>
        <v>53840.674999999996</v>
      </c>
      <c r="C42" s="6">
        <f>B42*1.32</f>
        <v>71069.690999999992</v>
      </c>
    </row>
    <row r="43" spans="1:255" s="21" customFormat="1" x14ac:dyDescent="0.25">
      <c r="A43" s="17" t="s">
        <v>0</v>
      </c>
      <c r="B43" s="38">
        <f>SUM(B40:B42)</f>
        <v>199210.49749999997</v>
      </c>
      <c r="C43" s="13">
        <f>SUM(C40:C42)</f>
        <v>262957.8567</v>
      </c>
      <c r="D43" s="39"/>
      <c r="E43" s="40"/>
      <c r="F43" s="41"/>
      <c r="G43" s="37"/>
      <c r="H43" s="20"/>
      <c r="I43" s="18"/>
      <c r="J43" s="19"/>
      <c r="K43" s="20"/>
      <c r="L43" s="18"/>
      <c r="M43" s="19"/>
      <c r="N43" s="20"/>
      <c r="O43" s="18"/>
      <c r="P43" s="19"/>
      <c r="Q43" s="20"/>
      <c r="R43" s="18"/>
      <c r="S43" s="19"/>
      <c r="T43" s="20"/>
      <c r="U43" s="18"/>
      <c r="V43" s="19"/>
      <c r="W43" s="20"/>
      <c r="X43" s="18"/>
      <c r="Y43" s="19"/>
      <c r="Z43" s="20"/>
      <c r="AA43" s="18"/>
      <c r="AB43" s="19"/>
      <c r="AC43" s="20"/>
      <c r="AD43" s="18"/>
      <c r="AE43" s="19"/>
      <c r="AF43" s="20"/>
      <c r="AG43" s="18"/>
      <c r="AH43" s="19"/>
      <c r="AI43" s="20"/>
      <c r="AJ43" s="18"/>
      <c r="AK43" s="19"/>
      <c r="AL43" s="20"/>
      <c r="AM43" s="18"/>
      <c r="AN43" s="19"/>
      <c r="AO43" s="20"/>
      <c r="AP43" s="18"/>
      <c r="AQ43" s="19"/>
      <c r="AR43" s="20"/>
      <c r="AS43" s="18"/>
      <c r="AT43" s="19"/>
      <c r="AU43" s="20"/>
      <c r="AV43" s="18"/>
      <c r="AW43" s="19"/>
      <c r="AX43" s="20"/>
      <c r="AY43" s="18"/>
      <c r="AZ43" s="19"/>
      <c r="BA43" s="20"/>
      <c r="BB43" s="18"/>
      <c r="BC43" s="19"/>
      <c r="BD43" s="20"/>
      <c r="BE43" s="18"/>
      <c r="BF43" s="19"/>
      <c r="BG43" s="20"/>
      <c r="BH43" s="18"/>
      <c r="BI43" s="19"/>
      <c r="BJ43" s="20"/>
      <c r="BK43" s="18"/>
      <c r="BL43" s="19"/>
      <c r="BM43" s="20"/>
      <c r="BN43" s="18"/>
      <c r="BO43" s="19"/>
      <c r="BP43" s="20"/>
      <c r="BQ43" s="18"/>
      <c r="BR43" s="19"/>
      <c r="BS43" s="20"/>
      <c r="BT43" s="18"/>
      <c r="BU43" s="19"/>
      <c r="BV43" s="20"/>
      <c r="BW43" s="18"/>
      <c r="BX43" s="19"/>
      <c r="BY43" s="20"/>
      <c r="BZ43" s="18"/>
      <c r="CA43" s="19"/>
      <c r="CB43" s="20"/>
      <c r="CC43" s="18"/>
      <c r="CD43" s="19"/>
      <c r="CE43" s="20"/>
      <c r="CF43" s="18"/>
      <c r="CG43" s="19"/>
      <c r="CH43" s="20"/>
      <c r="CI43" s="18"/>
      <c r="CJ43" s="19"/>
      <c r="CK43" s="20"/>
      <c r="CL43" s="18"/>
      <c r="CM43" s="19"/>
      <c r="CN43" s="20"/>
      <c r="CO43" s="18"/>
      <c r="CP43" s="19"/>
      <c r="CQ43" s="20"/>
      <c r="CR43" s="18"/>
      <c r="CS43" s="19"/>
      <c r="CT43" s="20"/>
      <c r="CU43" s="18"/>
      <c r="CV43" s="19"/>
      <c r="CW43" s="20"/>
      <c r="CX43" s="18"/>
      <c r="CY43" s="19"/>
      <c r="CZ43" s="20"/>
      <c r="DA43" s="18"/>
      <c r="DB43" s="19"/>
      <c r="DC43" s="20"/>
      <c r="DD43" s="18"/>
      <c r="DE43" s="19"/>
      <c r="DF43" s="20"/>
      <c r="DG43" s="18"/>
      <c r="DH43" s="19"/>
      <c r="DI43" s="20"/>
      <c r="DJ43" s="18"/>
      <c r="DK43" s="19"/>
      <c r="DL43" s="20"/>
      <c r="DM43" s="18"/>
      <c r="DN43" s="19"/>
      <c r="DO43" s="20"/>
      <c r="DP43" s="18"/>
      <c r="DQ43" s="19"/>
      <c r="DR43" s="20"/>
      <c r="DS43" s="18"/>
      <c r="DT43" s="19"/>
      <c r="DU43" s="20"/>
      <c r="DV43" s="18"/>
      <c r="DW43" s="19"/>
      <c r="DX43" s="20"/>
      <c r="DY43" s="18"/>
      <c r="DZ43" s="19"/>
      <c r="EA43" s="20"/>
      <c r="EB43" s="18"/>
      <c r="EC43" s="19"/>
      <c r="ED43" s="20"/>
      <c r="EE43" s="18"/>
      <c r="EF43" s="19"/>
      <c r="EG43" s="20"/>
      <c r="EH43" s="18"/>
      <c r="EI43" s="19"/>
      <c r="EJ43" s="20"/>
      <c r="EK43" s="18"/>
      <c r="EL43" s="19"/>
      <c r="EM43" s="20"/>
      <c r="EN43" s="18"/>
      <c r="EO43" s="19"/>
      <c r="EP43" s="20"/>
      <c r="EQ43" s="18"/>
      <c r="ER43" s="19"/>
      <c r="ES43" s="20"/>
      <c r="ET43" s="18"/>
      <c r="EU43" s="19"/>
      <c r="EV43" s="20"/>
      <c r="EW43" s="18"/>
      <c r="EX43" s="19"/>
      <c r="EY43" s="20"/>
      <c r="EZ43" s="18"/>
      <c r="FA43" s="19"/>
      <c r="FB43" s="20"/>
      <c r="FC43" s="18"/>
      <c r="FD43" s="19"/>
      <c r="FE43" s="20"/>
      <c r="FF43" s="18"/>
      <c r="FG43" s="19"/>
      <c r="FH43" s="20"/>
      <c r="FI43" s="18"/>
      <c r="FJ43" s="19"/>
      <c r="FK43" s="20"/>
      <c r="FL43" s="18"/>
      <c r="FM43" s="19"/>
      <c r="FN43" s="20"/>
      <c r="FO43" s="18"/>
      <c r="FP43" s="19"/>
      <c r="FQ43" s="20"/>
      <c r="FR43" s="18"/>
      <c r="FS43" s="19"/>
      <c r="FT43" s="20"/>
      <c r="FU43" s="18"/>
      <c r="FV43" s="19"/>
      <c r="FW43" s="20"/>
      <c r="FX43" s="18"/>
      <c r="FY43" s="19"/>
      <c r="FZ43" s="20"/>
      <c r="GA43" s="18"/>
      <c r="GB43" s="19"/>
      <c r="GC43" s="20"/>
      <c r="GD43" s="18"/>
      <c r="GE43" s="19"/>
      <c r="GF43" s="20"/>
      <c r="GG43" s="18"/>
      <c r="GH43" s="19"/>
      <c r="GI43" s="20"/>
      <c r="GJ43" s="18"/>
      <c r="GK43" s="19"/>
      <c r="GL43" s="20"/>
      <c r="GM43" s="18"/>
      <c r="GN43" s="19"/>
      <c r="GO43" s="20"/>
      <c r="GP43" s="18"/>
      <c r="GQ43" s="19"/>
      <c r="GR43" s="20"/>
      <c r="GS43" s="18"/>
      <c r="GT43" s="19"/>
      <c r="GU43" s="20"/>
      <c r="GV43" s="18"/>
      <c r="GW43" s="19"/>
      <c r="GX43" s="20"/>
      <c r="GY43" s="18"/>
      <c r="GZ43" s="19"/>
      <c r="HA43" s="20"/>
      <c r="HB43" s="18"/>
      <c r="HC43" s="19"/>
      <c r="HD43" s="20"/>
      <c r="HE43" s="18"/>
      <c r="HF43" s="19"/>
      <c r="HG43" s="20"/>
      <c r="HH43" s="18"/>
      <c r="HI43" s="19"/>
      <c r="HJ43" s="20"/>
      <c r="HK43" s="18"/>
      <c r="HL43" s="19"/>
      <c r="HM43" s="20"/>
      <c r="HN43" s="18"/>
      <c r="HO43" s="19"/>
      <c r="HP43" s="20"/>
      <c r="HQ43" s="18"/>
      <c r="HR43" s="19"/>
      <c r="HS43" s="20"/>
      <c r="HT43" s="18"/>
      <c r="HU43" s="19"/>
      <c r="HV43" s="20"/>
      <c r="HW43" s="18"/>
      <c r="HX43" s="19"/>
      <c r="HY43" s="20"/>
      <c r="HZ43" s="18"/>
      <c r="IA43" s="19"/>
      <c r="IB43" s="20"/>
      <c r="IC43" s="18"/>
      <c r="ID43" s="19"/>
      <c r="IE43" s="20"/>
      <c r="IF43" s="18"/>
      <c r="IG43" s="19"/>
      <c r="IH43" s="20"/>
      <c r="II43" s="18"/>
      <c r="IJ43" s="19"/>
      <c r="IK43" s="20"/>
      <c r="IL43" s="18"/>
      <c r="IM43" s="19"/>
      <c r="IN43" s="20"/>
      <c r="IO43" s="18"/>
      <c r="IP43" s="19"/>
      <c r="IQ43" s="20"/>
      <c r="IR43" s="18"/>
      <c r="IS43" s="19"/>
      <c r="IT43" s="20"/>
      <c r="IU43" s="18"/>
    </row>
    <row r="44" spans="1:255" x14ac:dyDescent="0.25">
      <c r="A44" s="10" t="s">
        <v>33</v>
      </c>
      <c r="B44" s="4">
        <f>B33*1.03</f>
        <v>51687.047999999995</v>
      </c>
      <c r="C44" s="4">
        <f>(B44*1.32)</f>
        <v>68226.903359999997</v>
      </c>
    </row>
    <row r="45" spans="1:255" x14ac:dyDescent="0.25">
      <c r="A45" s="10" t="s">
        <v>58</v>
      </c>
      <c r="B45" s="4">
        <f>B34*1.03</f>
        <v>51687.047999999995</v>
      </c>
      <c r="C45" s="4">
        <f>(B45*1.32)</f>
        <v>68226.903359999997</v>
      </c>
    </row>
    <row r="46" spans="1:255" x14ac:dyDescent="0.25">
      <c r="A46" s="10" t="s">
        <v>59</v>
      </c>
      <c r="B46" s="6">
        <f>B35*1.03</f>
        <v>51687.047999999995</v>
      </c>
      <c r="C46" s="6">
        <f>(B46*1.32)</f>
        <v>68226.903359999997</v>
      </c>
    </row>
    <row r="47" spans="1:255" x14ac:dyDescent="0.25">
      <c r="A47" s="17" t="s">
        <v>0</v>
      </c>
      <c r="B47" s="13">
        <f>SUM(B44:B46)</f>
        <v>155061.14399999997</v>
      </c>
      <c r="C47" s="13">
        <f>SUM(C44:C46)</f>
        <v>204680.71007999999</v>
      </c>
    </row>
    <row r="48" spans="1:255" x14ac:dyDescent="0.25">
      <c r="A48" s="1" t="s">
        <v>21</v>
      </c>
      <c r="B48" s="4">
        <f>B43+B47</f>
        <v>354271.64149999991</v>
      </c>
      <c r="C48" s="4">
        <f>C43+C47</f>
        <v>467638.56677999999</v>
      </c>
    </row>
    <row r="50" spans="1:3" x14ac:dyDescent="0.25">
      <c r="A50" s="2" t="s">
        <v>8</v>
      </c>
    </row>
    <row r="51" spans="1:3" x14ac:dyDescent="0.25">
      <c r="A51" s="10" t="s">
        <v>35</v>
      </c>
      <c r="B51" s="4">
        <f>B40*1.03</f>
        <v>83183.842874999988</v>
      </c>
      <c r="C51" s="4">
        <f>B51*1.32</f>
        <v>109802.67259499998</v>
      </c>
    </row>
    <row r="52" spans="1:3" x14ac:dyDescent="0.25">
      <c r="A52" s="10" t="s">
        <v>73</v>
      </c>
      <c r="B52" s="4">
        <f>B41*1.03</f>
        <v>66547.074299999993</v>
      </c>
      <c r="C52" s="4">
        <f>B52*1.32</f>
        <v>87842.138075999988</v>
      </c>
    </row>
    <row r="53" spans="1:3" x14ac:dyDescent="0.25">
      <c r="A53" s="10" t="s">
        <v>37</v>
      </c>
      <c r="B53" s="6">
        <f>B42*1.03</f>
        <v>55455.895249999994</v>
      </c>
      <c r="C53" s="6">
        <f>B53*1.32</f>
        <v>73201.781730000002</v>
      </c>
    </row>
    <row r="54" spans="1:3" x14ac:dyDescent="0.25">
      <c r="A54" s="17" t="s">
        <v>0</v>
      </c>
      <c r="B54" s="38">
        <f>SUM(B51:B53)</f>
        <v>205186.81242499998</v>
      </c>
      <c r="C54" s="38">
        <f>SUM(C51:C53)</f>
        <v>270846.59240099997</v>
      </c>
    </row>
    <row r="55" spans="1:3" x14ac:dyDescent="0.25">
      <c r="A55" s="10" t="s">
        <v>33</v>
      </c>
      <c r="B55" s="4">
        <f>B44*1.03</f>
        <v>53237.659439999996</v>
      </c>
      <c r="C55" s="4">
        <f>(B55*1.32)</f>
        <v>70273.710460799994</v>
      </c>
    </row>
    <row r="56" spans="1:3" x14ac:dyDescent="0.25">
      <c r="A56" s="10" t="s">
        <v>58</v>
      </c>
      <c r="B56" s="4">
        <f>B45*1.03</f>
        <v>53237.659439999996</v>
      </c>
      <c r="C56" s="4">
        <f>(B56*1.32)</f>
        <v>70273.710460799994</v>
      </c>
    </row>
    <row r="57" spans="1:3" x14ac:dyDescent="0.25">
      <c r="A57" s="10" t="s">
        <v>59</v>
      </c>
      <c r="B57" s="6">
        <f>B46*1.03</f>
        <v>53237.659439999996</v>
      </c>
      <c r="C57" s="6">
        <f>(B57*1.32)</f>
        <v>70273.710460799994</v>
      </c>
    </row>
    <row r="58" spans="1:3" x14ac:dyDescent="0.25">
      <c r="A58" s="17" t="s">
        <v>0</v>
      </c>
      <c r="B58" s="13">
        <f>SUM(B55:B57)</f>
        <v>159712.97831999999</v>
      </c>
      <c r="C58" s="13">
        <f>SUM(C55:C57)</f>
        <v>210821.1313824</v>
      </c>
    </row>
    <row r="59" spans="1:3" x14ac:dyDescent="0.25">
      <c r="A59" s="1" t="s">
        <v>21</v>
      </c>
      <c r="B59" s="4">
        <f>SUM(B54+B58)</f>
        <v>364899.79074500001</v>
      </c>
      <c r="C59" s="4">
        <f>SUM(C54+C58)</f>
        <v>481667.72378339997</v>
      </c>
    </row>
  </sheetData>
  <mergeCells count="1">
    <mergeCell ref="B1:G1"/>
  </mergeCells>
  <phoneticPr fontId="0" type="noConversion"/>
  <pageMargins left="0.75" right="0.75" top="0.75" bottom="0.75" header="0.5" footer="0.5"/>
  <pageSetup orientation="landscape" horizont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0" zoomScale="75" zoomScaleNormal="75" workbookViewId="0">
      <selection activeCell="B1" sqref="B1:F1"/>
    </sheetView>
  </sheetViews>
  <sheetFormatPr defaultColWidth="9.109375" defaultRowHeight="13.8" x14ac:dyDescent="0.25"/>
  <cols>
    <col min="1" max="1" width="31.44140625" style="1" customWidth="1"/>
    <col min="2" max="6" width="12.6640625" style="3" customWidth="1"/>
    <col min="7" max="16384" width="9.109375" style="1"/>
  </cols>
  <sheetData>
    <row r="1" spans="1:6" ht="17.399999999999999" x14ac:dyDescent="0.3">
      <c r="A1" s="43" t="str">
        <f>Expenses!A1</f>
        <v>MyUA Project 11/13/03</v>
      </c>
      <c r="B1" s="54"/>
      <c r="C1" s="55"/>
      <c r="D1" s="55"/>
      <c r="E1" s="55"/>
      <c r="F1" s="55"/>
    </row>
    <row r="2" spans="1:6" ht="15.6" x14ac:dyDescent="0.3">
      <c r="B2" s="58" t="s">
        <v>47</v>
      </c>
      <c r="C2" s="58"/>
      <c r="D2" s="58"/>
      <c r="E2" s="58"/>
      <c r="F2" s="58"/>
    </row>
    <row r="3" spans="1:6" x14ac:dyDescent="0.25">
      <c r="B3" s="6" t="s">
        <v>38</v>
      </c>
      <c r="C3" s="6" t="s">
        <v>49</v>
      </c>
      <c r="D3" s="6" t="s">
        <v>39</v>
      </c>
      <c r="E3" s="6" t="s">
        <v>57</v>
      </c>
      <c r="F3" s="6" t="s">
        <v>21</v>
      </c>
    </row>
    <row r="4" spans="1:6" x14ac:dyDescent="0.25">
      <c r="A4" s="27" t="s">
        <v>40</v>
      </c>
      <c r="B4" s="22"/>
      <c r="C4" s="22"/>
      <c r="D4" s="22"/>
      <c r="E4" s="22"/>
      <c r="F4" s="22"/>
    </row>
    <row r="5" spans="1:6" x14ac:dyDescent="0.25">
      <c r="A5" s="28" t="s">
        <v>35</v>
      </c>
      <c r="B5" s="22">
        <f>Salaries!E4</f>
        <v>58410</v>
      </c>
      <c r="C5" s="22"/>
      <c r="D5" s="22"/>
      <c r="E5" s="22"/>
      <c r="F5" s="22">
        <f>SUM(B5:E5)</f>
        <v>58410</v>
      </c>
    </row>
    <row r="6" spans="1:6" x14ac:dyDescent="0.25">
      <c r="A6" s="28" t="s">
        <v>73</v>
      </c>
      <c r="B6" s="22">
        <f>Salaries!F5</f>
        <v>39600</v>
      </c>
      <c r="C6" s="22"/>
      <c r="D6" s="22"/>
      <c r="E6" s="22"/>
      <c r="F6" s="22">
        <f t="shared" ref="F6:F11" si="0">SUM(B6:E6)</f>
        <v>39600</v>
      </c>
    </row>
    <row r="7" spans="1:6" x14ac:dyDescent="0.25">
      <c r="A7" s="28" t="s">
        <v>37</v>
      </c>
      <c r="B7" s="22">
        <f>Salaries!F6</f>
        <v>33000</v>
      </c>
      <c r="C7" s="22"/>
      <c r="D7" s="22"/>
      <c r="E7" s="22"/>
      <c r="F7" s="22">
        <f t="shared" si="0"/>
        <v>33000</v>
      </c>
    </row>
    <row r="8" spans="1:6" x14ac:dyDescent="0.25">
      <c r="A8" s="28" t="s">
        <v>37</v>
      </c>
      <c r="B8" s="22">
        <f>Salaries!F7</f>
        <v>33000</v>
      </c>
      <c r="C8" s="22"/>
      <c r="D8" s="22"/>
      <c r="E8" s="22"/>
      <c r="F8" s="22">
        <f t="shared" si="0"/>
        <v>33000</v>
      </c>
    </row>
    <row r="9" spans="1:6" x14ac:dyDescent="0.25">
      <c r="A9" s="28" t="s">
        <v>23</v>
      </c>
      <c r="B9" s="22">
        <f>Salaries!F9</f>
        <v>31680</v>
      </c>
      <c r="C9" s="22"/>
      <c r="D9" s="22"/>
      <c r="E9" s="22"/>
      <c r="F9" s="22">
        <f t="shared" si="0"/>
        <v>31680</v>
      </c>
    </row>
    <row r="10" spans="1:6" x14ac:dyDescent="0.25">
      <c r="A10" s="28" t="s">
        <v>32</v>
      </c>
      <c r="B10" s="22">
        <f>Salaries!F10</f>
        <v>31680</v>
      </c>
      <c r="C10" s="22"/>
      <c r="D10" s="22"/>
      <c r="E10" s="22"/>
      <c r="F10" s="22">
        <f t="shared" si="0"/>
        <v>31680</v>
      </c>
    </row>
    <row r="11" spans="1:6" x14ac:dyDescent="0.25">
      <c r="A11" s="29" t="s">
        <v>22</v>
      </c>
      <c r="B11" s="23">
        <f>Salaries!F11</f>
        <v>31680</v>
      </c>
      <c r="C11" s="23"/>
      <c r="D11" s="23"/>
      <c r="E11" s="23"/>
      <c r="F11" s="23">
        <f t="shared" si="0"/>
        <v>31680</v>
      </c>
    </row>
    <row r="12" spans="1:6" x14ac:dyDescent="0.25">
      <c r="A12" s="30" t="s">
        <v>0</v>
      </c>
      <c r="B12" s="24">
        <f>SUM(B5:B11)</f>
        <v>259050</v>
      </c>
      <c r="C12" s="24"/>
      <c r="D12" s="24"/>
      <c r="E12" s="24"/>
      <c r="F12" s="24">
        <f>SUM(B12:E12)</f>
        <v>259050</v>
      </c>
    </row>
    <row r="13" spans="1:6" ht="6.9" customHeight="1" x14ac:dyDescent="0.25">
      <c r="A13" s="28"/>
      <c r="B13" s="22"/>
      <c r="C13" s="22"/>
      <c r="D13" s="22"/>
      <c r="E13" s="22"/>
      <c r="F13" s="22"/>
    </row>
    <row r="14" spans="1:6" x14ac:dyDescent="0.25">
      <c r="A14" s="31" t="s">
        <v>27</v>
      </c>
      <c r="B14" s="22"/>
      <c r="C14" s="22"/>
      <c r="D14" s="22"/>
      <c r="E14" s="22"/>
      <c r="F14" s="22"/>
    </row>
    <row r="15" spans="1:6" x14ac:dyDescent="0.25">
      <c r="A15" s="28" t="s">
        <v>28</v>
      </c>
      <c r="B15" s="22">
        <v>22500</v>
      </c>
      <c r="C15" s="22"/>
      <c r="D15" s="22"/>
      <c r="E15" s="22"/>
      <c r="F15" s="22">
        <f>SUM(B15:E15)</f>
        <v>22500</v>
      </c>
    </row>
    <row r="16" spans="1:6" x14ac:dyDescent="0.25">
      <c r="A16" s="28" t="s">
        <v>31</v>
      </c>
      <c r="B16" s="22"/>
      <c r="C16" s="22"/>
      <c r="D16" s="22">
        <v>5000</v>
      </c>
      <c r="E16" s="22"/>
      <c r="F16" s="22">
        <f>SUM(B16:E16)</f>
        <v>5000</v>
      </c>
    </row>
    <row r="17" spans="1:6" x14ac:dyDescent="0.25">
      <c r="A17" s="28" t="s">
        <v>30</v>
      </c>
      <c r="C17" s="22">
        <v>35000</v>
      </c>
      <c r="D17" s="22"/>
      <c r="E17" s="22"/>
      <c r="F17" s="22">
        <f>SUM(C17:E17)</f>
        <v>35000</v>
      </c>
    </row>
    <row r="18" spans="1:6" x14ac:dyDescent="0.25">
      <c r="A18" s="29" t="s">
        <v>29</v>
      </c>
      <c r="B18" s="45"/>
      <c r="C18" s="23">
        <v>25000</v>
      </c>
      <c r="D18" s="23"/>
      <c r="E18" s="23"/>
      <c r="F18" s="23">
        <f>SUM(C18:E18)</f>
        <v>25000</v>
      </c>
    </row>
    <row r="19" spans="1:6" x14ac:dyDescent="0.25">
      <c r="A19" s="30" t="s">
        <v>0</v>
      </c>
      <c r="B19" s="24">
        <f>SUM(B15:B18)</f>
        <v>22500</v>
      </c>
      <c r="C19" s="24">
        <f>SUM(C15:C18)</f>
        <v>60000</v>
      </c>
      <c r="D19" s="24">
        <f>SUM(D15:D18)</f>
        <v>5000</v>
      </c>
      <c r="E19" s="24">
        <f>SUM(E15:E18)</f>
        <v>0</v>
      </c>
      <c r="F19" s="24">
        <f>SUM(B19:E19)</f>
        <v>87500</v>
      </c>
    </row>
    <row r="20" spans="1:6" ht="6.9" customHeight="1" x14ac:dyDescent="0.25">
      <c r="A20" s="28"/>
      <c r="B20" s="22"/>
      <c r="C20" s="22"/>
      <c r="D20" s="22"/>
      <c r="E20" s="22"/>
      <c r="F20" s="22"/>
    </row>
    <row r="21" spans="1:6" x14ac:dyDescent="0.25">
      <c r="A21" s="31" t="s">
        <v>1</v>
      </c>
      <c r="B21" s="22"/>
      <c r="C21" s="22"/>
      <c r="D21" s="22"/>
      <c r="E21" s="22"/>
      <c r="F21" s="22"/>
    </row>
    <row r="22" spans="1:6" x14ac:dyDescent="0.25">
      <c r="A22" s="28" t="s">
        <v>9</v>
      </c>
      <c r="B22" s="22"/>
      <c r="C22" s="22"/>
      <c r="D22" s="22"/>
      <c r="E22" s="34">
        <v>348000</v>
      </c>
      <c r="F22" s="22">
        <f>SUM(B22:E22)</f>
        <v>348000</v>
      </c>
    </row>
    <row r="23" spans="1:6" x14ac:dyDescent="0.25">
      <c r="A23" s="28" t="s">
        <v>54</v>
      </c>
      <c r="B23" s="34"/>
      <c r="C23" s="22"/>
      <c r="D23" s="22"/>
      <c r="E23" s="22">
        <v>171611</v>
      </c>
      <c r="F23" s="22">
        <f>SUM(B23:E23)</f>
        <v>171611</v>
      </c>
    </row>
    <row r="24" spans="1:6" x14ac:dyDescent="0.25">
      <c r="A24" s="28" t="s">
        <v>55</v>
      </c>
      <c r="B24" s="34"/>
      <c r="C24" s="22"/>
      <c r="D24" s="22"/>
      <c r="E24" s="22">
        <v>48000</v>
      </c>
      <c r="F24" s="22">
        <f>SUM(B24:E24)</f>
        <v>48000</v>
      </c>
    </row>
    <row r="25" spans="1:6" x14ac:dyDescent="0.25">
      <c r="A25" s="28" t="s">
        <v>56</v>
      </c>
      <c r="B25" s="22"/>
      <c r="C25" s="22"/>
      <c r="D25" s="22"/>
      <c r="E25" s="22"/>
      <c r="F25" s="22">
        <f>SUM(B25:E25)</f>
        <v>0</v>
      </c>
    </row>
    <row r="26" spans="1:6" x14ac:dyDescent="0.25">
      <c r="A26" s="28" t="s">
        <v>48</v>
      </c>
      <c r="C26" s="22">
        <v>8000</v>
      </c>
      <c r="D26" s="22">
        <v>7000</v>
      </c>
      <c r="E26" s="22"/>
      <c r="F26" s="22">
        <f>SUM(C26:E26)</f>
        <v>15000</v>
      </c>
    </row>
    <row r="27" spans="1:6" x14ac:dyDescent="0.25">
      <c r="A27" s="29" t="s">
        <v>24</v>
      </c>
      <c r="B27" s="45"/>
      <c r="C27" s="23">
        <v>2500</v>
      </c>
      <c r="D27" s="23"/>
      <c r="E27" s="23"/>
      <c r="F27" s="23">
        <f>SUM(C27:E27)</f>
        <v>2500</v>
      </c>
    </row>
    <row r="28" spans="1:6" x14ac:dyDescent="0.25">
      <c r="A28" s="30" t="s">
        <v>0</v>
      </c>
      <c r="B28" s="24"/>
      <c r="C28" s="24">
        <f>SUM(C22:C27)</f>
        <v>10500</v>
      </c>
      <c r="D28" s="24">
        <f>SUM(D22:D27)</f>
        <v>7000</v>
      </c>
      <c r="E28" s="24">
        <f>SUM(E22:E27)</f>
        <v>567611</v>
      </c>
      <c r="F28" s="24">
        <f>SUM(F22:F27)</f>
        <v>585111</v>
      </c>
    </row>
    <row r="29" spans="1:6" ht="6.9" customHeight="1" x14ac:dyDescent="0.25">
      <c r="A29" s="28"/>
      <c r="B29" s="22"/>
      <c r="C29" s="22"/>
      <c r="D29" s="22"/>
      <c r="E29" s="22"/>
      <c r="F29" s="22"/>
    </row>
    <row r="30" spans="1:6" x14ac:dyDescent="0.25">
      <c r="A30" s="31" t="s">
        <v>7</v>
      </c>
      <c r="B30" s="22"/>
      <c r="C30" s="22"/>
      <c r="D30" s="22"/>
      <c r="E30" s="22"/>
      <c r="F30" s="22"/>
    </row>
    <row r="31" spans="1:6" x14ac:dyDescent="0.25">
      <c r="A31" s="28" t="s">
        <v>19</v>
      </c>
      <c r="B31" s="22">
        <v>20000</v>
      </c>
      <c r="C31" s="22"/>
      <c r="D31" s="22"/>
      <c r="E31" s="49"/>
      <c r="F31" s="22">
        <f>SUM(B31:E31)</f>
        <v>20000</v>
      </c>
    </row>
    <row r="32" spans="1:6" x14ac:dyDescent="0.25">
      <c r="A32" s="29" t="s">
        <v>20</v>
      </c>
      <c r="B32" s="45"/>
      <c r="C32" s="23">
        <v>10000</v>
      </c>
      <c r="D32" s="23"/>
      <c r="E32" s="23"/>
      <c r="F32" s="23">
        <f>SUM(C32:E32)</f>
        <v>10000</v>
      </c>
    </row>
    <row r="33" spans="1:6" x14ac:dyDescent="0.25">
      <c r="A33" s="30" t="s">
        <v>0</v>
      </c>
      <c r="B33" s="24">
        <f>SUM(B31:B32)</f>
        <v>20000</v>
      </c>
      <c r="C33" s="24">
        <f>SUM(C31:C32)</f>
        <v>10000</v>
      </c>
      <c r="D33" s="24"/>
      <c r="E33" s="24"/>
      <c r="F33" s="24">
        <f>SUM(F31:F32)</f>
        <v>30000</v>
      </c>
    </row>
    <row r="34" spans="1:6" ht="6.9" customHeight="1" x14ac:dyDescent="0.25">
      <c r="A34" s="28"/>
      <c r="B34" s="22"/>
      <c r="C34" s="22"/>
      <c r="D34" s="22"/>
      <c r="E34" s="22"/>
      <c r="F34" s="22"/>
    </row>
    <row r="35" spans="1:6" x14ac:dyDescent="0.25">
      <c r="A35" s="31" t="s">
        <v>10</v>
      </c>
      <c r="B35" s="22"/>
      <c r="C35" s="22"/>
      <c r="D35" s="22"/>
      <c r="E35" s="22"/>
      <c r="F35" s="22"/>
    </row>
    <row r="36" spans="1:6" x14ac:dyDescent="0.25">
      <c r="A36" s="29" t="s">
        <v>11</v>
      </c>
      <c r="B36" s="23"/>
      <c r="C36" s="23"/>
      <c r="D36" s="23"/>
      <c r="E36" s="23">
        <f>Expenses!B35</f>
        <v>200000</v>
      </c>
      <c r="F36" s="23">
        <f>SUM(B36:E36)</f>
        <v>200000</v>
      </c>
    </row>
    <row r="37" spans="1:6" x14ac:dyDescent="0.25">
      <c r="A37" s="32" t="s">
        <v>0</v>
      </c>
      <c r="B37" s="25">
        <f>SUM(B36)</f>
        <v>0</v>
      </c>
      <c r="C37" s="25">
        <f>SUM(C36)</f>
        <v>0</v>
      </c>
      <c r="D37" s="25">
        <f>SUM(D36)</f>
        <v>0</v>
      </c>
      <c r="E37" s="25">
        <f>SUM(E36)</f>
        <v>200000</v>
      </c>
      <c r="F37" s="25">
        <f>SUM(F36)</f>
        <v>200000</v>
      </c>
    </row>
    <row r="38" spans="1:6" x14ac:dyDescent="0.25">
      <c r="A38" s="10" t="s">
        <v>6</v>
      </c>
      <c r="B38" s="5">
        <f>SUM(B12+B19+B28+B33+B37)</f>
        <v>301550</v>
      </c>
      <c r="C38" s="5">
        <f>SUM(C12+C19+C28+C33+C37)</f>
        <v>80500</v>
      </c>
      <c r="D38" s="5">
        <f>SUM(D12+D19+D28+D33+D37)</f>
        <v>12000</v>
      </c>
      <c r="E38" s="5">
        <f>SUM(E12+E19+E28+E33+E37)</f>
        <v>767611</v>
      </c>
      <c r="F38" s="5">
        <f>SUM(F12+F19+F28+F33+F37)</f>
        <v>1161661</v>
      </c>
    </row>
    <row r="39" spans="1:6" x14ac:dyDescent="0.25">
      <c r="A39" s="10"/>
      <c r="B39" s="5"/>
      <c r="C39" s="5"/>
      <c r="D39" s="5"/>
      <c r="E39" s="5"/>
      <c r="F39" s="5"/>
    </row>
    <row r="40" spans="1:6" x14ac:dyDescent="0.25">
      <c r="A40" s="2" t="s">
        <v>12</v>
      </c>
      <c r="B40" s="4"/>
      <c r="C40" s="4"/>
      <c r="D40" s="4"/>
      <c r="E40" s="4"/>
      <c r="F40" s="4"/>
    </row>
    <row r="41" spans="1:6" x14ac:dyDescent="0.25">
      <c r="A41" s="1" t="s">
        <v>64</v>
      </c>
      <c r="C41" s="1"/>
      <c r="D41" s="1" t="s">
        <v>41</v>
      </c>
      <c r="E41" s="4"/>
      <c r="F41" s="4"/>
    </row>
    <row r="42" spans="1:6" x14ac:dyDescent="0.25">
      <c r="A42" s="42" t="s">
        <v>60</v>
      </c>
      <c r="B42" s="4"/>
      <c r="C42" s="4"/>
      <c r="D42" s="4"/>
      <c r="E42" s="4"/>
      <c r="F42" s="4"/>
    </row>
    <row r="43" spans="1:6" x14ac:dyDescent="0.25">
      <c r="B43" s="4"/>
      <c r="C43" s="4"/>
      <c r="D43" s="4"/>
      <c r="E43" s="4"/>
      <c r="F43" s="4"/>
    </row>
    <row r="44" spans="1:6" x14ac:dyDescent="0.25">
      <c r="B44" s="4"/>
      <c r="C44" s="4"/>
      <c r="D44" s="4"/>
      <c r="E44" s="4"/>
      <c r="F44" s="4"/>
    </row>
    <row r="45" spans="1:6" x14ac:dyDescent="0.25">
      <c r="B45" s="4"/>
      <c r="C45" s="4"/>
      <c r="D45" s="4"/>
      <c r="E45" s="4"/>
      <c r="F45" s="4"/>
    </row>
    <row r="46" spans="1:6" x14ac:dyDescent="0.25">
      <c r="B46" s="4"/>
      <c r="C46" s="4"/>
      <c r="D46" s="4"/>
      <c r="E46" s="4"/>
      <c r="F46" s="4"/>
    </row>
    <row r="47" spans="1:6" x14ac:dyDescent="0.25">
      <c r="B47" s="4"/>
      <c r="C47" s="4"/>
      <c r="D47" s="4"/>
      <c r="E47" s="4"/>
      <c r="F47" s="4"/>
    </row>
    <row r="48" spans="1:6" x14ac:dyDescent="0.25">
      <c r="B48" s="4"/>
      <c r="C48" s="4"/>
      <c r="D48" s="4"/>
      <c r="E48" s="4"/>
      <c r="F48" s="4"/>
    </row>
    <row r="49" spans="1:6" x14ac:dyDescent="0.25">
      <c r="B49" s="4"/>
      <c r="C49" s="4"/>
      <c r="D49" s="4"/>
      <c r="E49" s="4"/>
      <c r="F49" s="4"/>
    </row>
    <row r="50" spans="1:6" x14ac:dyDescent="0.25">
      <c r="B50" s="4"/>
      <c r="C50" s="4"/>
      <c r="D50" s="4"/>
      <c r="E50" s="4"/>
      <c r="F50" s="4"/>
    </row>
    <row r="51" spans="1:6" x14ac:dyDescent="0.25">
      <c r="B51" s="4"/>
      <c r="C51" s="4"/>
      <c r="D51" s="4"/>
      <c r="E51" s="4"/>
      <c r="F51" s="4"/>
    </row>
    <row r="52" spans="1:6" x14ac:dyDescent="0.25">
      <c r="B52" s="4"/>
      <c r="C52" s="4"/>
      <c r="D52" s="4"/>
      <c r="E52" s="4"/>
      <c r="F52" s="4"/>
    </row>
    <row r="55" spans="1:6" x14ac:dyDescent="0.25">
      <c r="B55" s="1"/>
      <c r="C55" s="1"/>
      <c r="D55" s="1"/>
      <c r="E55" s="1"/>
      <c r="F55" s="1"/>
    </row>
    <row r="56" spans="1:6" x14ac:dyDescent="0.25">
      <c r="A56" s="1" t="s">
        <v>26</v>
      </c>
    </row>
  </sheetData>
  <mergeCells count="2">
    <mergeCell ref="B2:F2"/>
    <mergeCell ref="B1:F1"/>
  </mergeCells>
  <phoneticPr fontId="0" type="noConversion"/>
  <pageMargins left="0.75" right="0.75" top="0.1" bottom="0.25" header="0.5" footer="0.5"/>
  <pageSetup orientation="landscape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3" zoomScale="75" zoomScaleNormal="75" workbookViewId="0">
      <selection activeCell="B1" sqref="B1:F1"/>
    </sheetView>
  </sheetViews>
  <sheetFormatPr defaultColWidth="9.109375" defaultRowHeight="13.8" x14ac:dyDescent="0.25"/>
  <cols>
    <col min="1" max="1" width="31.44140625" style="1" customWidth="1"/>
    <col min="2" max="6" width="12.6640625" style="3" customWidth="1"/>
    <col min="7" max="16384" width="9.109375" style="1"/>
  </cols>
  <sheetData>
    <row r="1" spans="1:6" ht="15" customHeight="1" x14ac:dyDescent="0.3">
      <c r="A1" s="7" t="str">
        <f>Expenses!A1</f>
        <v>MyUA Project 11/13/03</v>
      </c>
      <c r="B1" s="59"/>
      <c r="C1" s="60"/>
      <c r="D1" s="60"/>
      <c r="E1" s="60"/>
      <c r="F1" s="60"/>
    </row>
    <row r="2" spans="1:6" ht="15.6" x14ac:dyDescent="0.3">
      <c r="A2" s="33" t="s">
        <v>85</v>
      </c>
      <c r="B2" s="58" t="s">
        <v>43</v>
      </c>
      <c r="C2" s="58"/>
      <c r="D2" s="58"/>
      <c r="E2" s="58"/>
      <c r="F2" s="58"/>
    </row>
    <row r="3" spans="1:6" x14ac:dyDescent="0.25">
      <c r="A3" s="33" t="s">
        <v>86</v>
      </c>
      <c r="B3" s="6" t="s">
        <v>38</v>
      </c>
      <c r="C3" s="6" t="s">
        <v>74</v>
      </c>
      <c r="D3" s="6" t="s">
        <v>42</v>
      </c>
      <c r="E3" s="6" t="s">
        <v>39</v>
      </c>
      <c r="F3" s="6" t="s">
        <v>21</v>
      </c>
    </row>
    <row r="4" spans="1:6" x14ac:dyDescent="0.25">
      <c r="A4" s="27" t="s">
        <v>40</v>
      </c>
      <c r="B4" s="26"/>
      <c r="C4" s="26"/>
      <c r="D4" s="22"/>
      <c r="E4" s="22"/>
      <c r="F4" s="22"/>
    </row>
    <row r="5" spans="1:6" x14ac:dyDescent="0.25">
      <c r="A5" s="28" t="s">
        <v>35</v>
      </c>
      <c r="B5" s="22"/>
      <c r="C5" s="22">
        <f>Salaries!C16</f>
        <v>100484.99999999999</v>
      </c>
      <c r="D5" s="22"/>
      <c r="E5" s="22"/>
      <c r="F5" s="22">
        <f>SUM(B5:E5)</f>
        <v>100484.99999999999</v>
      </c>
    </row>
    <row r="6" spans="1:6" x14ac:dyDescent="0.25">
      <c r="A6" s="28" t="s">
        <v>73</v>
      </c>
      <c r="B6" s="22"/>
      <c r="C6" s="22">
        <f>Salaries!C17</f>
        <v>80388</v>
      </c>
      <c r="D6" s="22"/>
      <c r="E6" s="22"/>
      <c r="F6" s="22">
        <f t="shared" ref="F6:F12" si="0">SUM(B6:E6)</f>
        <v>80388</v>
      </c>
    </row>
    <row r="7" spans="1:6" x14ac:dyDescent="0.25">
      <c r="A7" s="28" t="s">
        <v>37</v>
      </c>
      <c r="B7" s="22"/>
      <c r="C7" s="22">
        <f>Salaries!C18</f>
        <v>66990</v>
      </c>
      <c r="D7" s="22"/>
      <c r="E7" s="22"/>
      <c r="F7" s="22">
        <f t="shared" si="0"/>
        <v>66990</v>
      </c>
    </row>
    <row r="8" spans="1:6" x14ac:dyDescent="0.25">
      <c r="A8" s="28" t="s">
        <v>37</v>
      </c>
      <c r="B8" s="22"/>
      <c r="C8" s="22">
        <f>Salaries!C19</f>
        <v>66990</v>
      </c>
      <c r="D8" s="22"/>
      <c r="E8" s="22"/>
      <c r="F8" s="22">
        <f t="shared" si="0"/>
        <v>66990</v>
      </c>
    </row>
    <row r="9" spans="1:6" x14ac:dyDescent="0.25">
      <c r="A9" s="28" t="s">
        <v>23</v>
      </c>
      <c r="B9" s="22"/>
      <c r="C9" s="22">
        <f>Salaries!$C$21*0.75</f>
        <v>48232.799999999996</v>
      </c>
      <c r="D9" s="22"/>
      <c r="E9" s="22">
        <f>Salaries!$C$21*0.25</f>
        <v>16077.599999999999</v>
      </c>
      <c r="F9" s="22">
        <f t="shared" si="0"/>
        <v>64310.399999999994</v>
      </c>
    </row>
    <row r="10" spans="1:6" x14ac:dyDescent="0.25">
      <c r="A10" s="28" t="s">
        <v>32</v>
      </c>
      <c r="B10" s="22"/>
      <c r="C10" s="22">
        <f>Salaries!$C$21*0.75</f>
        <v>48232.799999999996</v>
      </c>
      <c r="D10" s="22"/>
      <c r="E10" s="22">
        <f>Salaries!$C$21*0.25</f>
        <v>16077.599999999999</v>
      </c>
      <c r="F10" s="22">
        <f t="shared" si="0"/>
        <v>64310.399999999994</v>
      </c>
    </row>
    <row r="11" spans="1:6" x14ac:dyDescent="0.25">
      <c r="A11" s="29" t="s">
        <v>22</v>
      </c>
      <c r="B11" s="23"/>
      <c r="C11" s="23">
        <f>Salaries!$C$21*0.75</f>
        <v>48232.799999999996</v>
      </c>
      <c r="D11" s="23"/>
      <c r="E11" s="23">
        <f>Salaries!$C$21*0.25</f>
        <v>16077.599999999999</v>
      </c>
      <c r="F11" s="23">
        <f t="shared" si="0"/>
        <v>64310.399999999994</v>
      </c>
    </row>
    <row r="12" spans="1:6" x14ac:dyDescent="0.25">
      <c r="A12" s="30" t="s">
        <v>0</v>
      </c>
      <c r="B12" s="24"/>
      <c r="C12" s="24">
        <f>SUM(C5:C11)</f>
        <v>459551.39999999997</v>
      </c>
      <c r="D12" s="24"/>
      <c r="E12" s="24">
        <f>SUM(E5:E11)</f>
        <v>48232.799999999996</v>
      </c>
      <c r="F12" s="24">
        <f t="shared" si="0"/>
        <v>507784.19999999995</v>
      </c>
    </row>
    <row r="13" spans="1:6" ht="6.9" customHeight="1" x14ac:dyDescent="0.25">
      <c r="A13" s="28"/>
      <c r="B13" s="22"/>
      <c r="C13" s="22"/>
      <c r="D13" s="22"/>
      <c r="E13" s="22"/>
      <c r="F13" s="22"/>
    </row>
    <row r="14" spans="1:6" x14ac:dyDescent="0.25">
      <c r="A14" s="31" t="s">
        <v>27</v>
      </c>
      <c r="B14" s="22"/>
      <c r="C14" s="22"/>
      <c r="D14" s="22"/>
      <c r="E14" s="22"/>
      <c r="F14" s="22"/>
    </row>
    <row r="15" spans="1:6" x14ac:dyDescent="0.25">
      <c r="A15" s="28" t="s">
        <v>28</v>
      </c>
      <c r="B15" s="22">
        <v>3500</v>
      </c>
      <c r="C15" s="22"/>
      <c r="D15" s="22">
        <v>4000</v>
      </c>
      <c r="E15" s="22"/>
      <c r="F15" s="22">
        <f>SUM(B15:E15)</f>
        <v>7500</v>
      </c>
    </row>
    <row r="16" spans="1:6" x14ac:dyDescent="0.25">
      <c r="A16" s="28" t="s">
        <v>31</v>
      </c>
      <c r="B16" s="22"/>
      <c r="C16" s="22"/>
      <c r="D16" s="22"/>
      <c r="E16" s="22">
        <v>10000</v>
      </c>
      <c r="F16" s="22">
        <f>SUM(B16:E16)</f>
        <v>10000</v>
      </c>
    </row>
    <row r="17" spans="1:6" x14ac:dyDescent="0.25">
      <c r="A17" s="28" t="s">
        <v>30</v>
      </c>
      <c r="B17" s="22">
        <v>15000</v>
      </c>
      <c r="D17" s="22">
        <v>35000</v>
      </c>
      <c r="E17" s="22"/>
      <c r="F17" s="22">
        <f>SUM(B17:E17)</f>
        <v>50000</v>
      </c>
    </row>
    <row r="18" spans="1:6" x14ac:dyDescent="0.25">
      <c r="A18" s="29" t="s">
        <v>29</v>
      </c>
      <c r="B18" s="23">
        <v>29950</v>
      </c>
      <c r="C18" s="23">
        <v>20050</v>
      </c>
      <c r="D18" s="23"/>
      <c r="E18" s="23"/>
      <c r="F18" s="23">
        <f>SUM(B18:E18)</f>
        <v>50000</v>
      </c>
    </row>
    <row r="19" spans="1:6" x14ac:dyDescent="0.25">
      <c r="A19" s="30" t="s">
        <v>0</v>
      </c>
      <c r="B19" s="24">
        <f>SUM(B15:B18)</f>
        <v>48450</v>
      </c>
      <c r="C19" s="24">
        <f>SUM(C18)</f>
        <v>20050</v>
      </c>
      <c r="D19" s="24">
        <f>SUM(D15:D18)</f>
        <v>39000</v>
      </c>
      <c r="E19" s="24">
        <f>SUM(E15:E18)</f>
        <v>10000</v>
      </c>
      <c r="F19" s="24">
        <f>SUM(B19:E19)</f>
        <v>117500</v>
      </c>
    </row>
    <row r="20" spans="1:6" ht="6.9" customHeight="1" x14ac:dyDescent="0.25">
      <c r="A20" s="28"/>
      <c r="B20" s="22"/>
      <c r="C20" s="22"/>
      <c r="D20" s="22"/>
      <c r="E20" s="22"/>
      <c r="F20" s="22"/>
    </row>
    <row r="21" spans="1:6" x14ac:dyDescent="0.25">
      <c r="A21" s="31" t="s">
        <v>1</v>
      </c>
      <c r="B21" s="22"/>
      <c r="C21" s="22"/>
      <c r="D21" s="22"/>
      <c r="E21" s="22"/>
      <c r="F21" s="22"/>
    </row>
    <row r="22" spans="1:6" x14ac:dyDescent="0.25">
      <c r="A22" s="28" t="s">
        <v>9</v>
      </c>
      <c r="B22" s="22"/>
      <c r="C22" s="22"/>
      <c r="D22" s="22"/>
      <c r="E22" s="22"/>
      <c r="F22" s="22"/>
    </row>
    <row r="23" spans="1:6" x14ac:dyDescent="0.25">
      <c r="A23" s="28" t="s">
        <v>54</v>
      </c>
      <c r="B23" s="22">
        <v>56000</v>
      </c>
      <c r="D23" s="22"/>
      <c r="E23" s="22"/>
      <c r="F23" s="22">
        <f>SUM(B23:E23)</f>
        <v>56000</v>
      </c>
    </row>
    <row r="24" spans="1:6" x14ac:dyDescent="0.25">
      <c r="A24" s="28" t="s">
        <v>55</v>
      </c>
      <c r="B24" s="22">
        <f>Expenses!D23</f>
        <v>54000</v>
      </c>
      <c r="D24" s="22"/>
      <c r="E24" s="22"/>
      <c r="F24" s="22">
        <f>SUM(B24:E24)</f>
        <v>54000</v>
      </c>
    </row>
    <row r="25" spans="1:6" x14ac:dyDescent="0.25">
      <c r="A25" s="28" t="s">
        <v>56</v>
      </c>
      <c r="B25" s="22">
        <f>Expenses!D24</f>
        <v>40000</v>
      </c>
      <c r="D25" s="22"/>
      <c r="E25" s="22"/>
      <c r="F25" s="22">
        <f>SUM(B25:E25)</f>
        <v>40000</v>
      </c>
    </row>
    <row r="26" spans="1:6" x14ac:dyDescent="0.25">
      <c r="A26" s="29" t="s">
        <v>24</v>
      </c>
      <c r="B26" s="23"/>
      <c r="C26" s="23"/>
      <c r="D26" s="23">
        <v>5000</v>
      </c>
      <c r="E26" s="23"/>
      <c r="F26" s="23">
        <f>SUM(C26:E26)</f>
        <v>5000</v>
      </c>
    </row>
    <row r="27" spans="1:6" x14ac:dyDescent="0.25">
      <c r="A27" s="30" t="s">
        <v>0</v>
      </c>
      <c r="B27" s="24">
        <f>SUM(B23:B26)</f>
        <v>150000</v>
      </c>
      <c r="C27" s="24">
        <f>SUM(C22:C26)</f>
        <v>0</v>
      </c>
      <c r="D27" s="24">
        <f>SUM(D22:D26)</f>
        <v>5000</v>
      </c>
      <c r="E27" s="24"/>
      <c r="F27" s="24">
        <f>SUM(F22:F26)</f>
        <v>155000</v>
      </c>
    </row>
    <row r="28" spans="1:6" ht="6.9" customHeight="1" x14ac:dyDescent="0.25">
      <c r="A28" s="28"/>
      <c r="B28" s="22"/>
      <c r="C28" s="22"/>
      <c r="D28" s="22"/>
      <c r="E28" s="22"/>
      <c r="F28" s="22"/>
    </row>
    <row r="29" spans="1:6" x14ac:dyDescent="0.25">
      <c r="A29" s="31" t="s">
        <v>7</v>
      </c>
      <c r="B29" s="22"/>
      <c r="C29" s="22"/>
      <c r="D29" s="22"/>
      <c r="E29" s="22"/>
      <c r="F29" s="22"/>
    </row>
    <row r="30" spans="1:6" x14ac:dyDescent="0.25">
      <c r="A30" s="28" t="s">
        <v>19</v>
      </c>
      <c r="B30" s="22"/>
      <c r="C30" s="22"/>
      <c r="D30" s="22"/>
      <c r="E30" s="22"/>
      <c r="F30" s="22"/>
    </row>
    <row r="31" spans="1:6" x14ac:dyDescent="0.25">
      <c r="A31" s="29" t="s">
        <v>20</v>
      </c>
      <c r="B31" s="23"/>
      <c r="C31" s="23">
        <v>15000</v>
      </c>
      <c r="D31" s="23"/>
      <c r="E31" s="23"/>
      <c r="F31" s="23">
        <f>SUM(C31:E31)</f>
        <v>15000</v>
      </c>
    </row>
    <row r="32" spans="1:6" x14ac:dyDescent="0.25">
      <c r="A32" s="30" t="s">
        <v>0</v>
      </c>
      <c r="B32" s="24"/>
      <c r="C32" s="24">
        <f>SUM(C30:C31)</f>
        <v>15000</v>
      </c>
      <c r="D32" s="24"/>
      <c r="E32" s="24"/>
      <c r="F32" s="24">
        <f>SUM(F30:F31)</f>
        <v>15000</v>
      </c>
    </row>
    <row r="33" spans="1:6" ht="6.9" customHeight="1" x14ac:dyDescent="0.25">
      <c r="A33" s="28"/>
      <c r="B33" s="22"/>
      <c r="C33" s="22"/>
      <c r="D33" s="22"/>
      <c r="E33" s="22"/>
      <c r="F33" s="22"/>
    </row>
    <row r="34" spans="1:6" x14ac:dyDescent="0.25">
      <c r="A34" s="31" t="s">
        <v>10</v>
      </c>
      <c r="B34" s="22"/>
      <c r="C34" s="22"/>
      <c r="D34" s="22"/>
      <c r="E34" s="22"/>
      <c r="F34" s="22"/>
    </row>
    <row r="35" spans="1:6" x14ac:dyDescent="0.25">
      <c r="A35" s="29" t="s">
        <v>11</v>
      </c>
      <c r="B35" s="23"/>
      <c r="C35" s="23"/>
      <c r="D35" s="23"/>
      <c r="E35" s="23"/>
      <c r="F35" s="23"/>
    </row>
    <row r="36" spans="1:6" x14ac:dyDescent="0.25">
      <c r="A36" s="32" t="s">
        <v>0</v>
      </c>
      <c r="B36" s="25"/>
      <c r="C36" s="25"/>
      <c r="D36" s="25"/>
      <c r="E36" s="25"/>
      <c r="F36" s="25"/>
    </row>
    <row r="37" spans="1:6" x14ac:dyDescent="0.25">
      <c r="A37" s="10" t="s">
        <v>6</v>
      </c>
      <c r="B37" s="5">
        <f>SUM(B12+B19+B27+B32+B36)</f>
        <v>198450</v>
      </c>
      <c r="C37" s="5">
        <f>SUM(C12+C19+C27+C32+C36)</f>
        <v>494601.39999999997</v>
      </c>
      <c r="D37" s="5">
        <f>SUM(D12+D19+D27+D32+D36)</f>
        <v>44000</v>
      </c>
      <c r="E37" s="5">
        <f>SUM(E12+E19+E27+E32+E36)</f>
        <v>58232.799999999996</v>
      </c>
      <c r="F37" s="5">
        <f>SUM(F12+F19+F27+F32+F36)</f>
        <v>795284.2</v>
      </c>
    </row>
    <row r="38" spans="1:6" x14ac:dyDescent="0.25">
      <c r="A38" s="2" t="s">
        <v>12</v>
      </c>
      <c r="B38" s="4"/>
      <c r="C38" s="4"/>
      <c r="D38" s="4"/>
      <c r="E38" s="4"/>
      <c r="F38" s="4"/>
    </row>
    <row r="39" spans="1:6" x14ac:dyDescent="0.25">
      <c r="A39" s="1" t="s">
        <v>75</v>
      </c>
      <c r="B39" s="1"/>
      <c r="C39" s="1"/>
      <c r="D39" s="5"/>
      <c r="E39" s="5"/>
      <c r="F39" s="5"/>
    </row>
    <row r="40" spans="1:6" x14ac:dyDescent="0.25">
      <c r="A40" s="1" t="s">
        <v>76</v>
      </c>
      <c r="B40" s="1"/>
      <c r="D40" s="1" t="s">
        <v>61</v>
      </c>
      <c r="E40" s="4"/>
    </row>
    <row r="41" spans="1:6" x14ac:dyDescent="0.25">
      <c r="A41" s="10" t="s">
        <v>87</v>
      </c>
      <c r="B41" s="1"/>
      <c r="C41" s="4"/>
      <c r="D41" s="4"/>
      <c r="E41" s="4"/>
    </row>
    <row r="42" spans="1:6" x14ac:dyDescent="0.25">
      <c r="D42" s="4"/>
      <c r="E42" s="4"/>
      <c r="F42" s="4"/>
    </row>
    <row r="43" spans="1:6" x14ac:dyDescent="0.25">
      <c r="B43" s="4"/>
      <c r="C43" s="4"/>
      <c r="D43" s="4"/>
      <c r="E43" s="4"/>
      <c r="F43" s="4"/>
    </row>
    <row r="44" spans="1:6" x14ac:dyDescent="0.25">
      <c r="B44" s="1"/>
      <c r="C44" s="1"/>
      <c r="D44" s="4"/>
      <c r="E44" s="4"/>
      <c r="F44" s="4"/>
    </row>
    <row r="45" spans="1:6" x14ac:dyDescent="0.25">
      <c r="B45" s="4"/>
      <c r="C45" s="4"/>
      <c r="D45" s="4"/>
      <c r="E45" s="4"/>
      <c r="F45" s="4"/>
    </row>
    <row r="46" spans="1:6" x14ac:dyDescent="0.25">
      <c r="B46" s="4"/>
      <c r="C46" s="4"/>
      <c r="D46" s="4"/>
      <c r="E46" s="4"/>
      <c r="F46" s="4"/>
    </row>
    <row r="47" spans="1:6" x14ac:dyDescent="0.25">
      <c r="B47" s="4"/>
      <c r="C47" s="4"/>
      <c r="D47" s="4"/>
      <c r="E47" s="4"/>
      <c r="F47" s="4"/>
    </row>
    <row r="48" spans="1:6" x14ac:dyDescent="0.25">
      <c r="B48" s="4"/>
      <c r="C48" s="4"/>
      <c r="D48" s="4"/>
      <c r="E48" s="4"/>
      <c r="F48" s="4"/>
    </row>
    <row r="49" spans="1:6" x14ac:dyDescent="0.25">
      <c r="B49" s="4"/>
      <c r="C49" s="4"/>
      <c r="D49" s="4"/>
      <c r="E49" s="4"/>
      <c r="F49" s="4"/>
    </row>
    <row r="50" spans="1:6" x14ac:dyDescent="0.25">
      <c r="B50" s="4"/>
      <c r="C50" s="4"/>
      <c r="D50" s="4"/>
      <c r="E50" s="4"/>
      <c r="F50" s="4"/>
    </row>
    <row r="51" spans="1:6" x14ac:dyDescent="0.25">
      <c r="B51" s="4"/>
      <c r="C51" s="4"/>
      <c r="D51" s="4"/>
      <c r="E51" s="4"/>
      <c r="F51" s="4"/>
    </row>
    <row r="52" spans="1:6" x14ac:dyDescent="0.25">
      <c r="B52" s="4"/>
      <c r="C52" s="4"/>
      <c r="D52" s="4"/>
      <c r="E52" s="4"/>
      <c r="F52" s="4"/>
    </row>
    <row r="55" spans="1:6" x14ac:dyDescent="0.25">
      <c r="B55" s="1"/>
      <c r="C55" s="1"/>
      <c r="D55" s="1"/>
      <c r="E55" s="1"/>
      <c r="F55" s="1"/>
    </row>
    <row r="56" spans="1:6" x14ac:dyDescent="0.25">
      <c r="A56" s="1" t="s">
        <v>26</v>
      </c>
    </row>
  </sheetData>
  <mergeCells count="2">
    <mergeCell ref="B1:F1"/>
    <mergeCell ref="B2:F2"/>
  </mergeCells>
  <phoneticPr fontId="0" type="noConversion"/>
  <pageMargins left="0.75" right="0.75" top="0.25" bottom="0.25" header="0.5" footer="0.5"/>
  <pageSetup orientation="landscape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0" zoomScale="75" zoomScaleNormal="75" workbookViewId="0">
      <selection activeCell="B1" sqref="B1:F1"/>
    </sheetView>
  </sheetViews>
  <sheetFormatPr defaultColWidth="9.109375" defaultRowHeight="13.8" x14ac:dyDescent="0.25"/>
  <cols>
    <col min="1" max="1" width="31.44140625" style="1" customWidth="1"/>
    <col min="2" max="6" width="12.6640625" style="3" customWidth="1"/>
    <col min="7" max="16384" width="9.109375" style="1"/>
  </cols>
  <sheetData>
    <row r="1" spans="1:6" ht="17.399999999999999" x14ac:dyDescent="0.3">
      <c r="A1" s="7" t="str">
        <f>Expenses!A1</f>
        <v>MyUA Project 11/13/03</v>
      </c>
      <c r="B1" s="61"/>
      <c r="C1" s="62"/>
      <c r="D1" s="62"/>
      <c r="E1" s="62"/>
      <c r="F1" s="62"/>
    </row>
    <row r="2" spans="1:6" ht="15.6" x14ac:dyDescent="0.3">
      <c r="A2" s="33" t="s">
        <v>77</v>
      </c>
      <c r="B2" s="58" t="s">
        <v>44</v>
      </c>
      <c r="C2" s="58"/>
      <c r="D2" s="58"/>
      <c r="E2" s="58"/>
      <c r="F2" s="58"/>
    </row>
    <row r="3" spans="1:6" x14ac:dyDescent="0.25">
      <c r="A3" s="33" t="s">
        <v>78</v>
      </c>
      <c r="B3" s="6" t="s">
        <v>74</v>
      </c>
      <c r="C3" s="6" t="s">
        <v>42</v>
      </c>
      <c r="D3" s="6" t="s">
        <v>39</v>
      </c>
      <c r="E3" s="6" t="s">
        <v>63</v>
      </c>
      <c r="F3" s="6" t="s">
        <v>21</v>
      </c>
    </row>
    <row r="4" spans="1:6" x14ac:dyDescent="0.25">
      <c r="A4" s="27" t="s">
        <v>40</v>
      </c>
      <c r="B4" s="26"/>
      <c r="C4" s="22"/>
      <c r="D4" s="22"/>
      <c r="E4" s="22"/>
      <c r="F4" s="22"/>
    </row>
    <row r="5" spans="1:6" x14ac:dyDescent="0.25">
      <c r="A5" s="28" t="s">
        <v>35</v>
      </c>
      <c r="B5" s="22">
        <f>Salaries!C28</f>
        <v>103499.54999999999</v>
      </c>
      <c r="C5" s="22"/>
      <c r="D5" s="22"/>
      <c r="E5" s="22"/>
      <c r="F5" s="22">
        <f t="shared" ref="F5:F12" si="0">SUM(B5:E5)</f>
        <v>103499.54999999999</v>
      </c>
    </row>
    <row r="6" spans="1:6" x14ac:dyDescent="0.25">
      <c r="A6" s="28" t="s">
        <v>73</v>
      </c>
      <c r="B6" s="22">
        <f>Salaries!C29</f>
        <v>82799.64</v>
      </c>
      <c r="C6" s="22"/>
      <c r="D6" s="22"/>
      <c r="E6" s="22"/>
      <c r="F6" s="22">
        <f t="shared" si="0"/>
        <v>82799.64</v>
      </c>
    </row>
    <row r="7" spans="1:6" x14ac:dyDescent="0.25">
      <c r="A7" s="28" t="s">
        <v>37</v>
      </c>
      <c r="B7" s="22">
        <f>Salaries!C30</f>
        <v>68999.7</v>
      </c>
      <c r="C7" s="22"/>
      <c r="D7" s="22"/>
      <c r="E7" s="22"/>
      <c r="F7" s="22">
        <f t="shared" si="0"/>
        <v>68999.7</v>
      </c>
    </row>
    <row r="8" spans="1:6" x14ac:dyDescent="0.25">
      <c r="A8" s="28" t="s">
        <v>37</v>
      </c>
      <c r="B8" s="22">
        <f>Salaries!C31</f>
        <v>68999.7</v>
      </c>
      <c r="C8" s="22"/>
      <c r="D8" s="22"/>
      <c r="E8" s="22"/>
      <c r="F8" s="22">
        <f t="shared" si="0"/>
        <v>68999.7</v>
      </c>
    </row>
    <row r="9" spans="1:6" x14ac:dyDescent="0.25">
      <c r="A9" s="28" t="s">
        <v>23</v>
      </c>
      <c r="B9" s="22">
        <f>Salaries!C33*0.5</f>
        <v>33119.855999999992</v>
      </c>
      <c r="C9" s="22"/>
      <c r="D9" s="22">
        <f>Salaries!C33*0.5</f>
        <v>33119.855999999992</v>
      </c>
      <c r="E9" s="22"/>
      <c r="F9" s="22">
        <f t="shared" si="0"/>
        <v>66239.711999999985</v>
      </c>
    </row>
    <row r="10" spans="1:6" x14ac:dyDescent="0.25">
      <c r="A10" s="28" t="s">
        <v>32</v>
      </c>
      <c r="B10" s="22">
        <f>Salaries!C34*0.5</f>
        <v>33119.855999999992</v>
      </c>
      <c r="C10" s="22"/>
      <c r="D10" s="22">
        <f>Salaries!C34*0.5</f>
        <v>33119.855999999992</v>
      </c>
      <c r="E10" s="22"/>
      <c r="F10" s="22">
        <f t="shared" si="0"/>
        <v>66239.711999999985</v>
      </c>
    </row>
    <row r="11" spans="1:6" x14ac:dyDescent="0.25">
      <c r="A11" s="29" t="s">
        <v>22</v>
      </c>
      <c r="B11" s="23">
        <f>Salaries!C35*0.5</f>
        <v>33119.855999999992</v>
      </c>
      <c r="C11" s="23"/>
      <c r="D11" s="23">
        <f>Salaries!C35*0.5</f>
        <v>33119.855999999992</v>
      </c>
      <c r="E11" s="23"/>
      <c r="F11" s="23">
        <f t="shared" si="0"/>
        <v>66239.711999999985</v>
      </c>
    </row>
    <row r="12" spans="1:6" x14ac:dyDescent="0.25">
      <c r="A12" s="30" t="s">
        <v>0</v>
      </c>
      <c r="B12" s="24">
        <f>SUM(B5:B11)</f>
        <v>423658.15799999994</v>
      </c>
      <c r="C12" s="24">
        <f>SUM(C5:C11)</f>
        <v>0</v>
      </c>
      <c r="D12" s="24">
        <f>SUM(D9:D11)</f>
        <v>99359.56799999997</v>
      </c>
      <c r="E12" s="24"/>
      <c r="F12" s="24">
        <f t="shared" si="0"/>
        <v>523017.72599999991</v>
      </c>
    </row>
    <row r="13" spans="1:6" ht="6.9" customHeight="1" x14ac:dyDescent="0.25">
      <c r="A13" s="28"/>
      <c r="B13" s="22"/>
      <c r="C13" s="22"/>
      <c r="D13" s="22"/>
      <c r="E13" s="22"/>
      <c r="F13" s="22"/>
    </row>
    <row r="14" spans="1:6" x14ac:dyDescent="0.25">
      <c r="A14" s="31" t="s">
        <v>27</v>
      </c>
      <c r="B14" s="22"/>
      <c r="C14" s="22"/>
      <c r="D14" s="22"/>
      <c r="E14" s="22"/>
      <c r="F14" s="22"/>
    </row>
    <row r="15" spans="1:6" x14ac:dyDescent="0.25">
      <c r="A15" s="28" t="s">
        <v>28</v>
      </c>
      <c r="B15" s="22">
        <v>12000</v>
      </c>
      <c r="C15" s="22"/>
      <c r="D15" s="22"/>
      <c r="E15" s="22"/>
      <c r="F15" s="22">
        <f>SUM(B15:E15)</f>
        <v>12000</v>
      </c>
    </row>
    <row r="16" spans="1:6" x14ac:dyDescent="0.25">
      <c r="A16" s="28" t="s">
        <v>31</v>
      </c>
      <c r="B16" s="22"/>
      <c r="C16" s="22"/>
      <c r="D16" s="22">
        <v>5000</v>
      </c>
      <c r="E16" s="22"/>
      <c r="F16" s="22">
        <f>SUM(B16:E16)</f>
        <v>5000</v>
      </c>
    </row>
    <row r="17" spans="1:6" x14ac:dyDescent="0.25">
      <c r="A17" s="28" t="s">
        <v>30</v>
      </c>
      <c r="B17" s="22"/>
      <c r="C17" s="22">
        <v>35000</v>
      </c>
      <c r="D17" s="22"/>
      <c r="E17" s="22"/>
      <c r="F17" s="22">
        <f>SUM(B17:E17)</f>
        <v>35000</v>
      </c>
    </row>
    <row r="18" spans="1:6" x14ac:dyDescent="0.25">
      <c r="A18" s="29" t="s">
        <v>29</v>
      </c>
      <c r="B18" s="23">
        <v>25000</v>
      </c>
      <c r="C18" s="23"/>
      <c r="D18" s="23"/>
      <c r="E18" s="23"/>
      <c r="F18" s="23">
        <f>SUM(B18:E18)</f>
        <v>25000</v>
      </c>
    </row>
    <row r="19" spans="1:6" x14ac:dyDescent="0.25">
      <c r="A19" s="30" t="s">
        <v>0</v>
      </c>
      <c r="B19" s="24">
        <f>SUM(B15:B18)</f>
        <v>37000</v>
      </c>
      <c r="C19" s="24">
        <f>SUM(C15:C18)</f>
        <v>35000</v>
      </c>
      <c r="D19" s="24">
        <f>SUM(D15:D18)</f>
        <v>5000</v>
      </c>
      <c r="E19" s="24"/>
      <c r="F19" s="24">
        <f>SUM(F15:F18)</f>
        <v>77000</v>
      </c>
    </row>
    <row r="20" spans="1:6" ht="6.9" customHeight="1" x14ac:dyDescent="0.25">
      <c r="A20" s="28"/>
      <c r="B20" s="22"/>
      <c r="C20" s="22"/>
      <c r="D20" s="22"/>
      <c r="E20" s="22"/>
      <c r="F20" s="22"/>
    </row>
    <row r="21" spans="1:6" x14ac:dyDescent="0.25">
      <c r="A21" s="31" t="s">
        <v>1</v>
      </c>
      <c r="B21" s="22"/>
      <c r="C21" s="22"/>
      <c r="D21" s="22"/>
      <c r="E21" s="22"/>
      <c r="F21" s="22"/>
    </row>
    <row r="22" spans="1:6" x14ac:dyDescent="0.25">
      <c r="A22" s="28" t="s">
        <v>9</v>
      </c>
      <c r="B22" s="22"/>
      <c r="C22" s="22"/>
      <c r="D22" s="22"/>
      <c r="E22" s="22"/>
      <c r="F22" s="22"/>
    </row>
    <row r="23" spans="1:6" x14ac:dyDescent="0.25">
      <c r="A23" s="28" t="s">
        <v>54</v>
      </c>
      <c r="B23" s="22">
        <v>93500</v>
      </c>
      <c r="C23" s="22"/>
      <c r="D23" s="22"/>
      <c r="E23" s="22"/>
      <c r="F23" s="22">
        <f>SUM(B23:E23)</f>
        <v>93500</v>
      </c>
    </row>
    <row r="24" spans="1:6" x14ac:dyDescent="0.25">
      <c r="A24" s="28" t="s">
        <v>55</v>
      </c>
      <c r="B24" s="22">
        <v>42500</v>
      </c>
      <c r="C24" s="22"/>
      <c r="D24" s="22"/>
      <c r="E24" s="22">
        <v>14000</v>
      </c>
      <c r="F24" s="22">
        <f>SUM(B24:E24)</f>
        <v>56500</v>
      </c>
    </row>
    <row r="25" spans="1:6" x14ac:dyDescent="0.25">
      <c r="A25" s="28" t="s">
        <v>56</v>
      </c>
      <c r="B25" s="22">
        <f>40000*1.1</f>
        <v>44000</v>
      </c>
      <c r="C25" s="22"/>
      <c r="D25" s="22"/>
      <c r="E25" s="22"/>
      <c r="F25" s="22">
        <f>SUM(B25:E25)</f>
        <v>44000</v>
      </c>
    </row>
    <row r="26" spans="1:6" x14ac:dyDescent="0.25">
      <c r="A26" s="29" t="s">
        <v>24</v>
      </c>
      <c r="B26" s="23"/>
      <c r="C26" s="23">
        <v>2500</v>
      </c>
      <c r="D26" s="23"/>
      <c r="E26" s="23"/>
      <c r="F26" s="23">
        <f>SUM(B26:E26)</f>
        <v>2500</v>
      </c>
    </row>
    <row r="27" spans="1:6" x14ac:dyDescent="0.25">
      <c r="A27" s="30" t="s">
        <v>0</v>
      </c>
      <c r="B27" s="24">
        <f>SUM(B22:B26)</f>
        <v>180000</v>
      </c>
      <c r="C27" s="24">
        <f>SUM(C22:C26)</f>
        <v>2500</v>
      </c>
      <c r="D27" s="24">
        <f>SUM(D22:D26)</f>
        <v>0</v>
      </c>
      <c r="E27" s="24">
        <f>SUM(E22:E26)</f>
        <v>14000</v>
      </c>
      <c r="F27" s="24">
        <f>SUM(F22:F26)</f>
        <v>196500</v>
      </c>
    </row>
    <row r="28" spans="1:6" ht="6.9" customHeight="1" x14ac:dyDescent="0.25">
      <c r="A28" s="28"/>
      <c r="B28" s="22"/>
      <c r="C28" s="22"/>
      <c r="D28" s="22"/>
      <c r="E28" s="22"/>
      <c r="F28" s="22"/>
    </row>
    <row r="29" spans="1:6" x14ac:dyDescent="0.25">
      <c r="A29" s="31" t="s">
        <v>7</v>
      </c>
      <c r="B29" s="22"/>
      <c r="C29" s="22"/>
      <c r="D29" s="22"/>
      <c r="E29" s="22"/>
      <c r="F29" s="22"/>
    </row>
    <row r="30" spans="1:6" x14ac:dyDescent="0.25">
      <c r="A30" s="28" t="s">
        <v>19</v>
      </c>
      <c r="B30" s="22"/>
      <c r="C30" s="22"/>
      <c r="D30" s="22"/>
      <c r="E30" s="22"/>
      <c r="F30" s="22"/>
    </row>
    <row r="31" spans="1:6" x14ac:dyDescent="0.25">
      <c r="A31" s="29" t="s">
        <v>20</v>
      </c>
      <c r="B31" s="23">
        <v>15000</v>
      </c>
      <c r="C31" s="23"/>
      <c r="D31" s="23"/>
      <c r="E31" s="23"/>
      <c r="F31" s="23">
        <f>SUM(B31:E31)</f>
        <v>15000</v>
      </c>
    </row>
    <row r="32" spans="1:6" x14ac:dyDescent="0.25">
      <c r="A32" s="30" t="s">
        <v>0</v>
      </c>
      <c r="B32" s="24">
        <f>SUM(B29:B31)</f>
        <v>15000</v>
      </c>
      <c r="C32" s="24"/>
      <c r="D32" s="24"/>
      <c r="E32" s="24"/>
      <c r="F32" s="24">
        <f>SUM(F30:F31)</f>
        <v>15000</v>
      </c>
    </row>
    <row r="33" spans="1:6" ht="6.9" customHeight="1" x14ac:dyDescent="0.25">
      <c r="A33" s="28"/>
      <c r="B33" s="22"/>
      <c r="C33" s="22"/>
      <c r="D33" s="22"/>
      <c r="E33" s="22"/>
      <c r="F33" s="22"/>
    </row>
    <row r="34" spans="1:6" x14ac:dyDescent="0.25">
      <c r="A34" s="31" t="s">
        <v>10</v>
      </c>
      <c r="B34" s="22"/>
      <c r="C34" s="22"/>
      <c r="D34" s="22"/>
      <c r="E34" s="22"/>
      <c r="F34" s="22"/>
    </row>
    <row r="35" spans="1:6" x14ac:dyDescent="0.25">
      <c r="A35" s="29" t="s">
        <v>11</v>
      </c>
      <c r="B35" s="23"/>
      <c r="C35" s="23"/>
      <c r="D35" s="23"/>
      <c r="E35" s="23"/>
      <c r="F35" s="23"/>
    </row>
    <row r="36" spans="1:6" x14ac:dyDescent="0.25">
      <c r="A36" s="32" t="s">
        <v>0</v>
      </c>
      <c r="B36" s="25"/>
      <c r="C36" s="25"/>
      <c r="D36" s="25"/>
      <c r="E36" s="25"/>
      <c r="F36" s="25"/>
    </row>
    <row r="37" spans="1:6" x14ac:dyDescent="0.25">
      <c r="A37" s="10" t="s">
        <v>6</v>
      </c>
      <c r="B37" s="5">
        <f>SUM(B12+B19+B27+B32+B36)</f>
        <v>655658.15799999994</v>
      </c>
      <c r="C37" s="5">
        <f>SUM(C12+C19+C27+C32+C36)</f>
        <v>37500</v>
      </c>
      <c r="D37" s="5">
        <f>SUM(D12+D19+D27+D32+D36)</f>
        <v>104359.56799999997</v>
      </c>
      <c r="E37" s="5">
        <f>SUM(E12+E19+E27+E32+E36)</f>
        <v>14000</v>
      </c>
      <c r="F37" s="5">
        <f>SUM(F12+F19+F27+F32+F36)</f>
        <v>811517.72599999991</v>
      </c>
    </row>
    <row r="38" spans="1:6" ht="15.75" customHeight="1" x14ac:dyDescent="0.25">
      <c r="A38" s="2" t="s">
        <v>12</v>
      </c>
      <c r="B38" s="5"/>
      <c r="C38" s="5"/>
      <c r="D38" s="5"/>
      <c r="E38" s="5"/>
      <c r="F38" s="5"/>
    </row>
    <row r="39" spans="1:6" x14ac:dyDescent="0.25">
      <c r="A39" s="1" t="s">
        <v>79</v>
      </c>
      <c r="B39" s="1" t="s">
        <v>41</v>
      </c>
      <c r="C39" s="46" t="s">
        <v>68</v>
      </c>
      <c r="D39" s="1"/>
      <c r="E39" s="5"/>
      <c r="F39" s="5"/>
    </row>
    <row r="40" spans="1:6" x14ac:dyDescent="0.25">
      <c r="A40" s="10" t="s">
        <v>88</v>
      </c>
      <c r="C40" s="4"/>
      <c r="D40" s="4"/>
      <c r="E40" s="4"/>
      <c r="F40" s="4"/>
    </row>
    <row r="41" spans="1:6" x14ac:dyDescent="0.25">
      <c r="B41" s="4"/>
      <c r="C41" s="4"/>
      <c r="D41" s="4"/>
      <c r="E41" s="4"/>
      <c r="F41" s="4"/>
    </row>
    <row r="42" spans="1:6" x14ac:dyDescent="0.25">
      <c r="B42" s="4"/>
      <c r="C42" s="4"/>
      <c r="D42" s="4"/>
      <c r="E42" s="4"/>
      <c r="F42" s="4"/>
    </row>
    <row r="43" spans="1:6" x14ac:dyDescent="0.25">
      <c r="B43" s="4"/>
      <c r="C43" s="4"/>
      <c r="D43" s="4"/>
      <c r="E43" s="4"/>
      <c r="F43" s="4"/>
    </row>
    <row r="44" spans="1:6" x14ac:dyDescent="0.25">
      <c r="B44" s="4"/>
      <c r="C44" s="4"/>
      <c r="D44" s="4"/>
      <c r="E44" s="4"/>
      <c r="F44" s="4"/>
    </row>
    <row r="45" spans="1:6" x14ac:dyDescent="0.25">
      <c r="B45" s="4"/>
      <c r="C45" s="4"/>
      <c r="D45" s="4"/>
      <c r="E45" s="4"/>
      <c r="F45" s="4"/>
    </row>
    <row r="46" spans="1:6" x14ac:dyDescent="0.25">
      <c r="B46" s="4"/>
      <c r="C46" s="4"/>
      <c r="D46" s="4"/>
      <c r="E46" s="4"/>
      <c r="F46" s="4"/>
    </row>
    <row r="47" spans="1:6" x14ac:dyDescent="0.25">
      <c r="B47" s="4"/>
      <c r="C47" s="4"/>
      <c r="D47" s="4"/>
      <c r="E47" s="4"/>
      <c r="F47" s="4"/>
    </row>
    <row r="48" spans="1:6" x14ac:dyDescent="0.25">
      <c r="B48" s="4"/>
      <c r="C48" s="4"/>
      <c r="D48" s="4"/>
      <c r="E48" s="4"/>
      <c r="F48" s="4"/>
    </row>
    <row r="49" spans="1:6" x14ac:dyDescent="0.25">
      <c r="B49" s="4"/>
      <c r="C49" s="4"/>
      <c r="D49" s="4"/>
      <c r="E49" s="4"/>
      <c r="F49" s="4"/>
    </row>
    <row r="52" spans="1:6" x14ac:dyDescent="0.25">
      <c r="B52" s="1"/>
      <c r="C52" s="1"/>
      <c r="D52" s="1"/>
      <c r="E52" s="1"/>
      <c r="F52" s="1"/>
    </row>
    <row r="53" spans="1:6" x14ac:dyDescent="0.25">
      <c r="A53" s="1" t="s">
        <v>26</v>
      </c>
    </row>
  </sheetData>
  <mergeCells count="2">
    <mergeCell ref="B2:F2"/>
    <mergeCell ref="B1:F1"/>
  </mergeCells>
  <phoneticPr fontId="0" type="noConversion"/>
  <pageMargins left="0.75" right="0.75" top="0.1" bottom="0.1" header="0.5" footer="0.5"/>
  <pageSetup scale="99" orientation="landscape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7" zoomScale="75" zoomScaleNormal="75" workbookViewId="0">
      <selection activeCell="B1" sqref="B1:F1"/>
    </sheetView>
  </sheetViews>
  <sheetFormatPr defaultColWidth="9.109375" defaultRowHeight="13.8" x14ac:dyDescent="0.25"/>
  <cols>
    <col min="1" max="1" width="31.44140625" style="1" customWidth="1"/>
    <col min="2" max="6" width="12.6640625" style="3" customWidth="1"/>
    <col min="7" max="16384" width="9.109375" style="1"/>
  </cols>
  <sheetData>
    <row r="1" spans="1:6" ht="17.399999999999999" x14ac:dyDescent="0.3">
      <c r="A1" s="7" t="str">
        <f>Expenses!A1</f>
        <v>MyUA Project 11/13/03</v>
      </c>
      <c r="B1" s="59"/>
      <c r="C1" s="60"/>
      <c r="D1" s="60"/>
      <c r="E1" s="60"/>
      <c r="F1" s="60"/>
    </row>
    <row r="2" spans="1:6" ht="17.399999999999999" x14ac:dyDescent="0.3">
      <c r="A2" s="7"/>
      <c r="B2" s="52"/>
      <c r="C2" s="51"/>
      <c r="D2" s="51"/>
      <c r="E2" s="51"/>
      <c r="F2" s="51"/>
    </row>
    <row r="3" spans="1:6" ht="15.6" x14ac:dyDescent="0.3">
      <c r="A3" s="33" t="s">
        <v>80</v>
      </c>
      <c r="B3" s="58" t="s">
        <v>46</v>
      </c>
      <c r="C3" s="58"/>
      <c r="D3" s="58"/>
      <c r="E3" s="58"/>
      <c r="F3" s="58"/>
    </row>
    <row r="4" spans="1:6" x14ac:dyDescent="0.25">
      <c r="A4" s="33" t="s">
        <v>81</v>
      </c>
      <c r="B4" s="6" t="s">
        <v>74</v>
      </c>
      <c r="C4" s="6" t="s">
        <v>42</v>
      </c>
      <c r="D4" s="6" t="s">
        <v>39</v>
      </c>
      <c r="E4" s="6" t="s">
        <v>63</v>
      </c>
      <c r="F4" s="6" t="s">
        <v>21</v>
      </c>
    </row>
    <row r="5" spans="1:6" x14ac:dyDescent="0.25">
      <c r="A5" s="27" t="s">
        <v>40</v>
      </c>
      <c r="B5" s="26"/>
      <c r="C5" s="22"/>
      <c r="D5" s="22"/>
      <c r="E5" s="22"/>
      <c r="F5" s="22"/>
    </row>
    <row r="6" spans="1:6" x14ac:dyDescent="0.25">
      <c r="A6" s="28" t="s">
        <v>35</v>
      </c>
      <c r="B6" s="22">
        <f>Salaries!C40</f>
        <v>106604.53649999999</v>
      </c>
      <c r="C6" s="22"/>
      <c r="D6" s="22"/>
      <c r="E6" s="22"/>
      <c r="F6" s="22">
        <f t="shared" ref="F6:F12" si="0">SUM(B6:E6)</f>
        <v>106604.53649999999</v>
      </c>
    </row>
    <row r="7" spans="1:6" x14ac:dyDescent="0.25">
      <c r="A7" s="28" t="s">
        <v>73</v>
      </c>
      <c r="B7" s="22">
        <f>Salaries!C41</f>
        <v>85283.629199999996</v>
      </c>
      <c r="C7" s="22"/>
      <c r="D7" s="22"/>
      <c r="E7" s="22"/>
      <c r="F7" s="22">
        <f t="shared" si="0"/>
        <v>85283.629199999996</v>
      </c>
    </row>
    <row r="8" spans="1:6" x14ac:dyDescent="0.25">
      <c r="A8" s="28" t="s">
        <v>37</v>
      </c>
      <c r="B8" s="22">
        <f>Salaries!C42</f>
        <v>71069.690999999992</v>
      </c>
      <c r="C8" s="22"/>
      <c r="D8" s="22"/>
      <c r="E8" s="22"/>
      <c r="F8" s="22">
        <f t="shared" si="0"/>
        <v>71069.690999999992</v>
      </c>
    </row>
    <row r="9" spans="1:6" x14ac:dyDescent="0.25">
      <c r="A9" s="28" t="s">
        <v>23</v>
      </c>
      <c r="B9" s="22">
        <f>Salaries!C44*0.25</f>
        <v>17056.725839999999</v>
      </c>
      <c r="C9" s="22"/>
      <c r="D9" s="22">
        <f>Salaries!C44*0.75</f>
        <v>51170.177519999997</v>
      </c>
      <c r="E9" s="22"/>
      <c r="F9" s="22">
        <f t="shared" si="0"/>
        <v>68226.903359999997</v>
      </c>
    </row>
    <row r="10" spans="1:6" x14ac:dyDescent="0.25">
      <c r="A10" s="28" t="s">
        <v>32</v>
      </c>
      <c r="B10" s="22">
        <f>Salaries!C45*0.25</f>
        <v>17056.725839999999</v>
      </c>
      <c r="C10" s="22"/>
      <c r="D10" s="22">
        <f>Salaries!C45*0.75</f>
        <v>51170.177519999997</v>
      </c>
      <c r="E10" s="22"/>
      <c r="F10" s="22">
        <f t="shared" si="0"/>
        <v>68226.903359999997</v>
      </c>
    </row>
    <row r="11" spans="1:6" x14ac:dyDescent="0.25">
      <c r="A11" s="29" t="s">
        <v>22</v>
      </c>
      <c r="B11" s="23">
        <f>Salaries!C46*0.25</f>
        <v>17056.725839999999</v>
      </c>
      <c r="C11" s="23"/>
      <c r="D11" s="23">
        <f>Salaries!C46*0.75</f>
        <v>51170.177519999997</v>
      </c>
      <c r="E11" s="23"/>
      <c r="F11" s="23">
        <f t="shared" si="0"/>
        <v>68226.903359999997</v>
      </c>
    </row>
    <row r="12" spans="1:6" x14ac:dyDescent="0.25">
      <c r="A12" s="30" t="s">
        <v>0</v>
      </c>
      <c r="B12" s="24">
        <f>SUM(B6:B11)</f>
        <v>314128.03421999991</v>
      </c>
      <c r="C12" s="24"/>
      <c r="D12" s="24">
        <f>SUM(D6:D11)</f>
        <v>153510.53255999999</v>
      </c>
      <c r="E12" s="24"/>
      <c r="F12" s="24">
        <f t="shared" si="0"/>
        <v>467638.56677999988</v>
      </c>
    </row>
    <row r="13" spans="1:6" ht="6.9" customHeight="1" x14ac:dyDescent="0.25">
      <c r="A13" s="28"/>
      <c r="B13" s="22"/>
      <c r="C13" s="22"/>
      <c r="D13" s="22"/>
      <c r="E13" s="22"/>
      <c r="F13" s="22"/>
    </row>
    <row r="14" spans="1:6" x14ac:dyDescent="0.25">
      <c r="A14" s="31" t="s">
        <v>27</v>
      </c>
      <c r="B14" s="22"/>
      <c r="C14" s="22"/>
      <c r="D14" s="22"/>
      <c r="E14" s="22"/>
      <c r="F14" s="22"/>
    </row>
    <row r="15" spans="1:6" x14ac:dyDescent="0.25">
      <c r="A15" s="28" t="s">
        <v>28</v>
      </c>
      <c r="B15" s="22">
        <v>6000</v>
      </c>
      <c r="C15" s="22"/>
      <c r="D15" s="22"/>
      <c r="E15" s="22"/>
      <c r="F15" s="22">
        <f>SUM(B15:E15)</f>
        <v>6000</v>
      </c>
    </row>
    <row r="16" spans="1:6" x14ac:dyDescent="0.25">
      <c r="A16" s="28" t="s">
        <v>31</v>
      </c>
      <c r="B16" s="22"/>
      <c r="C16" s="22"/>
      <c r="D16" s="22"/>
      <c r="E16" s="22"/>
      <c r="F16" s="22">
        <f>SUM(B16:E16)</f>
        <v>0</v>
      </c>
    </row>
    <row r="17" spans="1:6" x14ac:dyDescent="0.25">
      <c r="A17" s="28" t="s">
        <v>30</v>
      </c>
      <c r="B17" s="22">
        <v>35000</v>
      </c>
      <c r="C17" s="22"/>
      <c r="D17" s="22"/>
      <c r="E17" s="22"/>
      <c r="F17" s="22">
        <f>SUM(B17:E17)</f>
        <v>35000</v>
      </c>
    </row>
    <row r="18" spans="1:6" x14ac:dyDescent="0.25">
      <c r="A18" s="29" t="s">
        <v>29</v>
      </c>
      <c r="B18" s="23">
        <v>20000</v>
      </c>
      <c r="C18" s="23"/>
      <c r="D18" s="23"/>
      <c r="E18" s="23"/>
      <c r="F18" s="23">
        <f>SUM(B18:E18)</f>
        <v>20000</v>
      </c>
    </row>
    <row r="19" spans="1:6" x14ac:dyDescent="0.25">
      <c r="A19" s="30" t="s">
        <v>0</v>
      </c>
      <c r="B19" s="24">
        <f>SUM(B15:B18)</f>
        <v>61000</v>
      </c>
      <c r="C19" s="24"/>
      <c r="D19" s="24"/>
      <c r="E19" s="24"/>
      <c r="F19" s="24">
        <f>SUM(B19:E19)</f>
        <v>61000</v>
      </c>
    </row>
    <row r="20" spans="1:6" ht="6.9" customHeight="1" x14ac:dyDescent="0.25">
      <c r="A20" s="28"/>
      <c r="B20" s="22"/>
      <c r="C20" s="22"/>
      <c r="D20" s="22"/>
      <c r="E20" s="22"/>
      <c r="F20" s="22"/>
    </row>
    <row r="21" spans="1:6" x14ac:dyDescent="0.25">
      <c r="A21" s="31" t="s">
        <v>1</v>
      </c>
      <c r="B21" s="22"/>
      <c r="C21" s="22"/>
      <c r="D21" s="22"/>
      <c r="E21" s="22"/>
      <c r="F21" s="22"/>
    </row>
    <row r="22" spans="1:6" x14ac:dyDescent="0.25">
      <c r="A22" s="28" t="s">
        <v>9</v>
      </c>
      <c r="B22" s="22"/>
      <c r="C22" s="22"/>
      <c r="D22" s="22"/>
      <c r="E22" s="22"/>
      <c r="F22" s="22"/>
    </row>
    <row r="23" spans="1:6" x14ac:dyDescent="0.25">
      <c r="A23" s="28" t="s">
        <v>54</v>
      </c>
      <c r="B23" s="22">
        <v>46750</v>
      </c>
      <c r="C23" s="22"/>
      <c r="D23" s="22"/>
      <c r="E23" s="22"/>
      <c r="F23" s="22">
        <f>SUM(B23:E23)</f>
        <v>46750</v>
      </c>
    </row>
    <row r="24" spans="1:6" x14ac:dyDescent="0.25">
      <c r="A24" s="28" t="s">
        <v>55</v>
      </c>
      <c r="B24" s="22">
        <v>45000</v>
      </c>
      <c r="C24" s="22"/>
      <c r="D24" s="22"/>
      <c r="E24" s="22">
        <v>14000</v>
      </c>
      <c r="F24" s="22">
        <f>SUM(B24:E24)</f>
        <v>59000</v>
      </c>
    </row>
    <row r="25" spans="1:6" x14ac:dyDescent="0.25">
      <c r="A25" s="28" t="s">
        <v>56</v>
      </c>
      <c r="B25" s="22">
        <f>Expenses!H24</f>
        <v>48400.000000000007</v>
      </c>
      <c r="C25" s="22"/>
      <c r="D25" s="22"/>
      <c r="E25" s="22"/>
      <c r="F25" s="22">
        <f>SUM(B25:E25)</f>
        <v>48400.000000000007</v>
      </c>
    </row>
    <row r="26" spans="1:6" x14ac:dyDescent="0.25">
      <c r="A26" s="29" t="s">
        <v>24</v>
      </c>
      <c r="B26" s="23"/>
      <c r="C26" s="23">
        <v>2500</v>
      </c>
      <c r="D26" s="23"/>
      <c r="E26" s="23"/>
      <c r="F26" s="23">
        <f>SUM(B26:E26)</f>
        <v>2500</v>
      </c>
    </row>
    <row r="27" spans="1:6" x14ac:dyDescent="0.25">
      <c r="A27" s="30" t="s">
        <v>0</v>
      </c>
      <c r="B27" s="24">
        <f>SUM(B22:B26)</f>
        <v>140150</v>
      </c>
      <c r="C27" s="24">
        <f>SUM(C22:C26)</f>
        <v>2500</v>
      </c>
      <c r="D27" s="24"/>
      <c r="E27" s="24">
        <f>SUM(E22:E26)</f>
        <v>14000</v>
      </c>
      <c r="F27" s="24">
        <f>SUM(F23:F26)</f>
        <v>156650</v>
      </c>
    </row>
    <row r="28" spans="1:6" ht="6.9" customHeight="1" x14ac:dyDescent="0.25">
      <c r="A28" s="28"/>
      <c r="B28" s="22"/>
      <c r="C28" s="22"/>
      <c r="D28" s="22"/>
      <c r="E28" s="22"/>
      <c r="F28" s="22"/>
    </row>
    <row r="29" spans="1:6" x14ac:dyDescent="0.25">
      <c r="A29" s="31" t="s">
        <v>7</v>
      </c>
      <c r="B29" s="22"/>
      <c r="C29" s="22"/>
      <c r="D29" s="22"/>
      <c r="E29" s="22"/>
      <c r="F29" s="22"/>
    </row>
    <row r="30" spans="1:6" x14ac:dyDescent="0.25">
      <c r="A30" s="28" t="s">
        <v>19</v>
      </c>
      <c r="B30" s="22">
        <v>20000</v>
      </c>
      <c r="C30" s="22"/>
      <c r="D30" s="22"/>
      <c r="E30" s="22"/>
      <c r="F30" s="22">
        <f>SUM(B30:E30)</f>
        <v>20000</v>
      </c>
    </row>
    <row r="31" spans="1:6" x14ac:dyDescent="0.25">
      <c r="A31" s="29" t="s">
        <v>20</v>
      </c>
      <c r="B31" s="23">
        <v>15000</v>
      </c>
      <c r="C31" s="23"/>
      <c r="D31" s="23"/>
      <c r="E31" s="23"/>
      <c r="F31" s="23">
        <f>SUM(B31:E31)</f>
        <v>15000</v>
      </c>
    </row>
    <row r="32" spans="1:6" x14ac:dyDescent="0.25">
      <c r="A32" s="30" t="s">
        <v>0</v>
      </c>
      <c r="B32" s="24">
        <f>SUM(B30:B31)</f>
        <v>35000</v>
      </c>
      <c r="C32" s="24"/>
      <c r="D32" s="24"/>
      <c r="E32" s="24"/>
      <c r="F32" s="24">
        <f>SUM(F30:F31)</f>
        <v>35000</v>
      </c>
    </row>
    <row r="33" spans="1:6" ht="6.9" customHeight="1" x14ac:dyDescent="0.25">
      <c r="A33" s="28"/>
      <c r="B33" s="22"/>
      <c r="C33" s="22"/>
      <c r="D33" s="22"/>
      <c r="E33" s="22"/>
      <c r="F33" s="22"/>
    </row>
    <row r="34" spans="1:6" x14ac:dyDescent="0.25">
      <c r="A34" s="31" t="s">
        <v>10</v>
      </c>
      <c r="B34" s="22"/>
      <c r="C34" s="22"/>
      <c r="D34" s="22"/>
      <c r="E34" s="22"/>
      <c r="F34" s="22"/>
    </row>
    <row r="35" spans="1:6" x14ac:dyDescent="0.25">
      <c r="A35" s="29" t="s">
        <v>11</v>
      </c>
      <c r="B35" s="23">
        <f>Expenses!H35</f>
        <v>100000</v>
      </c>
      <c r="C35" s="23"/>
      <c r="D35" s="23"/>
      <c r="E35" s="23"/>
      <c r="F35" s="23">
        <f>SUM(B35:E35)</f>
        <v>100000</v>
      </c>
    </row>
    <row r="36" spans="1:6" x14ac:dyDescent="0.25">
      <c r="A36" s="32" t="s">
        <v>0</v>
      </c>
      <c r="B36" s="25">
        <f>SUM(B35)</f>
        <v>100000</v>
      </c>
      <c r="C36" s="25"/>
      <c r="D36" s="25"/>
      <c r="E36" s="25"/>
      <c r="F36" s="25">
        <f>SUM(F35)</f>
        <v>100000</v>
      </c>
    </row>
    <row r="37" spans="1:6" x14ac:dyDescent="0.25">
      <c r="A37" s="10" t="s">
        <v>6</v>
      </c>
      <c r="B37" s="5">
        <f>SUM(B12+B19+B27+B32+B36)</f>
        <v>650278.03421999991</v>
      </c>
      <c r="C37" s="5">
        <f>SUM(C12+C19+C27+C32+C36)</f>
        <v>2500</v>
      </c>
      <c r="D37" s="5">
        <f>SUM(D12+D19+D27+D32+D36)</f>
        <v>153510.53255999999</v>
      </c>
      <c r="E37" s="5">
        <f>SUM(E12+E19+E27+E32+E36)</f>
        <v>14000</v>
      </c>
      <c r="F37" s="5">
        <f>SUM(F12+F19+F27+F32+F36)</f>
        <v>820288.56677999988</v>
      </c>
    </row>
    <row r="38" spans="1:6" x14ac:dyDescent="0.25">
      <c r="A38" s="2" t="s">
        <v>12</v>
      </c>
      <c r="B38" s="4"/>
      <c r="C38" s="4"/>
      <c r="D38" s="4"/>
      <c r="E38" s="4"/>
      <c r="F38" s="4"/>
    </row>
    <row r="39" spans="1:6" x14ac:dyDescent="0.25">
      <c r="A39" s="1" t="s">
        <v>79</v>
      </c>
      <c r="B39" s="1" t="s">
        <v>69</v>
      </c>
      <c r="C39" s="5"/>
      <c r="D39" s="5"/>
      <c r="E39" s="5"/>
      <c r="F39" s="5"/>
    </row>
    <row r="40" spans="1:6" x14ac:dyDescent="0.25">
      <c r="A40" s="10" t="s">
        <v>89</v>
      </c>
      <c r="C40" s="10"/>
      <c r="D40" s="5"/>
      <c r="E40" s="5"/>
      <c r="F40" s="5"/>
    </row>
    <row r="41" spans="1:6" x14ac:dyDescent="0.25">
      <c r="B41" s="4"/>
      <c r="C41" s="4"/>
      <c r="D41" s="4"/>
      <c r="E41" s="4"/>
      <c r="F41" s="4"/>
    </row>
    <row r="42" spans="1:6" x14ac:dyDescent="0.25">
      <c r="B42" s="4"/>
      <c r="C42" s="4"/>
      <c r="D42" s="4"/>
      <c r="E42" s="4"/>
      <c r="F42" s="4"/>
    </row>
    <row r="43" spans="1:6" x14ac:dyDescent="0.25">
      <c r="B43" s="4"/>
      <c r="C43" s="4"/>
      <c r="D43" s="4"/>
      <c r="E43" s="4"/>
      <c r="F43" s="4"/>
    </row>
    <row r="44" spans="1:6" x14ac:dyDescent="0.25">
      <c r="B44" s="4"/>
      <c r="C44" s="4"/>
      <c r="D44" s="4"/>
      <c r="E44" s="4"/>
      <c r="F44" s="4"/>
    </row>
    <row r="45" spans="1:6" x14ac:dyDescent="0.25">
      <c r="B45" s="4"/>
      <c r="C45" s="4"/>
      <c r="D45" s="4"/>
      <c r="E45" s="4"/>
      <c r="F45" s="4"/>
    </row>
    <row r="46" spans="1:6" x14ac:dyDescent="0.25">
      <c r="B46" s="4"/>
      <c r="C46" s="4"/>
      <c r="D46" s="4"/>
      <c r="E46" s="4"/>
      <c r="F46" s="4"/>
    </row>
    <row r="47" spans="1:6" x14ac:dyDescent="0.25">
      <c r="B47" s="4"/>
      <c r="C47" s="4"/>
      <c r="D47" s="4"/>
      <c r="E47" s="4"/>
      <c r="F47" s="4"/>
    </row>
    <row r="48" spans="1:6" x14ac:dyDescent="0.25">
      <c r="B48" s="4"/>
      <c r="C48" s="4"/>
      <c r="D48" s="4"/>
      <c r="E48" s="4"/>
      <c r="F48" s="4"/>
    </row>
    <row r="49" spans="1:6" x14ac:dyDescent="0.25">
      <c r="B49" s="4"/>
      <c r="C49" s="4"/>
      <c r="D49" s="4"/>
      <c r="E49" s="4"/>
      <c r="F49" s="4"/>
    </row>
    <row r="50" spans="1:6" x14ac:dyDescent="0.25">
      <c r="B50" s="4"/>
      <c r="C50" s="4"/>
      <c r="D50" s="4"/>
      <c r="E50" s="4"/>
      <c r="F50" s="4"/>
    </row>
    <row r="51" spans="1:6" x14ac:dyDescent="0.25">
      <c r="B51" s="4"/>
      <c r="C51" s="4"/>
      <c r="D51" s="4"/>
      <c r="E51" s="4"/>
      <c r="F51" s="4"/>
    </row>
    <row r="54" spans="1:6" x14ac:dyDescent="0.25">
      <c r="B54" s="1"/>
      <c r="C54" s="1"/>
      <c r="D54" s="1"/>
      <c r="E54" s="1"/>
      <c r="F54" s="1"/>
    </row>
    <row r="55" spans="1:6" x14ac:dyDescent="0.25">
      <c r="A55" s="1" t="s">
        <v>26</v>
      </c>
    </row>
  </sheetData>
  <mergeCells count="2">
    <mergeCell ref="B3:F3"/>
    <mergeCell ref="B1:F1"/>
  </mergeCells>
  <phoneticPr fontId="0" type="noConversion"/>
  <pageMargins left="0.75" right="0.75" top="0.25" bottom="0.25" header="0.5" footer="0.5"/>
  <pageSetup orientation="landscape" horizontalDpi="429496729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4" zoomScale="75" zoomScaleNormal="75" workbookViewId="0"/>
  </sheetViews>
  <sheetFormatPr defaultColWidth="9.109375" defaultRowHeight="13.8" x14ac:dyDescent="0.25"/>
  <cols>
    <col min="1" max="1" width="31.44140625" style="1" customWidth="1"/>
    <col min="2" max="6" width="12.6640625" style="3" customWidth="1"/>
    <col min="7" max="16384" width="9.109375" style="1"/>
  </cols>
  <sheetData>
    <row r="1" spans="1:6" ht="17.399999999999999" x14ac:dyDescent="0.3">
      <c r="A1" s="7" t="str">
        <f>Expenses!A1</f>
        <v>MyUA Project 11/13/03</v>
      </c>
      <c r="B1" s="59"/>
      <c r="C1" s="60"/>
      <c r="D1" s="60"/>
      <c r="E1" s="60"/>
      <c r="F1" s="60"/>
    </row>
    <row r="2" spans="1:6" ht="17.399999999999999" x14ac:dyDescent="0.3">
      <c r="A2" s="7"/>
      <c r="B2" s="52"/>
      <c r="C2" s="51"/>
      <c r="D2" s="51"/>
      <c r="E2" s="51"/>
      <c r="F2" s="51"/>
    </row>
    <row r="3" spans="1:6" ht="15.6" x14ac:dyDescent="0.3">
      <c r="A3" s="33" t="s">
        <v>83</v>
      </c>
      <c r="B3" s="58" t="s">
        <v>45</v>
      </c>
      <c r="C3" s="58"/>
      <c r="D3" s="58"/>
      <c r="E3" s="58"/>
      <c r="F3" s="58"/>
    </row>
    <row r="4" spans="1:6" x14ac:dyDescent="0.25">
      <c r="A4" s="33" t="s">
        <v>84</v>
      </c>
      <c r="B4" s="6" t="s">
        <v>74</v>
      </c>
      <c r="C4" s="6" t="s">
        <v>42</v>
      </c>
      <c r="D4" s="6" t="s">
        <v>39</v>
      </c>
      <c r="E4" s="6" t="s">
        <v>63</v>
      </c>
      <c r="F4" s="6" t="s">
        <v>21</v>
      </c>
    </row>
    <row r="5" spans="1:6" x14ac:dyDescent="0.25">
      <c r="A5" s="27" t="s">
        <v>40</v>
      </c>
      <c r="B5" s="26"/>
      <c r="C5" s="22"/>
      <c r="D5" s="22"/>
      <c r="E5" s="22"/>
      <c r="F5" s="22"/>
    </row>
    <row r="6" spans="1:6" x14ac:dyDescent="0.25">
      <c r="A6" s="28" t="s">
        <v>35</v>
      </c>
      <c r="B6" s="22">
        <f>Salaries!C51</f>
        <v>109802.67259499998</v>
      </c>
      <c r="C6" s="22"/>
      <c r="D6" s="22"/>
      <c r="E6" s="22"/>
      <c r="F6" s="22">
        <f t="shared" ref="F6:F12" si="0">SUM(B6:E6)</f>
        <v>109802.67259499998</v>
      </c>
    </row>
    <row r="7" spans="1:6" x14ac:dyDescent="0.25">
      <c r="A7" s="28" t="s">
        <v>73</v>
      </c>
      <c r="B7" s="22">
        <f>Salaries!C52</f>
        <v>87842.138075999988</v>
      </c>
      <c r="C7" s="22"/>
      <c r="D7" s="22"/>
      <c r="E7" s="22"/>
      <c r="F7" s="22">
        <f t="shared" si="0"/>
        <v>87842.138075999988</v>
      </c>
    </row>
    <row r="8" spans="1:6" x14ac:dyDescent="0.25">
      <c r="A8" s="28" t="s">
        <v>37</v>
      </c>
      <c r="B8" s="22">
        <f>Salaries!C53</f>
        <v>73201.781730000002</v>
      </c>
      <c r="C8" s="22"/>
      <c r="D8" s="22"/>
      <c r="E8" s="22"/>
      <c r="F8" s="22">
        <f t="shared" si="0"/>
        <v>73201.781730000002</v>
      </c>
    </row>
    <row r="9" spans="1:6" x14ac:dyDescent="0.25">
      <c r="A9" s="28" t="s">
        <v>23</v>
      </c>
      <c r="B9" s="22"/>
      <c r="C9" s="22"/>
      <c r="D9" s="22">
        <f>Salaries!C55</f>
        <v>70273.710460799994</v>
      </c>
      <c r="E9" s="22"/>
      <c r="F9" s="22">
        <f t="shared" si="0"/>
        <v>70273.710460799994</v>
      </c>
    </row>
    <row r="10" spans="1:6" x14ac:dyDescent="0.25">
      <c r="A10" s="28" t="s">
        <v>32</v>
      </c>
      <c r="B10" s="22"/>
      <c r="C10" s="22"/>
      <c r="D10" s="22">
        <f>Salaries!C56</f>
        <v>70273.710460799994</v>
      </c>
      <c r="E10" s="22"/>
      <c r="F10" s="22">
        <f t="shared" si="0"/>
        <v>70273.710460799994</v>
      </c>
    </row>
    <row r="11" spans="1:6" x14ac:dyDescent="0.25">
      <c r="A11" s="29" t="s">
        <v>22</v>
      </c>
      <c r="B11" s="23"/>
      <c r="C11" s="23"/>
      <c r="D11" s="23">
        <f>Salaries!C57</f>
        <v>70273.710460799994</v>
      </c>
      <c r="E11" s="23"/>
      <c r="F11" s="23">
        <f t="shared" si="0"/>
        <v>70273.710460799994</v>
      </c>
    </row>
    <row r="12" spans="1:6" x14ac:dyDescent="0.25">
      <c r="A12" s="30" t="s">
        <v>0</v>
      </c>
      <c r="B12" s="24">
        <f>SUM(B6:B11)</f>
        <v>270846.59240099997</v>
      </c>
      <c r="C12" s="24"/>
      <c r="D12" s="24">
        <f>Salaries!C58</f>
        <v>210821.1313824</v>
      </c>
      <c r="E12" s="24"/>
      <c r="F12" s="24">
        <f t="shared" si="0"/>
        <v>481667.72378339997</v>
      </c>
    </row>
    <row r="13" spans="1:6" ht="6.9" customHeight="1" x14ac:dyDescent="0.25">
      <c r="A13" s="28"/>
      <c r="B13" s="22"/>
      <c r="C13" s="22"/>
      <c r="D13" s="22"/>
      <c r="E13" s="22"/>
      <c r="F13" s="22"/>
    </row>
    <row r="14" spans="1:6" x14ac:dyDescent="0.25">
      <c r="A14" s="31" t="s">
        <v>27</v>
      </c>
      <c r="B14" s="22"/>
      <c r="C14" s="22"/>
      <c r="D14" s="22"/>
      <c r="E14" s="22"/>
      <c r="F14" s="22"/>
    </row>
    <row r="15" spans="1:6" x14ac:dyDescent="0.25">
      <c r="A15" s="28" t="s">
        <v>28</v>
      </c>
      <c r="B15" s="22">
        <v>6000</v>
      </c>
      <c r="C15" s="22"/>
      <c r="D15" s="22"/>
      <c r="E15" s="22"/>
      <c r="F15" s="22">
        <f>SUM(B15:E15)</f>
        <v>6000</v>
      </c>
    </row>
    <row r="16" spans="1:6" x14ac:dyDescent="0.25">
      <c r="A16" s="28" t="s">
        <v>31</v>
      </c>
      <c r="B16" s="22"/>
      <c r="C16" s="22"/>
      <c r="D16" s="22"/>
      <c r="E16" s="22"/>
      <c r="F16" s="22"/>
    </row>
    <row r="17" spans="1:6" x14ac:dyDescent="0.25">
      <c r="A17" s="28" t="s">
        <v>30</v>
      </c>
      <c r="B17" s="22">
        <v>30000</v>
      </c>
      <c r="C17" s="22"/>
      <c r="D17" s="22"/>
      <c r="E17" s="22"/>
      <c r="F17" s="22">
        <f>SUM(B17:E17)</f>
        <v>30000</v>
      </c>
    </row>
    <row r="18" spans="1:6" x14ac:dyDescent="0.25">
      <c r="A18" s="29" t="s">
        <v>29</v>
      </c>
      <c r="B18" s="23">
        <v>20000</v>
      </c>
      <c r="C18" s="23"/>
      <c r="D18" s="23"/>
      <c r="E18" s="23"/>
      <c r="F18" s="23">
        <f>SUM(B18:E18)</f>
        <v>20000</v>
      </c>
    </row>
    <row r="19" spans="1:6" x14ac:dyDescent="0.25">
      <c r="A19" s="30" t="s">
        <v>0</v>
      </c>
      <c r="B19" s="24">
        <f>SUM(B15:B18)</f>
        <v>56000</v>
      </c>
      <c r="C19" s="24"/>
      <c r="D19" s="24"/>
      <c r="E19" s="24"/>
      <c r="F19" s="24">
        <f>SUM(F15:F18)</f>
        <v>56000</v>
      </c>
    </row>
    <row r="20" spans="1:6" ht="6.9" customHeight="1" x14ac:dyDescent="0.25">
      <c r="A20" s="28"/>
      <c r="B20" s="22"/>
      <c r="C20" s="22"/>
      <c r="D20" s="22"/>
      <c r="E20" s="22"/>
      <c r="F20" s="22"/>
    </row>
    <row r="21" spans="1:6" x14ac:dyDescent="0.25">
      <c r="A21" s="31" t="s">
        <v>1</v>
      </c>
      <c r="B21" s="22"/>
      <c r="C21" s="22"/>
      <c r="D21" s="22"/>
      <c r="E21" s="22"/>
      <c r="F21" s="22"/>
    </row>
    <row r="22" spans="1:6" x14ac:dyDescent="0.25">
      <c r="A22" s="28" t="s">
        <v>9</v>
      </c>
      <c r="B22" s="22"/>
      <c r="C22" s="22"/>
      <c r="D22" s="22"/>
      <c r="E22" s="22"/>
      <c r="F22" s="22"/>
    </row>
    <row r="23" spans="1:6" x14ac:dyDescent="0.25">
      <c r="A23" s="28" t="s">
        <v>54</v>
      </c>
      <c r="B23" s="22">
        <v>46750</v>
      </c>
      <c r="C23" s="22"/>
      <c r="D23" s="22"/>
      <c r="E23" s="22"/>
      <c r="F23" s="22">
        <f>SUM(B23:E23)</f>
        <v>46750</v>
      </c>
    </row>
    <row r="24" spans="1:6" x14ac:dyDescent="0.25">
      <c r="A24" s="28" t="s">
        <v>55</v>
      </c>
      <c r="B24" s="22">
        <v>47500</v>
      </c>
      <c r="C24" s="22"/>
      <c r="D24" s="22"/>
      <c r="E24" s="22">
        <v>14000</v>
      </c>
      <c r="F24" s="22">
        <f>SUM(B24:E24)</f>
        <v>61500</v>
      </c>
    </row>
    <row r="25" spans="1:6" x14ac:dyDescent="0.25">
      <c r="A25" s="28" t="s">
        <v>56</v>
      </c>
      <c r="B25" s="22">
        <f>Expenses!J24</f>
        <v>73240.000000000015</v>
      </c>
      <c r="C25" s="22"/>
      <c r="D25" s="22"/>
      <c r="E25" s="22"/>
      <c r="F25" s="22">
        <f>SUM(B25:E25)</f>
        <v>73240.000000000015</v>
      </c>
    </row>
    <row r="26" spans="1:6" x14ac:dyDescent="0.25">
      <c r="A26" s="29" t="s">
        <v>24</v>
      </c>
      <c r="B26" s="23"/>
      <c r="C26" s="23">
        <v>2500</v>
      </c>
      <c r="D26" s="23"/>
      <c r="E26" s="23"/>
      <c r="F26" s="23">
        <f>SUM(B26:E26)</f>
        <v>2500</v>
      </c>
    </row>
    <row r="27" spans="1:6" x14ac:dyDescent="0.25">
      <c r="A27" s="30" t="s">
        <v>0</v>
      </c>
      <c r="B27" s="24">
        <f>SUM(B22:B26)</f>
        <v>167490</v>
      </c>
      <c r="C27" s="24">
        <f>SUM(C22:C26)</f>
        <v>2500</v>
      </c>
      <c r="D27" s="24"/>
      <c r="E27" s="24">
        <f>SUM(E23:E26)</f>
        <v>14000</v>
      </c>
      <c r="F27" s="24">
        <f>SUM(F22:F26)</f>
        <v>183990</v>
      </c>
    </row>
    <row r="28" spans="1:6" ht="6.9" customHeight="1" x14ac:dyDescent="0.25">
      <c r="A28" s="28"/>
      <c r="B28" s="22"/>
      <c r="C28" s="22"/>
      <c r="D28" s="22"/>
      <c r="E28" s="22"/>
      <c r="F28" s="22"/>
    </row>
    <row r="29" spans="1:6" x14ac:dyDescent="0.25">
      <c r="A29" s="31" t="s">
        <v>7</v>
      </c>
      <c r="B29" s="22"/>
      <c r="C29" s="22"/>
      <c r="D29" s="22"/>
      <c r="E29" s="22"/>
      <c r="F29" s="22"/>
    </row>
    <row r="30" spans="1:6" x14ac:dyDescent="0.25">
      <c r="A30" s="28" t="s">
        <v>19</v>
      </c>
      <c r="B30" s="22"/>
      <c r="C30" s="22"/>
      <c r="D30" s="22"/>
      <c r="E30" s="22"/>
      <c r="F30" s="22"/>
    </row>
    <row r="31" spans="1:6" x14ac:dyDescent="0.25">
      <c r="A31" s="29" t="s">
        <v>20</v>
      </c>
      <c r="B31" s="23">
        <v>15000</v>
      </c>
      <c r="C31" s="23"/>
      <c r="D31" s="23"/>
      <c r="E31" s="23"/>
      <c r="F31" s="23">
        <f>SUM(B31:E31)</f>
        <v>15000</v>
      </c>
    </row>
    <row r="32" spans="1:6" x14ac:dyDescent="0.25">
      <c r="A32" s="30" t="s">
        <v>0</v>
      </c>
      <c r="B32" s="24">
        <f>SUM(B30:B31)</f>
        <v>15000</v>
      </c>
      <c r="C32" s="24"/>
      <c r="D32" s="24"/>
      <c r="E32" s="24"/>
      <c r="F32" s="24">
        <f>SUM(F30:F31)</f>
        <v>15000</v>
      </c>
    </row>
    <row r="33" spans="1:6" ht="6.9" customHeight="1" x14ac:dyDescent="0.25">
      <c r="A33" s="28"/>
      <c r="B33" s="22"/>
      <c r="C33" s="22"/>
      <c r="D33" s="22"/>
      <c r="E33" s="22"/>
      <c r="F33" s="22"/>
    </row>
    <row r="34" spans="1:6" x14ac:dyDescent="0.25">
      <c r="A34" s="31" t="s">
        <v>10</v>
      </c>
      <c r="B34" s="22"/>
      <c r="C34" s="22"/>
      <c r="D34" s="22"/>
      <c r="E34" s="22"/>
      <c r="F34" s="22"/>
    </row>
    <row r="35" spans="1:6" x14ac:dyDescent="0.25">
      <c r="A35" s="29" t="s">
        <v>11</v>
      </c>
      <c r="B35" s="23"/>
      <c r="C35" s="23"/>
      <c r="D35" s="23"/>
      <c r="E35" s="23"/>
      <c r="F35" s="23"/>
    </row>
    <row r="36" spans="1:6" x14ac:dyDescent="0.25">
      <c r="A36" s="32" t="s">
        <v>0</v>
      </c>
      <c r="B36" s="25"/>
      <c r="C36" s="25"/>
      <c r="D36" s="25"/>
      <c r="E36" s="25"/>
      <c r="F36" s="25"/>
    </row>
    <row r="37" spans="1:6" x14ac:dyDescent="0.25">
      <c r="A37" s="10" t="s">
        <v>6</v>
      </c>
      <c r="B37" s="5">
        <f>SUM(B12+B19+B27+B32+B36)</f>
        <v>509336.59240099997</v>
      </c>
      <c r="C37" s="5">
        <f>SUM(C12+C19+C27+C32+C36)</f>
        <v>2500</v>
      </c>
      <c r="D37" s="5">
        <f>SUM(D12+D19+D27+D32+D36)</f>
        <v>210821.1313824</v>
      </c>
      <c r="E37" s="5">
        <f>SUM(E12+E19+E27+E32+E36)</f>
        <v>14000</v>
      </c>
      <c r="F37" s="5">
        <f>SUM(F12+F19+F27+F32+F36)</f>
        <v>736657.72378339991</v>
      </c>
    </row>
    <row r="38" spans="1:6" x14ac:dyDescent="0.25">
      <c r="A38" s="10"/>
      <c r="B38" s="5"/>
      <c r="C38" s="5"/>
      <c r="D38" s="5"/>
      <c r="E38" s="5"/>
      <c r="F38" s="5"/>
    </row>
    <row r="39" spans="1:6" x14ac:dyDescent="0.25">
      <c r="A39" s="2" t="s">
        <v>12</v>
      </c>
      <c r="B39" s="5"/>
      <c r="C39" s="5"/>
      <c r="D39" s="5"/>
      <c r="E39" s="5"/>
      <c r="F39" s="5"/>
    </row>
    <row r="40" spans="1:6" x14ac:dyDescent="0.25">
      <c r="A40" s="1" t="s">
        <v>79</v>
      </c>
      <c r="B40" s="1" t="s">
        <v>41</v>
      </c>
      <c r="C40" s="5"/>
      <c r="D40" s="5"/>
      <c r="E40" s="5"/>
      <c r="F40" s="5"/>
    </row>
    <row r="41" spans="1:6" x14ac:dyDescent="0.25">
      <c r="A41" s="10" t="s">
        <v>65</v>
      </c>
      <c r="C41" s="5"/>
      <c r="D41" s="5"/>
      <c r="E41" s="5"/>
      <c r="F41" s="5"/>
    </row>
    <row r="42" spans="1:6" x14ac:dyDescent="0.25">
      <c r="A42" s="10" t="s">
        <v>82</v>
      </c>
      <c r="B42" s="4"/>
      <c r="C42" s="4"/>
      <c r="D42" s="4"/>
      <c r="E42" s="4"/>
      <c r="F42" s="4"/>
    </row>
    <row r="44" spans="1:6" x14ac:dyDescent="0.25">
      <c r="B44" s="4"/>
      <c r="C44" s="4"/>
      <c r="D44" s="4"/>
      <c r="E44" s="4"/>
      <c r="F44" s="4"/>
    </row>
    <row r="45" spans="1:6" x14ac:dyDescent="0.25">
      <c r="B45" s="4"/>
      <c r="C45" s="4"/>
      <c r="D45" s="4"/>
      <c r="E45" s="4"/>
      <c r="F45" s="4"/>
    </row>
    <row r="46" spans="1:6" x14ac:dyDescent="0.25">
      <c r="B46" s="4"/>
      <c r="C46" s="4"/>
      <c r="D46" s="4"/>
      <c r="E46" s="4"/>
      <c r="F46" s="4"/>
    </row>
    <row r="47" spans="1:6" x14ac:dyDescent="0.25">
      <c r="B47" s="4"/>
      <c r="C47" s="4"/>
      <c r="D47" s="4"/>
      <c r="E47" s="4"/>
      <c r="F47" s="4"/>
    </row>
    <row r="48" spans="1:6" x14ac:dyDescent="0.25">
      <c r="B48" s="4"/>
      <c r="C48" s="4"/>
      <c r="D48" s="4"/>
      <c r="E48" s="4"/>
      <c r="F48" s="4"/>
    </row>
    <row r="49" spans="1:6" x14ac:dyDescent="0.25">
      <c r="B49" s="4"/>
      <c r="C49" s="4"/>
      <c r="D49" s="4"/>
      <c r="E49" s="4"/>
      <c r="F49" s="4"/>
    </row>
    <row r="50" spans="1:6" x14ac:dyDescent="0.25">
      <c r="B50" s="4"/>
      <c r="C50" s="4"/>
      <c r="D50" s="4"/>
      <c r="E50" s="4"/>
      <c r="F50" s="4"/>
    </row>
    <row r="51" spans="1:6" x14ac:dyDescent="0.25">
      <c r="B51" s="4"/>
      <c r="C51" s="4"/>
      <c r="D51" s="4"/>
      <c r="E51" s="4"/>
      <c r="F51" s="4"/>
    </row>
    <row r="52" spans="1:6" x14ac:dyDescent="0.25">
      <c r="B52" s="4"/>
      <c r="C52" s="4"/>
      <c r="D52" s="4"/>
      <c r="E52" s="4"/>
      <c r="F52" s="4"/>
    </row>
    <row r="53" spans="1:6" x14ac:dyDescent="0.25">
      <c r="B53" s="4"/>
      <c r="C53" s="4"/>
      <c r="D53" s="4"/>
      <c r="E53" s="4"/>
      <c r="F53" s="4"/>
    </row>
    <row r="54" spans="1:6" x14ac:dyDescent="0.25">
      <c r="B54" s="4"/>
      <c r="C54" s="4"/>
      <c r="D54" s="4"/>
      <c r="E54" s="4"/>
      <c r="F54" s="4"/>
    </row>
    <row r="57" spans="1:6" x14ac:dyDescent="0.25">
      <c r="B57" s="1"/>
      <c r="C57" s="1"/>
      <c r="D57" s="1"/>
      <c r="E57" s="1"/>
      <c r="F57" s="1"/>
    </row>
    <row r="59" spans="1:6" x14ac:dyDescent="0.25">
      <c r="A59" s="1" t="s">
        <v>26</v>
      </c>
    </row>
  </sheetData>
  <mergeCells count="2">
    <mergeCell ref="B3:F3"/>
    <mergeCell ref="B1:F1"/>
  </mergeCells>
  <phoneticPr fontId="0" type="noConversion"/>
  <pageMargins left="0.75" right="0.75" top="0.25" bottom="0.25" header="0.5" footer="0.5"/>
  <pageSetup scale="98" orientation="landscape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Expenses</vt:lpstr>
      <vt:lpstr>Salaries</vt:lpstr>
      <vt:lpstr>FY04</vt:lpstr>
      <vt:lpstr>FY05</vt:lpstr>
      <vt:lpstr>FY06</vt:lpstr>
      <vt:lpstr>FY07</vt:lpstr>
      <vt:lpstr>FY08</vt:lpstr>
      <vt:lpstr>'FY04'!Print_Area</vt:lpstr>
      <vt:lpstr>'FY05'!Print_Area</vt:lpstr>
      <vt:lpstr>'FY06'!Print_Area</vt:lpstr>
      <vt:lpstr>'FY07'!Print_Area</vt:lpstr>
      <vt:lpstr>'FY08'!Print_Area</vt:lpstr>
    </vt:vector>
  </TitlesOfParts>
  <Company>University of Alaska Statewide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Rizk</dc:creator>
  <cp:lastModifiedBy>Aniket Gupta</cp:lastModifiedBy>
  <cp:lastPrinted>2003-11-14T23:09:58Z</cp:lastPrinted>
  <dcterms:created xsi:type="dcterms:W3CDTF">2003-09-09T21:38:43Z</dcterms:created>
  <dcterms:modified xsi:type="dcterms:W3CDTF">2024-01-29T04:54:27Z</dcterms:modified>
</cp:coreProperties>
</file>