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E4FC5070-4B96-419D-8116-097256D92CB0}" xr6:coauthVersionLast="47" xr6:coauthVersionMax="47" xr10:uidLastSave="{00000000-0000-0000-0000-000000000000}"/>
  <bookViews>
    <workbookView xWindow="3348" yWindow="3348" windowWidth="17280" windowHeight="8880"/>
  </bookViews>
  <sheets>
    <sheet name="EXIS" sheetId="6" r:id="rId1"/>
    <sheet name="ALT(P)" sheetId="3" r:id="rId2"/>
    <sheet name="ALT (1)" sheetId="7" r:id="rId3"/>
    <sheet name="ALT (2)" sheetId="8" r:id="rId4"/>
    <sheet name="SUM3" sheetId="1" r:id="rId5"/>
    <sheet name="FUND" sheetId="2" r:id="rId6"/>
  </sheets>
  <definedNames>
    <definedName name="_xlnm.Print_Area" localSheetId="2">'ALT (1)'!$A$1:$O$44</definedName>
    <definedName name="_xlnm.Print_Area" localSheetId="3">'ALT (2)'!$A$1:$O$44</definedName>
    <definedName name="_xlnm.Print_Area" localSheetId="1">'ALT(P)'!$A$1:$O$44</definedName>
    <definedName name="_xlnm.Print_Area" localSheetId="0">EXIS!$A$1:$O$26</definedName>
    <definedName name="_xlnm.Print_Area" localSheetId="5">FUND!$A$1:$O$57</definedName>
    <definedName name="_xlnm.Print_Area" localSheetId="4">'SUM3'!$A$1:$O$38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7" l="1"/>
  <c r="A3" i="7"/>
  <c r="A4" i="7"/>
  <c r="C5" i="7"/>
  <c r="E5" i="7"/>
  <c r="G5" i="7"/>
  <c r="I5" i="7"/>
  <c r="K5" i="7"/>
  <c r="M5" i="7"/>
  <c r="N8" i="7"/>
  <c r="O8" i="7"/>
  <c r="O9" i="7"/>
  <c r="O10" i="7"/>
  <c r="O11" i="7"/>
  <c r="O13" i="7"/>
  <c r="O14" i="7"/>
  <c r="O15" i="7"/>
  <c r="O16" i="7"/>
  <c r="O17" i="7"/>
  <c r="C18" i="7"/>
  <c r="E18" i="7"/>
  <c r="G18" i="7"/>
  <c r="G22" i="7" s="1"/>
  <c r="G33" i="7" s="1"/>
  <c r="I18" i="7"/>
  <c r="I22" i="7" s="1"/>
  <c r="I33" i="7" s="1"/>
  <c r="I22" i="1" s="1"/>
  <c r="K18" i="7"/>
  <c r="K22" i="7" s="1"/>
  <c r="K33" i="7" s="1"/>
  <c r="M18" i="7"/>
  <c r="O19" i="7"/>
  <c r="O20" i="7"/>
  <c r="O21" i="7"/>
  <c r="B22" i="7"/>
  <c r="C22" i="7"/>
  <c r="D22" i="7"/>
  <c r="D33" i="7" s="1"/>
  <c r="E22" i="7"/>
  <c r="F22" i="7"/>
  <c r="H22" i="7"/>
  <c r="J22" i="7"/>
  <c r="J33" i="7" s="1"/>
  <c r="J42" i="7" s="1"/>
  <c r="J24" i="1" s="1"/>
  <c r="L22" i="7"/>
  <c r="M22" i="7"/>
  <c r="N24" i="7"/>
  <c r="O24" i="7"/>
  <c r="O25" i="7"/>
  <c r="O26" i="7"/>
  <c r="O27" i="7"/>
  <c r="O28" i="7"/>
  <c r="O29" i="7"/>
  <c r="O30" i="7"/>
  <c r="O31" i="7"/>
  <c r="B32" i="7"/>
  <c r="C32" i="7"/>
  <c r="D32" i="7"/>
  <c r="E32" i="7"/>
  <c r="E33" i="7" s="1"/>
  <c r="F32" i="7"/>
  <c r="G32" i="7"/>
  <c r="H32" i="7"/>
  <c r="I32" i="7"/>
  <c r="J32" i="7"/>
  <c r="K32" i="7"/>
  <c r="L32" i="7"/>
  <c r="M32" i="7"/>
  <c r="M33" i="7" s="1"/>
  <c r="F33" i="7"/>
  <c r="H33" i="7"/>
  <c r="N35" i="7"/>
  <c r="O35" i="7"/>
  <c r="O36" i="7"/>
  <c r="B37" i="7"/>
  <c r="C37" i="7"/>
  <c r="D37" i="7"/>
  <c r="E37" i="7"/>
  <c r="O37" i="7" s="1"/>
  <c r="F37" i="7"/>
  <c r="F41" i="7" s="1"/>
  <c r="F23" i="1" s="1"/>
  <c r="G37" i="7"/>
  <c r="H37" i="7"/>
  <c r="I37" i="7"/>
  <c r="J37" i="7"/>
  <c r="K37" i="7"/>
  <c r="L37" i="7"/>
  <c r="M37" i="7"/>
  <c r="N38" i="7"/>
  <c r="O38" i="7"/>
  <c r="O39" i="7"/>
  <c r="B40" i="7"/>
  <c r="C40" i="7"/>
  <c r="D40" i="7"/>
  <c r="E40" i="7"/>
  <c r="E41" i="7" s="1"/>
  <c r="E23" i="1" s="1"/>
  <c r="F40" i="7"/>
  <c r="G40" i="7"/>
  <c r="H40" i="7"/>
  <c r="I40" i="7"/>
  <c r="J40" i="7"/>
  <c r="K40" i="7"/>
  <c r="K41" i="7" s="1"/>
  <c r="K23" i="1" s="1"/>
  <c r="L40" i="7"/>
  <c r="L41" i="7" s="1"/>
  <c r="M40" i="7"/>
  <c r="M41" i="7" s="1"/>
  <c r="B41" i="7"/>
  <c r="G41" i="7"/>
  <c r="G23" i="1" s="1"/>
  <c r="H41" i="7"/>
  <c r="I41" i="7"/>
  <c r="J41" i="7"/>
  <c r="H42" i="7"/>
  <c r="H24" i="1" s="1"/>
  <c r="H25" i="1" s="1"/>
  <c r="H27" i="1" s="1"/>
  <c r="O43" i="7"/>
  <c r="N2" i="8"/>
  <c r="A3" i="8"/>
  <c r="A4" i="8"/>
  <c r="C5" i="8"/>
  <c r="E5" i="8"/>
  <c r="G5" i="8"/>
  <c r="I5" i="8"/>
  <c r="K5" i="8"/>
  <c r="M5" i="8"/>
  <c r="N8" i="8"/>
  <c r="O8" i="8"/>
  <c r="O9" i="8"/>
  <c r="O10" i="8"/>
  <c r="O11" i="8"/>
  <c r="O13" i="8"/>
  <c r="O14" i="8"/>
  <c r="O15" i="8"/>
  <c r="O16" i="8"/>
  <c r="O17" i="8"/>
  <c r="C18" i="8"/>
  <c r="E18" i="8"/>
  <c r="G18" i="8"/>
  <c r="I18" i="8"/>
  <c r="K18" i="8"/>
  <c r="K22" i="8" s="1"/>
  <c r="K33" i="8" s="1"/>
  <c r="M18" i="8"/>
  <c r="O19" i="8"/>
  <c r="O20" i="8"/>
  <c r="O21" i="8"/>
  <c r="B22" i="8"/>
  <c r="C22" i="8"/>
  <c r="D22" i="8"/>
  <c r="E22" i="8"/>
  <c r="E33" i="8" s="1"/>
  <c r="F22" i="8"/>
  <c r="G22" i="8"/>
  <c r="H22" i="8"/>
  <c r="J22" i="8"/>
  <c r="L22" i="8"/>
  <c r="L33" i="8" s="1"/>
  <c r="M22" i="8"/>
  <c r="M33" i="8" s="1"/>
  <c r="N24" i="8"/>
  <c r="O24" i="8"/>
  <c r="O25" i="8"/>
  <c r="O26" i="8"/>
  <c r="O27" i="8"/>
  <c r="O28" i="8"/>
  <c r="O29" i="8"/>
  <c r="O30" i="8"/>
  <c r="O31" i="8"/>
  <c r="B32" i="8"/>
  <c r="C32" i="8"/>
  <c r="D32" i="8"/>
  <c r="E32" i="8"/>
  <c r="F32" i="8"/>
  <c r="F33" i="8" s="1"/>
  <c r="G32" i="8"/>
  <c r="H32" i="8"/>
  <c r="I32" i="8"/>
  <c r="J32" i="8"/>
  <c r="K32" i="8"/>
  <c r="L32" i="8"/>
  <c r="M32" i="8"/>
  <c r="N32" i="8"/>
  <c r="B33" i="8"/>
  <c r="G33" i="8"/>
  <c r="H33" i="8"/>
  <c r="J33" i="8"/>
  <c r="N35" i="8"/>
  <c r="O35" i="8"/>
  <c r="O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N38" i="8"/>
  <c r="O38" i="8"/>
  <c r="O39" i="8"/>
  <c r="B40" i="8"/>
  <c r="C40" i="8"/>
  <c r="D40" i="8"/>
  <c r="D32" i="1" s="1"/>
  <c r="E40" i="8"/>
  <c r="F40" i="8"/>
  <c r="G40" i="8"/>
  <c r="H40" i="8"/>
  <c r="I40" i="8"/>
  <c r="J40" i="8"/>
  <c r="K40" i="8"/>
  <c r="L40" i="8"/>
  <c r="L32" i="1" s="1"/>
  <c r="M40" i="8"/>
  <c r="M41" i="8" s="1"/>
  <c r="M32" i="1" s="1"/>
  <c r="N40" i="8"/>
  <c r="N32" i="1" s="1"/>
  <c r="B41" i="8"/>
  <c r="C41" i="8"/>
  <c r="G41" i="8"/>
  <c r="G32" i="1" s="1"/>
  <c r="H41" i="8"/>
  <c r="I41" i="8"/>
  <c r="J41" i="8"/>
  <c r="K41" i="8"/>
  <c r="B42" i="8"/>
  <c r="J42" i="8"/>
  <c r="J33" i="1" s="1"/>
  <c r="O43" i="8"/>
  <c r="N2" i="3"/>
  <c r="A3" i="3"/>
  <c r="A4" i="3"/>
  <c r="C5" i="3"/>
  <c r="E5" i="3"/>
  <c r="G5" i="3"/>
  <c r="I5" i="3"/>
  <c r="K5" i="3"/>
  <c r="M5" i="3"/>
  <c r="N8" i="3"/>
  <c r="O8" i="3"/>
  <c r="O9" i="3"/>
  <c r="O10" i="3"/>
  <c r="O11" i="3"/>
  <c r="O13" i="3"/>
  <c r="O14" i="3"/>
  <c r="O15" i="3"/>
  <c r="O16" i="3"/>
  <c r="O17" i="3"/>
  <c r="C18" i="3"/>
  <c r="C22" i="3" s="1"/>
  <c r="E18" i="3"/>
  <c r="G18" i="3"/>
  <c r="I18" i="3"/>
  <c r="K18" i="3"/>
  <c r="K22" i="3" s="1"/>
  <c r="K33" i="3" s="1"/>
  <c r="M18" i="3"/>
  <c r="O18" i="3"/>
  <c r="O19" i="3"/>
  <c r="O20" i="3"/>
  <c r="O21" i="3"/>
  <c r="B22" i="3"/>
  <c r="D22" i="3"/>
  <c r="D33" i="3" s="1"/>
  <c r="E22" i="3"/>
  <c r="E33" i="3" s="1"/>
  <c r="F22" i="3"/>
  <c r="G22" i="3"/>
  <c r="H22" i="3"/>
  <c r="I22" i="3"/>
  <c r="J22" i="3"/>
  <c r="L22" i="3"/>
  <c r="L33" i="3" s="1"/>
  <c r="L13" i="1" s="1"/>
  <c r="M22" i="3"/>
  <c r="M33" i="3" s="1"/>
  <c r="M42" i="3" s="1"/>
  <c r="M15" i="1" s="1"/>
  <c r="N22" i="3"/>
  <c r="N24" i="3"/>
  <c r="O24" i="3"/>
  <c r="O25" i="3"/>
  <c r="O26" i="3"/>
  <c r="O27" i="3"/>
  <c r="O28" i="3"/>
  <c r="O29" i="3"/>
  <c r="O30" i="3"/>
  <c r="O31" i="3"/>
  <c r="B32" i="3"/>
  <c r="B33" i="3" s="1"/>
  <c r="C32" i="3"/>
  <c r="D32" i="3"/>
  <c r="E32" i="3"/>
  <c r="F32" i="3"/>
  <c r="G32" i="3"/>
  <c r="G33" i="3" s="1"/>
  <c r="H32" i="3"/>
  <c r="I32" i="3"/>
  <c r="J32" i="3"/>
  <c r="J33" i="3" s="1"/>
  <c r="K32" i="3"/>
  <c r="L32" i="3"/>
  <c r="M32" i="3"/>
  <c r="N32" i="3"/>
  <c r="H33" i="3"/>
  <c r="I33" i="3"/>
  <c r="N35" i="3"/>
  <c r="O35" i="3"/>
  <c r="O36" i="3"/>
  <c r="B37" i="3"/>
  <c r="B41" i="3" s="1"/>
  <c r="C37" i="3"/>
  <c r="D37" i="3"/>
  <c r="E37" i="3"/>
  <c r="F37" i="3"/>
  <c r="G37" i="3"/>
  <c r="O37" i="3" s="1"/>
  <c r="H37" i="3"/>
  <c r="N37" i="3" s="1"/>
  <c r="I37" i="3"/>
  <c r="J37" i="3"/>
  <c r="J41" i="3" s="1"/>
  <c r="J14" i="1" s="1"/>
  <c r="K37" i="3"/>
  <c r="L37" i="3"/>
  <c r="M37" i="3"/>
  <c r="N38" i="3"/>
  <c r="O38" i="3"/>
  <c r="O39" i="3"/>
  <c r="B40" i="3"/>
  <c r="C40" i="3"/>
  <c r="D40" i="3"/>
  <c r="E40" i="3"/>
  <c r="E41" i="3" s="1"/>
  <c r="F40" i="3"/>
  <c r="F41" i="3" s="1"/>
  <c r="G40" i="3"/>
  <c r="G41" i="3" s="1"/>
  <c r="H40" i="3"/>
  <c r="I40" i="3"/>
  <c r="J40" i="3"/>
  <c r="K40" i="3"/>
  <c r="L40" i="3"/>
  <c r="M40" i="3"/>
  <c r="M41" i="3" s="1"/>
  <c r="M14" i="1" s="1"/>
  <c r="N40" i="3"/>
  <c r="O40" i="3"/>
  <c r="C41" i="3"/>
  <c r="D41" i="3"/>
  <c r="I41" i="3"/>
  <c r="I14" i="1" s="1"/>
  <c r="K41" i="3"/>
  <c r="L41" i="3"/>
  <c r="J42" i="3"/>
  <c r="J15" i="1" s="1"/>
  <c r="O43" i="3"/>
  <c r="N9" i="6"/>
  <c r="O9" i="6"/>
  <c r="O10" i="6"/>
  <c r="O11" i="6"/>
  <c r="O12" i="6"/>
  <c r="O13" i="6"/>
  <c r="O14" i="6"/>
  <c r="O15" i="6"/>
  <c r="B16" i="6"/>
  <c r="C16" i="6"/>
  <c r="D16" i="6"/>
  <c r="D8" i="1" s="1"/>
  <c r="E16" i="6"/>
  <c r="F16" i="6"/>
  <c r="G16" i="6"/>
  <c r="H16" i="6"/>
  <c r="I16" i="6"/>
  <c r="J16" i="6"/>
  <c r="J8" i="1" s="1"/>
  <c r="K16" i="6"/>
  <c r="L16" i="6"/>
  <c r="L8" i="1" s="1"/>
  <c r="M16" i="6"/>
  <c r="N18" i="6"/>
  <c r="O18" i="6"/>
  <c r="O19" i="6"/>
  <c r="B20" i="6"/>
  <c r="C20" i="6"/>
  <c r="D20" i="6"/>
  <c r="E20" i="6"/>
  <c r="F20" i="6"/>
  <c r="G20" i="6"/>
  <c r="H20" i="6"/>
  <c r="I20" i="6"/>
  <c r="I22" i="6" s="1"/>
  <c r="I10" i="1" s="1"/>
  <c r="J20" i="6"/>
  <c r="K20" i="6"/>
  <c r="K9" i="1" s="1"/>
  <c r="L20" i="6"/>
  <c r="M20" i="6"/>
  <c r="E22" i="6"/>
  <c r="E10" i="1" s="1"/>
  <c r="F22" i="6"/>
  <c r="G22" i="6"/>
  <c r="H22" i="6"/>
  <c r="M22" i="6"/>
  <c r="M10" i="1" s="1"/>
  <c r="A2" i="2"/>
  <c r="N2" i="2"/>
  <c r="A3" i="2"/>
  <c r="C5" i="2"/>
  <c r="E5" i="2"/>
  <c r="G5" i="2"/>
  <c r="I5" i="2"/>
  <c r="K5" i="2"/>
  <c r="M5" i="2"/>
  <c r="N9" i="2"/>
  <c r="O9" i="2"/>
  <c r="O11" i="2"/>
  <c r="O12" i="2"/>
  <c r="B13" i="2"/>
  <c r="B18" i="2" s="1"/>
  <c r="C13" i="2"/>
  <c r="D13" i="2"/>
  <c r="D18" i="2" s="1"/>
  <c r="E13" i="2"/>
  <c r="F13" i="2"/>
  <c r="G13" i="2"/>
  <c r="H13" i="2"/>
  <c r="I13" i="2"/>
  <c r="J13" i="2"/>
  <c r="J18" i="2" s="1"/>
  <c r="K13" i="2"/>
  <c r="K18" i="2" s="1"/>
  <c r="L13" i="2"/>
  <c r="L18" i="2" s="1"/>
  <c r="M13" i="2"/>
  <c r="M18" i="2" s="1"/>
  <c r="C15" i="2"/>
  <c r="N15" i="2"/>
  <c r="O15" i="2"/>
  <c r="E16" i="2"/>
  <c r="G16" i="2"/>
  <c r="N16" i="2"/>
  <c r="B17" i="2"/>
  <c r="C17" i="2"/>
  <c r="D17" i="2"/>
  <c r="F17" i="2"/>
  <c r="F18" i="2" s="1"/>
  <c r="G17" i="2"/>
  <c r="G18" i="2" s="1"/>
  <c r="H17" i="2"/>
  <c r="I17" i="2"/>
  <c r="J17" i="2"/>
  <c r="K17" i="2"/>
  <c r="L17" i="2"/>
  <c r="M17" i="2"/>
  <c r="H18" i="2"/>
  <c r="I18" i="2"/>
  <c r="N21" i="2"/>
  <c r="O21" i="2"/>
  <c r="A37" i="2"/>
  <c r="N37" i="2"/>
  <c r="A38" i="2"/>
  <c r="C40" i="2"/>
  <c r="E40" i="2"/>
  <c r="G40" i="2"/>
  <c r="I40" i="2"/>
  <c r="K40" i="2"/>
  <c r="M40" i="2"/>
  <c r="D43" i="2"/>
  <c r="L43" i="2"/>
  <c r="L45" i="2" s="1"/>
  <c r="B44" i="2"/>
  <c r="C44" i="2"/>
  <c r="D44" i="2"/>
  <c r="E44" i="2"/>
  <c r="F44" i="2"/>
  <c r="F50" i="2" s="1"/>
  <c r="G44" i="2"/>
  <c r="H44" i="2"/>
  <c r="H50" i="2" s="1"/>
  <c r="I44" i="2"/>
  <c r="J44" i="2"/>
  <c r="K44" i="2"/>
  <c r="L44" i="2"/>
  <c r="M44" i="2"/>
  <c r="B45" i="2"/>
  <c r="C45" i="2"/>
  <c r="D45" i="2"/>
  <c r="F43" i="2" s="1"/>
  <c r="F45" i="2" s="1"/>
  <c r="H43" i="2" s="1"/>
  <c r="H45" i="2" s="1"/>
  <c r="J43" i="2" s="1"/>
  <c r="J45" i="2" s="1"/>
  <c r="B48" i="2"/>
  <c r="B49" i="2" s="1"/>
  <c r="C48" i="2"/>
  <c r="D48" i="2"/>
  <c r="D50" i="2" s="1"/>
  <c r="F48" i="2"/>
  <c r="H48" i="2"/>
  <c r="J48" i="2"/>
  <c r="K48" i="2"/>
  <c r="K50" i="2" s="1"/>
  <c r="L48" i="2"/>
  <c r="L50" i="2" s="1"/>
  <c r="M48" i="2"/>
  <c r="M50" i="2" s="1"/>
  <c r="B50" i="2"/>
  <c r="J50" i="2"/>
  <c r="B55" i="2"/>
  <c r="C55" i="2"/>
  <c r="D55" i="2"/>
  <c r="E55" i="2"/>
  <c r="F55" i="2"/>
  <c r="G55" i="2"/>
  <c r="H55" i="2"/>
  <c r="I55" i="2"/>
  <c r="J55" i="2"/>
  <c r="K55" i="2"/>
  <c r="L55" i="2"/>
  <c r="M55" i="2"/>
  <c r="C56" i="2"/>
  <c r="E56" i="2"/>
  <c r="G56" i="2"/>
  <c r="I56" i="2"/>
  <c r="K56" i="2"/>
  <c r="M56" i="2"/>
  <c r="N1" i="1"/>
  <c r="A2" i="1"/>
  <c r="E2" i="1"/>
  <c r="A3" i="1"/>
  <c r="C5" i="1"/>
  <c r="E5" i="1"/>
  <c r="G5" i="1"/>
  <c r="I5" i="1"/>
  <c r="K5" i="1"/>
  <c r="M5" i="1"/>
  <c r="E8" i="1"/>
  <c r="F8" i="1"/>
  <c r="G8" i="1"/>
  <c r="H8" i="1"/>
  <c r="I8" i="1"/>
  <c r="M8" i="1"/>
  <c r="D9" i="1"/>
  <c r="E9" i="1"/>
  <c r="F9" i="1"/>
  <c r="G9" i="1"/>
  <c r="H9" i="1"/>
  <c r="I9" i="1"/>
  <c r="J9" i="1"/>
  <c r="L9" i="1"/>
  <c r="M9" i="1"/>
  <c r="F10" i="1"/>
  <c r="G10" i="1"/>
  <c r="H10" i="1"/>
  <c r="B12" i="1"/>
  <c r="C14" i="1"/>
  <c r="D14" i="1"/>
  <c r="F14" i="1"/>
  <c r="G14" i="1"/>
  <c r="K14" i="1"/>
  <c r="L14" i="1"/>
  <c r="C17" i="1"/>
  <c r="E17" i="1"/>
  <c r="G17" i="1"/>
  <c r="I17" i="1"/>
  <c r="K17" i="1"/>
  <c r="M17" i="1"/>
  <c r="O17" i="1"/>
  <c r="B21" i="1"/>
  <c r="H22" i="1"/>
  <c r="J22" i="1"/>
  <c r="B23" i="1"/>
  <c r="H23" i="1"/>
  <c r="I23" i="1"/>
  <c r="J23" i="1"/>
  <c r="L23" i="1"/>
  <c r="M23" i="1"/>
  <c r="C26" i="1"/>
  <c r="E26" i="1"/>
  <c r="G26" i="1"/>
  <c r="I26" i="1"/>
  <c r="K26" i="1"/>
  <c r="M26" i="1"/>
  <c r="B30" i="1"/>
  <c r="B31" i="1"/>
  <c r="H31" i="1"/>
  <c r="J31" i="1"/>
  <c r="B32" i="1"/>
  <c r="C32" i="1"/>
  <c r="H32" i="1"/>
  <c r="I32" i="1"/>
  <c r="J32" i="1"/>
  <c r="K32" i="1"/>
  <c r="C35" i="1"/>
  <c r="E35" i="1"/>
  <c r="G35" i="1"/>
  <c r="I35" i="1"/>
  <c r="K35" i="1"/>
  <c r="M35" i="1"/>
  <c r="O35" i="1"/>
  <c r="G22" i="1" l="1"/>
  <c r="G42" i="7"/>
  <c r="G24" i="1" s="1"/>
  <c r="G25" i="1" s="1"/>
  <c r="G27" i="1" s="1"/>
  <c r="K42" i="7"/>
  <c r="K24" i="1" s="1"/>
  <c r="K22" i="1"/>
  <c r="C50" i="2"/>
  <c r="C49" i="2"/>
  <c r="E48" i="2"/>
  <c r="E50" i="2" s="1"/>
  <c r="O16" i="2"/>
  <c r="E17" i="2"/>
  <c r="O17" i="2" s="1"/>
  <c r="E42" i="3"/>
  <c r="E15" i="1" s="1"/>
  <c r="K8" i="1"/>
  <c r="K22" i="6"/>
  <c r="K10" i="1" s="1"/>
  <c r="L42" i="8"/>
  <c r="L33" i="1" s="1"/>
  <c r="L31" i="1"/>
  <c r="O26" i="1"/>
  <c r="N16" i="6"/>
  <c r="N8" i="1" s="1"/>
  <c r="O22" i="7"/>
  <c r="C33" i="7"/>
  <c r="N20" i="6"/>
  <c r="N9" i="1" s="1"/>
  <c r="H41" i="3"/>
  <c r="H14" i="1" s="1"/>
  <c r="B14" i="1"/>
  <c r="B33" i="1"/>
  <c r="O32" i="8"/>
  <c r="O40" i="7"/>
  <c r="L33" i="7"/>
  <c r="N22" i="7"/>
  <c r="O41" i="3"/>
  <c r="O14" i="1" s="1"/>
  <c r="E14" i="1"/>
  <c r="H7" i="2"/>
  <c r="H13" i="1"/>
  <c r="K13" i="1"/>
  <c r="K7" i="2"/>
  <c r="K19" i="2" s="1"/>
  <c r="M42" i="8"/>
  <c r="M33" i="1" s="1"/>
  <c r="M34" i="1" s="1"/>
  <c r="M36" i="1" s="1"/>
  <c r="M31" i="1"/>
  <c r="N49" i="2"/>
  <c r="D47" i="2"/>
  <c r="D49" i="2" s="1"/>
  <c r="F47" i="2" s="1"/>
  <c r="F49" i="2" s="1"/>
  <c r="H47" i="2" s="1"/>
  <c r="H49" i="2" s="1"/>
  <c r="J47" i="2" s="1"/>
  <c r="J49" i="2" s="1"/>
  <c r="L47" i="2" s="1"/>
  <c r="L49" i="2" s="1"/>
  <c r="M16" i="1"/>
  <c r="M18" i="1" s="1"/>
  <c r="O32" i="3"/>
  <c r="D42" i="3"/>
  <c r="D15" i="1" s="1"/>
  <c r="D7" i="2"/>
  <c r="D19" i="2" s="1"/>
  <c r="L42" i="3"/>
  <c r="L15" i="1" s="1"/>
  <c r="L7" i="2"/>
  <c r="F31" i="1"/>
  <c r="N40" i="7"/>
  <c r="D41" i="7"/>
  <c r="E13" i="1"/>
  <c r="M19" i="2"/>
  <c r="K42" i="3"/>
  <c r="K15" i="1" s="1"/>
  <c r="O22" i="3"/>
  <c r="C33" i="3"/>
  <c r="F32" i="1"/>
  <c r="F41" i="8"/>
  <c r="F42" i="8" s="1"/>
  <c r="F33" i="1" s="1"/>
  <c r="F34" i="1" s="1"/>
  <c r="F36" i="1" s="1"/>
  <c r="F22" i="1"/>
  <c r="F42" i="7"/>
  <c r="F24" i="1" s="1"/>
  <c r="F25" i="1" s="1"/>
  <c r="F27" i="1" s="1"/>
  <c r="O18" i="7"/>
  <c r="D13" i="1"/>
  <c r="L19" i="2"/>
  <c r="M7" i="2"/>
  <c r="O40" i="8"/>
  <c r="E41" i="8"/>
  <c r="M22" i="1"/>
  <c r="M42" i="7"/>
  <c r="M24" i="1" s="1"/>
  <c r="M25" i="1" s="1"/>
  <c r="M27" i="1" s="1"/>
  <c r="E22" i="1"/>
  <c r="E42" i="7"/>
  <c r="E24" i="1" s="1"/>
  <c r="N45" i="2"/>
  <c r="N52" i="2" s="1"/>
  <c r="H19" i="2"/>
  <c r="N37" i="7"/>
  <c r="O16" i="6"/>
  <c r="O8" i="1" s="1"/>
  <c r="C8" i="1"/>
  <c r="C22" i="6"/>
  <c r="G7" i="2"/>
  <c r="G19" i="2" s="1"/>
  <c r="G13" i="1"/>
  <c r="G42" i="3"/>
  <c r="G15" i="1" s="1"/>
  <c r="G16" i="1" s="1"/>
  <c r="G18" i="1" s="1"/>
  <c r="D22" i="1"/>
  <c r="M13" i="1"/>
  <c r="N17" i="2"/>
  <c r="L22" i="6"/>
  <c r="L10" i="1" s="1"/>
  <c r="B7" i="2"/>
  <c r="N33" i="3"/>
  <c r="N13" i="1" s="1"/>
  <c r="B13" i="1"/>
  <c r="E42" i="8"/>
  <c r="E33" i="1" s="1"/>
  <c r="E34" i="1" s="1"/>
  <c r="E36" i="1" s="1"/>
  <c r="E31" i="1"/>
  <c r="K42" i="8"/>
  <c r="K33" i="1" s="1"/>
  <c r="K31" i="1"/>
  <c r="N32" i="7"/>
  <c r="G31" i="1"/>
  <c r="G42" i="8"/>
  <c r="G33" i="1" s="1"/>
  <c r="G34" i="1" s="1"/>
  <c r="G36" i="1" s="1"/>
  <c r="C9" i="1"/>
  <c r="O20" i="6"/>
  <c r="O9" i="1" s="1"/>
  <c r="C18" i="2"/>
  <c r="O13" i="2"/>
  <c r="E16" i="1"/>
  <c r="E18" i="1" s="1"/>
  <c r="E25" i="1"/>
  <c r="E27" i="1" s="1"/>
  <c r="J7" i="2"/>
  <c r="J19" i="2" s="1"/>
  <c r="J13" i="1"/>
  <c r="B9" i="1"/>
  <c r="E43" i="2"/>
  <c r="E45" i="2" s="1"/>
  <c r="G43" i="2" s="1"/>
  <c r="G45" i="2" s="1"/>
  <c r="I43" i="2" s="1"/>
  <c r="I45" i="2" s="1"/>
  <c r="K43" i="2" s="1"/>
  <c r="K45" i="2" s="1"/>
  <c r="M43" i="2" s="1"/>
  <c r="M45" i="2" s="1"/>
  <c r="I19" i="2"/>
  <c r="G48" i="2"/>
  <c r="G50" i="2" s="1"/>
  <c r="I48" i="2"/>
  <c r="I50" i="2" s="1"/>
  <c r="N18" i="2"/>
  <c r="E7" i="2"/>
  <c r="D22" i="6"/>
  <c r="D10" i="1" s="1"/>
  <c r="B42" i="3"/>
  <c r="I7" i="2"/>
  <c r="I42" i="3"/>
  <c r="I15" i="1" s="1"/>
  <c r="I16" i="1" s="1"/>
  <c r="I18" i="1" s="1"/>
  <c r="I13" i="1"/>
  <c r="F33" i="3"/>
  <c r="H42" i="8"/>
  <c r="H33" i="1" s="1"/>
  <c r="H34" i="1" s="1"/>
  <c r="H36" i="1" s="1"/>
  <c r="N22" i="8"/>
  <c r="D33" i="8"/>
  <c r="O18" i="8"/>
  <c r="I42" i="7"/>
  <c r="I24" i="1" s="1"/>
  <c r="I25" i="1" s="1"/>
  <c r="I27" i="1" s="1"/>
  <c r="O32" i="7"/>
  <c r="J22" i="6"/>
  <c r="J10" i="1" s="1"/>
  <c r="B22" i="6"/>
  <c r="L41" i="8"/>
  <c r="D41" i="8"/>
  <c r="I22" i="8"/>
  <c r="I33" i="8" s="1"/>
  <c r="C41" i="7"/>
  <c r="C33" i="8"/>
  <c r="B33" i="7"/>
  <c r="B8" i="1"/>
  <c r="N13" i="2"/>
  <c r="I42" i="8" l="1"/>
  <c r="I33" i="1" s="1"/>
  <c r="I34" i="1" s="1"/>
  <c r="I36" i="1" s="1"/>
  <c r="I31" i="1"/>
  <c r="L22" i="1"/>
  <c r="L42" i="7"/>
  <c r="L24" i="1" s="1"/>
  <c r="N22" i="6"/>
  <c r="N10" i="1" s="1"/>
  <c r="B10" i="1"/>
  <c r="F13" i="1"/>
  <c r="F42" i="3"/>
  <c r="F15" i="1" s="1"/>
  <c r="F16" i="1" s="1"/>
  <c r="F18" i="1" s="1"/>
  <c r="F7" i="2"/>
  <c r="F19" i="2" s="1"/>
  <c r="B19" i="2"/>
  <c r="N19" i="2" s="1"/>
  <c r="N7" i="2"/>
  <c r="C42" i="7"/>
  <c r="O33" i="7"/>
  <c r="O22" i="1" s="1"/>
  <c r="C22" i="1"/>
  <c r="O22" i="8"/>
  <c r="K25" i="1"/>
  <c r="K27" i="1" s="1"/>
  <c r="K34" i="1"/>
  <c r="K36" i="1" s="1"/>
  <c r="K16" i="1"/>
  <c r="K18" i="1" s="1"/>
  <c r="L16" i="1"/>
  <c r="L18" i="1" s="1"/>
  <c r="L25" i="1"/>
  <c r="L27" i="1" s="1"/>
  <c r="L34" i="1"/>
  <c r="L36" i="1" s="1"/>
  <c r="O22" i="6"/>
  <c r="O10" i="1" s="1"/>
  <c r="C10" i="1"/>
  <c r="H42" i="3"/>
  <c r="H15" i="1" s="1"/>
  <c r="H16" i="1" s="1"/>
  <c r="H18" i="1" s="1"/>
  <c r="D42" i="8"/>
  <c r="N33" i="8"/>
  <c r="N31" i="1" s="1"/>
  <c r="D31" i="1"/>
  <c r="O33" i="3"/>
  <c r="O13" i="1" s="1"/>
  <c r="O15" i="1" s="1"/>
  <c r="C13" i="1"/>
  <c r="C7" i="2"/>
  <c r="O7" i="2" s="1"/>
  <c r="C42" i="3"/>
  <c r="J25" i="1"/>
  <c r="J27" i="1" s="1"/>
  <c r="J34" i="1"/>
  <c r="J36" i="1" s="1"/>
  <c r="J16" i="1"/>
  <c r="J18" i="1" s="1"/>
  <c r="D23" i="1"/>
  <c r="N41" i="7"/>
  <c r="N23" i="1" s="1"/>
  <c r="B42" i="7"/>
  <c r="B22" i="1"/>
  <c r="N33" i="7"/>
  <c r="N22" i="1" s="1"/>
  <c r="C42" i="8"/>
  <c r="C31" i="1"/>
  <c r="O33" i="8"/>
  <c r="O31" i="1" s="1"/>
  <c r="D16" i="1"/>
  <c r="D18" i="1" s="1"/>
  <c r="D25" i="1"/>
  <c r="D27" i="1" s="1"/>
  <c r="E47" i="2"/>
  <c r="E49" i="2" s="1"/>
  <c r="G47" i="2" s="1"/>
  <c r="G49" i="2" s="1"/>
  <c r="I47" i="2" s="1"/>
  <c r="I49" i="2" s="1"/>
  <c r="K47" i="2" s="1"/>
  <c r="K49" i="2" s="1"/>
  <c r="M47" i="2" s="1"/>
  <c r="M49" i="2" s="1"/>
  <c r="O49" i="2"/>
  <c r="N41" i="8"/>
  <c r="C23" i="1"/>
  <c r="O41" i="7"/>
  <c r="O23" i="1" s="1"/>
  <c r="B15" i="1"/>
  <c r="O45" i="2"/>
  <c r="O18" i="2"/>
  <c r="C19" i="2"/>
  <c r="O19" i="2" s="1"/>
  <c r="D42" i="7"/>
  <c r="D24" i="1" s="1"/>
  <c r="E32" i="1"/>
  <c r="O41" i="8"/>
  <c r="O32" i="1" s="1"/>
  <c r="E18" i="2"/>
  <c r="E19" i="2" s="1"/>
  <c r="N41" i="3"/>
  <c r="N14" i="1" s="1"/>
  <c r="N15" i="1" s="1"/>
  <c r="N16" i="1" l="1"/>
  <c r="N18" i="1" s="1"/>
  <c r="O52" i="2"/>
  <c r="O42" i="7"/>
  <c r="O24" i="1" s="1"/>
  <c r="O25" i="1" s="1"/>
  <c r="O27" i="1" s="1"/>
  <c r="C24" i="1"/>
  <c r="C25" i="1" s="1"/>
  <c r="C27" i="1" s="1"/>
  <c r="C28" i="1" s="1"/>
  <c r="E28" i="1" s="1"/>
  <c r="G28" i="1" s="1"/>
  <c r="I28" i="1" s="1"/>
  <c r="K28" i="1" s="1"/>
  <c r="M28" i="1" s="1"/>
  <c r="O16" i="1"/>
  <c r="O18" i="1" s="1"/>
  <c r="B25" i="1"/>
  <c r="B27" i="1" s="1"/>
  <c r="B28" i="1" s="1"/>
  <c r="D28" i="1" s="1"/>
  <c r="F28" i="1" s="1"/>
  <c r="H28" i="1" s="1"/>
  <c r="J28" i="1" s="1"/>
  <c r="L28" i="1" s="1"/>
  <c r="B34" i="1"/>
  <c r="B16" i="1"/>
  <c r="B18" i="1" s="1"/>
  <c r="B19" i="1" s="1"/>
  <c r="D19" i="1" s="1"/>
  <c r="F19" i="1" s="1"/>
  <c r="H19" i="1" s="1"/>
  <c r="J19" i="1" s="1"/>
  <c r="L19" i="1" s="1"/>
  <c r="C34" i="1"/>
  <c r="N42" i="3"/>
  <c r="C15" i="1"/>
  <c r="C16" i="1" s="1"/>
  <c r="C18" i="1" s="1"/>
  <c r="C19" i="1" s="1"/>
  <c r="E19" i="1" s="1"/>
  <c r="G19" i="1" s="1"/>
  <c r="I19" i="1" s="1"/>
  <c r="K19" i="1" s="1"/>
  <c r="M19" i="1" s="1"/>
  <c r="O42" i="3"/>
  <c r="B24" i="1"/>
  <c r="N42" i="7"/>
  <c r="N24" i="1" s="1"/>
  <c r="N25" i="1" s="1"/>
  <c r="N27" i="1" s="1"/>
  <c r="O42" i="8"/>
  <c r="O33" i="1" s="1"/>
  <c r="C33" i="1"/>
  <c r="D33" i="1"/>
  <c r="D34" i="1" s="1"/>
  <c r="D36" i="1" s="1"/>
  <c r="N42" i="8"/>
  <c r="N33" i="1" s="1"/>
  <c r="C36" i="1" l="1"/>
  <c r="C37" i="1" s="1"/>
  <c r="E37" i="1" s="1"/>
  <c r="G37" i="1" s="1"/>
  <c r="I37" i="1" s="1"/>
  <c r="K37" i="1" s="1"/>
  <c r="M37" i="1" s="1"/>
  <c r="O34" i="1"/>
  <c r="O36" i="1" s="1"/>
  <c r="B36" i="1"/>
  <c r="B37" i="1" s="1"/>
  <c r="D37" i="1" s="1"/>
  <c r="F37" i="1" s="1"/>
  <c r="H37" i="1" s="1"/>
  <c r="J37" i="1" s="1"/>
  <c r="L37" i="1" s="1"/>
  <c r="N34" i="1"/>
  <c r="N36" i="1" s="1"/>
</calcChain>
</file>

<file path=xl/sharedStrings.xml><?xml version="1.0" encoding="utf-8"?>
<sst xmlns="http://schemas.openxmlformats.org/spreadsheetml/2006/main" count="654" uniqueCount="116">
  <si>
    <t>ECONOMIC ANALYSIS SUMMARY</t>
  </si>
  <si>
    <t>TOTAL</t>
  </si>
  <si>
    <t xml:space="preserve">   PYs</t>
  </si>
  <si>
    <t xml:space="preserve">   Amts</t>
  </si>
  <si>
    <t xml:space="preserve">  PYs</t>
  </si>
  <si>
    <t xml:space="preserve">    Amts</t>
  </si>
  <si>
    <t xml:space="preserve"> </t>
  </si>
  <si>
    <t>COST SAVINGS/AVOIDANCES</t>
  </si>
  <si>
    <t>Net (Cost) or Benefit</t>
  </si>
  <si>
    <t>Cum. Net (Cost) or Benefit</t>
  </si>
  <si>
    <t>PROJECT FUNDING PLAN</t>
  </si>
  <si>
    <t xml:space="preserve">          All Costs to be in whole (unrounded) dollars</t>
  </si>
  <si>
    <t xml:space="preserve">FY </t>
  </si>
  <si>
    <t>2002/03</t>
  </si>
  <si>
    <t>FY</t>
  </si>
  <si>
    <t>2003/04</t>
  </si>
  <si>
    <t>2004/05</t>
  </si>
  <si>
    <t>2005/06</t>
  </si>
  <si>
    <t>2006/07</t>
  </si>
  <si>
    <t>TOTALS</t>
  </si>
  <si>
    <t>ADJUSTMENTS, SAVINGS AND REVENUES WORKSHEET</t>
  </si>
  <si>
    <t>Net Adjustments</t>
  </si>
  <si>
    <t xml:space="preserve">   Cost Savings</t>
  </si>
  <si>
    <t xml:space="preserve">   Increased Program Revenues</t>
  </si>
  <si>
    <t xml:space="preserve"> PROPOSED ALTERNATIVE: </t>
  </si>
  <si>
    <t xml:space="preserve">  </t>
  </si>
  <si>
    <t>All Costs Should be shown in whole (unrounded) dollars.</t>
  </si>
  <si>
    <t>Total Project Costs</t>
  </si>
  <si>
    <t>Total Continuing Existing Costs</t>
  </si>
  <si>
    <t>TOTAL ALTERNATIVE COSTS</t>
  </si>
  <si>
    <t>INCREASED REVENUES</t>
  </si>
  <si>
    <t xml:space="preserve">     FY </t>
  </si>
  <si>
    <t xml:space="preserve">     FY</t>
  </si>
  <si>
    <t>Continuing Information</t>
  </si>
  <si>
    <t xml:space="preserve">Technology Costs  </t>
  </si>
  <si>
    <t>TOTAL EXISTING SYSTEM COSTS</t>
  </si>
  <si>
    <t>EXISTING SYSTEM/BASELINE COST WORKSHEET</t>
  </si>
  <si>
    <t xml:space="preserve">All costs to be shown in whole (unrounded) dollars. </t>
  </si>
  <si>
    <t xml:space="preserve">Staff (salaries &amp; benefits) </t>
  </si>
  <si>
    <t>Hardware Lease/Maintenance</t>
  </si>
  <si>
    <t>Software Maintenance/Licenses</t>
  </si>
  <si>
    <t>Contract Services</t>
  </si>
  <si>
    <t>Data Center Services</t>
  </si>
  <si>
    <t>Agency Facilities</t>
  </si>
  <si>
    <t>Other</t>
  </si>
  <si>
    <t>Total IT Costs</t>
  </si>
  <si>
    <t>Staff</t>
  </si>
  <si>
    <t xml:space="preserve">Total Program Costs  </t>
  </si>
  <si>
    <t>Continuing Program Costs:</t>
  </si>
  <si>
    <t xml:space="preserve">Staff (Salaries &amp; Benefits) </t>
  </si>
  <si>
    <t>Hardware Purchase</t>
  </si>
  <si>
    <t>Software Purchase/License</t>
  </si>
  <si>
    <t xml:space="preserve">Telecommunications </t>
  </si>
  <si>
    <t xml:space="preserve">Contract Services </t>
  </si>
  <si>
    <t>Software Customization</t>
  </si>
  <si>
    <t>Project Management</t>
  </si>
  <si>
    <t>Project Oversight</t>
  </si>
  <si>
    <t>IV&amp;V Services</t>
  </si>
  <si>
    <t>Other Contract Services</t>
  </si>
  <si>
    <t xml:space="preserve">TOTAL Contract Services </t>
  </si>
  <si>
    <t>Total One-time IT Costs</t>
  </si>
  <si>
    <t xml:space="preserve">Hardware Lease/Maintenance </t>
  </si>
  <si>
    <t>Total Continuing IT Costs</t>
  </si>
  <si>
    <t>Information Technology Staff</t>
  </si>
  <si>
    <t>Other IT Costs</t>
  </si>
  <si>
    <t>Program Staff</t>
  </si>
  <si>
    <t xml:space="preserve">Other Program Costs </t>
  </si>
  <si>
    <t>2007/08</t>
  </si>
  <si>
    <t>ALTERNATIVE #2:</t>
  </si>
  <si>
    <t>ALTERNATIVE #1:</t>
  </si>
  <si>
    <t>Total Program Costs</t>
  </si>
  <si>
    <t>Total Existing System Costs</t>
  </si>
  <si>
    <t>Total Alternative Costs</t>
  </si>
  <si>
    <t>Increased Revenues</t>
  </si>
  <si>
    <t>EXISTING SYSTEM</t>
  </si>
  <si>
    <t>PROPOSED ALTERNATIVE</t>
  </si>
  <si>
    <t>Total Cont. Exist. Costs</t>
  </si>
  <si>
    <t>ALTERNATIVE #1</t>
  </si>
  <si>
    <t xml:space="preserve"> ALTERNATIVE #2</t>
  </si>
  <si>
    <t xml:space="preserve">TOTAL PROJECT COSTS </t>
  </si>
  <si>
    <t xml:space="preserve">RESOURCES TO BE REDIRECTED </t>
  </si>
  <si>
    <t>TOTAL REDIRECTED RESOURCES</t>
  </si>
  <si>
    <t xml:space="preserve">ADDITIONAL PROJECT FUNDING NEEDED  </t>
  </si>
  <si>
    <t xml:space="preserve">Continuing Project Costs </t>
  </si>
  <si>
    <t xml:space="preserve">Difference: Funding - Costs </t>
  </si>
  <si>
    <t xml:space="preserve">Total Estimated Cost Savings </t>
  </si>
  <si>
    <t>TOTAL ADDITIONAL PROJECT FUNDS NEEDED BY FISCAL YEAR</t>
  </si>
  <si>
    <t xml:space="preserve">Funds: </t>
  </si>
  <si>
    <t xml:space="preserve">TOTAL PROJECT FUNDING  </t>
  </si>
  <si>
    <r>
      <t>(A)</t>
    </r>
    <r>
      <rPr>
        <sz val="9"/>
        <color indexed="8"/>
        <rFont val="Tahoma"/>
        <family val="2"/>
      </rPr>
      <t xml:space="preserve">  Annual Augmentation /(Reduction)</t>
    </r>
  </si>
  <si>
    <r>
      <t>(B)</t>
    </r>
    <r>
      <rPr>
        <sz val="9"/>
        <color indexed="8"/>
        <rFont val="Tahoma"/>
        <family val="2"/>
      </rPr>
      <t xml:space="preserve">  Total One-Time Budget Actions</t>
    </r>
  </si>
  <si>
    <r>
      <t>(C)</t>
    </r>
    <r>
      <rPr>
        <sz val="9"/>
        <color indexed="8"/>
        <rFont val="Tahoma"/>
        <family val="2"/>
      </rPr>
      <t xml:space="preserve">  Annual Augmentation /(Reduction)</t>
    </r>
  </si>
  <si>
    <t>One-time Costs</t>
  </si>
  <si>
    <t>Annual Project Adjustments</t>
  </si>
  <si>
    <t>Previous Year's Baseline</t>
  </si>
  <si>
    <t>Continuing Costs</t>
  </si>
  <si>
    <t>Annual Savings/Revenue Adjustments</t>
  </si>
  <si>
    <t>Total Additional Project Funds Needed [B + D]</t>
  </si>
  <si>
    <r>
      <t xml:space="preserve">One-Time IT </t>
    </r>
    <r>
      <rPr>
        <b/>
        <u/>
        <sz val="8"/>
        <color indexed="8"/>
        <rFont val="Tahoma"/>
        <family val="2"/>
      </rPr>
      <t>Project</t>
    </r>
    <r>
      <rPr>
        <b/>
        <sz val="8"/>
        <color indexed="8"/>
        <rFont val="Tahoma"/>
        <family val="2"/>
      </rPr>
      <t xml:space="preserve"> Costs </t>
    </r>
  </si>
  <si>
    <r>
      <t xml:space="preserve">Continuing IT </t>
    </r>
    <r>
      <rPr>
        <b/>
        <u/>
        <sz val="8"/>
        <color indexed="8"/>
        <rFont val="Tahoma"/>
        <family val="2"/>
      </rPr>
      <t>Project</t>
    </r>
    <r>
      <rPr>
        <b/>
        <sz val="8"/>
        <color indexed="8"/>
        <rFont val="Tahoma"/>
        <family val="2"/>
      </rPr>
      <t xml:space="preserve"> Costs </t>
    </r>
  </si>
  <si>
    <r>
      <t xml:space="preserve">Continuing </t>
    </r>
    <r>
      <rPr>
        <b/>
        <u/>
        <sz val="8"/>
        <color indexed="8"/>
        <rFont val="Tahoma"/>
        <family val="2"/>
      </rPr>
      <t>Existing</t>
    </r>
    <r>
      <rPr>
        <b/>
        <sz val="8"/>
        <color indexed="8"/>
        <rFont val="Tahoma"/>
        <family val="2"/>
      </rPr>
      <t xml:space="preserve"> Costs</t>
    </r>
  </si>
  <si>
    <r>
      <t xml:space="preserve">Total Continuing </t>
    </r>
    <r>
      <rPr>
        <b/>
        <u/>
        <sz val="8"/>
        <color indexed="8"/>
        <rFont val="Tahoma"/>
        <family val="2"/>
      </rPr>
      <t>Existing IT</t>
    </r>
    <r>
      <rPr>
        <b/>
        <sz val="8"/>
        <color indexed="8"/>
        <rFont val="Tahoma"/>
        <family val="2"/>
      </rPr>
      <t xml:space="preserve"> Costs</t>
    </r>
  </si>
  <si>
    <r>
      <t xml:space="preserve">Total Continuing </t>
    </r>
    <r>
      <rPr>
        <b/>
        <u/>
        <sz val="8"/>
        <color indexed="8"/>
        <rFont val="Tahoma"/>
        <family val="2"/>
      </rPr>
      <t>Existing Program</t>
    </r>
    <r>
      <rPr>
        <b/>
        <sz val="8"/>
        <color indexed="8"/>
        <rFont val="Tahoma"/>
        <family val="2"/>
      </rPr>
      <t xml:space="preserve"> Costs</t>
    </r>
  </si>
  <si>
    <r>
      <t>(D)</t>
    </r>
    <r>
      <rPr>
        <sz val="9"/>
        <color indexed="8"/>
        <rFont val="Tahoma"/>
        <family val="2"/>
      </rPr>
      <t xml:space="preserve">  Total Continuing Budget Actions</t>
    </r>
  </si>
  <si>
    <t>[A, C]  Excludes Redirected Resources</t>
  </si>
  <si>
    <t>Existing System</t>
  </si>
  <si>
    <t xml:space="preserve">Other Fund Sources  </t>
  </si>
  <si>
    <t>Total Annual Project Budget Augmentation /(Reduction) [A + C]</t>
  </si>
  <si>
    <t>One-Time Project Costs</t>
  </si>
  <si>
    <t>(DOF Use Only)</t>
  </si>
  <si>
    <t xml:space="preserve">Department:  Department of Local Planning </t>
  </si>
  <si>
    <t xml:space="preserve">Project:  Upgrade Database and Servers </t>
  </si>
  <si>
    <t>Upgrade Existing Database and Web Servers</t>
  </si>
  <si>
    <t>New Generic Database, Web Enabled Applications</t>
  </si>
  <si>
    <t>Custom Database Development, Web-Enabled Applications</t>
  </si>
  <si>
    <t>Date Prepared:  06/01/2002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</si>
</sst>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0.0"/>
    <numFmt numFmtId="167" formatCode="0.0_);\(0.0\)"/>
  </numFmts>
  <fonts count="46" x14ac:knownFonts="1">
    <font>
      <sz val="10"/>
      <name val="Courier"/>
    </font>
    <font>
      <sz val="8"/>
      <name val="Tahoma"/>
      <family val="2"/>
    </font>
    <font>
      <b/>
      <sz val="8"/>
      <name val="Tahoma"/>
      <family val="2"/>
    </font>
    <font>
      <sz val="10"/>
      <color indexed="12"/>
      <name val="Tahoma"/>
      <family val="2"/>
    </font>
    <font>
      <sz val="10"/>
      <name val="Tahoma"/>
      <family val="2"/>
    </font>
    <font>
      <i/>
      <sz val="10"/>
      <color indexed="1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sz val="8"/>
      <name val="Courier"/>
    </font>
    <font>
      <b/>
      <sz val="10"/>
      <name val="Courier"/>
    </font>
    <font>
      <b/>
      <sz val="8"/>
      <color indexed="12"/>
      <name val="Tahoma"/>
      <family val="2"/>
    </font>
    <font>
      <b/>
      <sz val="9"/>
      <color indexed="12"/>
      <name val="Arial"/>
    </font>
    <font>
      <sz val="8"/>
      <color indexed="12"/>
      <name val="Tahoma"/>
      <family val="2"/>
    </font>
    <font>
      <b/>
      <sz val="10"/>
      <color indexed="12"/>
      <name val="Courier"/>
    </font>
    <font>
      <sz val="9"/>
      <name val="Arial"/>
    </font>
    <font>
      <b/>
      <sz val="9"/>
      <name val="Arial"/>
    </font>
    <font>
      <sz val="10"/>
      <color indexed="12"/>
      <name val="Courier"/>
    </font>
    <font>
      <b/>
      <i/>
      <sz val="8"/>
      <color indexed="12"/>
      <name val="Arial"/>
    </font>
    <font>
      <sz val="9"/>
      <name val="Tahoma"/>
      <family val="2"/>
    </font>
    <font>
      <b/>
      <sz val="9"/>
      <name val="Tahoma"/>
      <family val="2"/>
    </font>
    <font>
      <b/>
      <i/>
      <sz val="10"/>
      <name val="Courier"/>
    </font>
    <font>
      <b/>
      <i/>
      <sz val="9"/>
      <color indexed="12"/>
      <name val="Arial"/>
    </font>
    <font>
      <b/>
      <sz val="10"/>
      <name val="Tahoma"/>
      <family val="2"/>
    </font>
    <font>
      <b/>
      <sz val="9"/>
      <color indexed="18"/>
      <name val="Tahoma"/>
      <family val="2"/>
    </font>
    <font>
      <sz val="8"/>
      <name val="Arial"/>
    </font>
    <font>
      <b/>
      <i/>
      <sz val="10"/>
      <color indexed="12"/>
      <name val="Courier"/>
    </font>
    <font>
      <sz val="6"/>
      <name val="Arial"/>
    </font>
    <font>
      <b/>
      <sz val="6"/>
      <name val="Arial"/>
    </font>
    <font>
      <sz val="10"/>
      <name val="Arial"/>
    </font>
    <font>
      <b/>
      <sz val="10"/>
      <name val="Arial"/>
    </font>
    <font>
      <sz val="8"/>
      <color indexed="8"/>
      <name val="Tahoma"/>
      <family val="2"/>
    </font>
    <font>
      <b/>
      <sz val="9"/>
      <color indexed="8"/>
      <name val="Tahoma"/>
      <family val="2"/>
    </font>
    <font>
      <b/>
      <sz val="8"/>
      <color indexed="8"/>
      <name val="Tahoma"/>
      <family val="2"/>
    </font>
    <font>
      <b/>
      <sz val="8"/>
      <color indexed="8"/>
      <name val="Arial"/>
      <family val="2"/>
    </font>
    <font>
      <sz val="9"/>
      <color indexed="8"/>
      <name val="Tahoma"/>
      <family val="2"/>
    </font>
    <font>
      <sz val="10"/>
      <color indexed="8"/>
      <name val="Tahoma"/>
      <family val="2"/>
    </font>
    <font>
      <b/>
      <sz val="12"/>
      <name val="Tahoma"/>
      <family val="2"/>
    </font>
    <font>
      <b/>
      <i/>
      <sz val="10"/>
      <color indexed="8"/>
      <name val="Tahoma"/>
      <family val="2"/>
    </font>
    <font>
      <sz val="6"/>
      <color indexed="8"/>
      <name val="Tahoma"/>
      <family val="2"/>
    </font>
    <font>
      <sz val="10"/>
      <color indexed="8"/>
      <name val="Courier"/>
    </font>
    <font>
      <b/>
      <sz val="10"/>
      <color indexed="8"/>
      <name val="Courier"/>
    </font>
    <font>
      <b/>
      <sz val="9"/>
      <color indexed="8"/>
      <name val="Arial"/>
    </font>
    <font>
      <sz val="9"/>
      <color indexed="8"/>
      <name val="Courier"/>
    </font>
    <font>
      <sz val="9"/>
      <color indexed="8"/>
      <name val="Arial"/>
    </font>
    <font>
      <b/>
      <u/>
      <sz val="9"/>
      <color indexed="8"/>
      <name val="Arial"/>
      <family val="2"/>
    </font>
    <font>
      <b/>
      <u/>
      <sz val="8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mediumGray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gray0625"/>
    </fill>
  </fills>
  <borders count="6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6">
    <xf numFmtId="0" fontId="0" fillId="0" borderId="0" xfId="0"/>
    <xf numFmtId="0" fontId="1" fillId="0" borderId="0" xfId="0" applyFont="1"/>
    <xf numFmtId="0" fontId="3" fillId="0" borderId="0" xfId="0" applyFont="1" applyProtection="1">
      <protection locked="0"/>
    </xf>
    <xf numFmtId="0" fontId="4" fillId="0" borderId="0" xfId="0" applyFont="1"/>
    <xf numFmtId="0" fontId="2" fillId="0" borderId="0" xfId="0" applyFont="1" applyProtection="1"/>
    <xf numFmtId="0" fontId="1" fillId="0" borderId="1" xfId="0" applyFont="1" applyBorder="1" applyAlignment="1" applyProtection="1">
      <alignment horizontal="left"/>
    </xf>
    <xf numFmtId="0" fontId="5" fillId="0" borderId="0" xfId="0" applyFont="1" applyProtection="1">
      <protection locked="0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Protection="1"/>
    <xf numFmtId="0" fontId="13" fillId="0" borderId="0" xfId="0" applyFont="1" applyProtection="1"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10" fillId="0" borderId="2" xfId="0" applyFont="1" applyBorder="1" applyProtection="1">
      <protection locked="0"/>
    </xf>
    <xf numFmtId="0" fontId="17" fillId="2" borderId="0" xfId="0" applyFont="1" applyFill="1" applyBorder="1" applyAlignment="1">
      <alignment vertical="center"/>
    </xf>
    <xf numFmtId="0" fontId="17" fillId="2" borderId="3" xfId="0" applyFont="1" applyFill="1" applyBorder="1" applyAlignment="1">
      <alignment vertical="center"/>
    </xf>
    <xf numFmtId="0" fontId="13" fillId="0" borderId="0" xfId="0" applyFont="1" applyAlignment="1" applyProtection="1">
      <alignment vertical="center"/>
      <protection locked="0"/>
    </xf>
    <xf numFmtId="0" fontId="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21" fillId="2" borderId="1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17" fillId="2" borderId="0" xfId="0" applyFont="1" applyFill="1" applyBorder="1"/>
    <xf numFmtId="0" fontId="17" fillId="2" borderId="4" xfId="0" applyFont="1" applyFill="1" applyBorder="1"/>
    <xf numFmtId="0" fontId="4" fillId="0" borderId="0" xfId="0" applyFont="1" applyAlignment="1">
      <alignment vertical="center"/>
    </xf>
    <xf numFmtId="0" fontId="23" fillId="0" borderId="0" xfId="0" applyFont="1" applyBorder="1" applyAlignment="1" applyProtection="1">
      <alignment horizontal="left" vertical="center"/>
    </xf>
    <xf numFmtId="0" fontId="16" fillId="0" borderId="0" xfId="0" applyFont="1" applyProtection="1">
      <protection locked="0"/>
    </xf>
    <xf numFmtId="0" fontId="10" fillId="3" borderId="0" xfId="0" applyFont="1" applyFill="1" applyProtection="1"/>
    <xf numFmtId="0" fontId="16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0" borderId="5" xfId="0" applyFont="1" applyBorder="1"/>
    <xf numFmtId="0" fontId="13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vertical="center"/>
    </xf>
    <xf numFmtId="0" fontId="25" fillId="0" borderId="0" xfId="0" applyFont="1" applyProtection="1">
      <protection locked="0"/>
    </xf>
    <xf numFmtId="0" fontId="20" fillId="0" borderId="0" xfId="0" applyFont="1"/>
    <xf numFmtId="0" fontId="25" fillId="0" borderId="0" xfId="0" applyFont="1" applyBorder="1" applyProtection="1">
      <protection locked="0"/>
    </xf>
    <xf numFmtId="0" fontId="26" fillId="0" borderId="0" xfId="0" applyFont="1"/>
    <xf numFmtId="5" fontId="26" fillId="0" borderId="0" xfId="0" applyNumberFormat="1" applyFont="1" applyProtection="1"/>
    <xf numFmtId="0" fontId="26" fillId="0" borderId="0" xfId="0" applyFont="1" applyAlignment="1">
      <alignment horizontal="right"/>
    </xf>
    <xf numFmtId="0" fontId="27" fillId="0" borderId="0" xfId="0" applyFont="1"/>
    <xf numFmtId="0" fontId="28" fillId="0" borderId="0" xfId="0" applyFont="1"/>
    <xf numFmtId="5" fontId="28" fillId="0" borderId="0" xfId="0" applyNumberFormat="1" applyFont="1" applyProtection="1"/>
    <xf numFmtId="0" fontId="28" fillId="0" borderId="0" xfId="0" applyFont="1" applyAlignment="1">
      <alignment horizontal="right"/>
    </xf>
    <xf numFmtId="0" fontId="29" fillId="0" borderId="0" xfId="0" applyFont="1"/>
    <xf numFmtId="0" fontId="0" fillId="0" borderId="0" xfId="0" applyAlignment="1">
      <alignment horizontal="right"/>
    </xf>
    <xf numFmtId="0" fontId="18" fillId="0" borderId="0" xfId="0" applyFont="1"/>
    <xf numFmtId="0" fontId="8" fillId="0" borderId="0" xfId="0" applyFont="1" applyBorder="1"/>
    <xf numFmtId="37" fontId="1" fillId="0" borderId="6" xfId="0" applyNumberFormat="1" applyFont="1" applyBorder="1" applyProtection="1"/>
    <xf numFmtId="37" fontId="1" fillId="0" borderId="5" xfId="0" applyNumberFormat="1" applyFont="1" applyBorder="1" applyProtection="1"/>
    <xf numFmtId="37" fontId="1" fillId="0" borderId="7" xfId="0" applyNumberFormat="1" applyFont="1" applyBorder="1" applyProtection="1"/>
    <xf numFmtId="0" fontId="1" fillId="0" borderId="1" xfId="0" applyFont="1" applyBorder="1" applyAlignment="1" applyProtection="1">
      <alignment horizontal="left" indent="1"/>
    </xf>
    <xf numFmtId="167" fontId="1" fillId="0" borderId="8" xfId="0" applyNumberFormat="1" applyFont="1" applyBorder="1" applyProtection="1"/>
    <xf numFmtId="167" fontId="2" fillId="0" borderId="9" xfId="0" applyNumberFormat="1" applyFont="1" applyBorder="1" applyAlignment="1" applyProtection="1">
      <alignment horizontal="right"/>
    </xf>
    <xf numFmtId="167" fontId="1" fillId="0" borderId="1" xfId="0" applyNumberFormat="1" applyFont="1" applyBorder="1" applyProtection="1"/>
    <xf numFmtId="167" fontId="2" fillId="0" borderId="9" xfId="0" applyNumberFormat="1" applyFont="1" applyBorder="1" applyAlignment="1" applyProtection="1">
      <alignment horizontal="center"/>
    </xf>
    <xf numFmtId="0" fontId="1" fillId="0" borderId="0" xfId="0" applyFont="1" applyProtection="1"/>
    <xf numFmtId="167" fontId="1" fillId="0" borderId="1" xfId="0" applyNumberFormat="1" applyFont="1" applyFill="1" applyBorder="1" applyAlignment="1" applyProtection="1">
      <alignment horizontal="left"/>
    </xf>
    <xf numFmtId="167" fontId="1" fillId="0" borderId="1" xfId="0" applyNumberFormat="1" applyFont="1" applyFill="1" applyBorder="1" applyProtection="1"/>
    <xf numFmtId="167" fontId="30" fillId="4" borderId="1" xfId="0" applyNumberFormat="1" applyFont="1" applyFill="1" applyBorder="1" applyAlignment="1" applyProtection="1">
      <alignment horizontal="left"/>
    </xf>
    <xf numFmtId="37" fontId="30" fillId="4" borderId="0" xfId="0" applyNumberFormat="1" applyFont="1" applyFill="1" applyBorder="1" applyProtection="1">
      <protection locked="0"/>
    </xf>
    <xf numFmtId="167" fontId="30" fillId="4" borderId="1" xfId="0" applyNumberFormat="1" applyFont="1" applyFill="1" applyBorder="1" applyProtection="1"/>
    <xf numFmtId="37" fontId="30" fillId="4" borderId="5" xfId="0" applyNumberFormat="1" applyFont="1" applyFill="1" applyBorder="1" applyProtection="1"/>
    <xf numFmtId="167" fontId="30" fillId="4" borderId="0" xfId="0" applyNumberFormat="1" applyFont="1" applyFill="1" applyBorder="1" applyAlignment="1" applyProtection="1">
      <alignment horizontal="left"/>
    </xf>
    <xf numFmtId="0" fontId="30" fillId="4" borderId="1" xfId="0" applyFont="1" applyFill="1" applyBorder="1" applyAlignment="1" applyProtection="1">
      <alignment horizontal="left" indent="2"/>
    </xf>
    <xf numFmtId="167" fontId="1" fillId="0" borderId="0" xfId="0" applyNumberFormat="1" applyFont="1"/>
    <xf numFmtId="167" fontId="1" fillId="0" borderId="9" xfId="0" applyNumberFormat="1" applyFont="1" applyBorder="1" applyAlignment="1" applyProtection="1"/>
    <xf numFmtId="167" fontId="4" fillId="0" borderId="0" xfId="0" applyNumberFormat="1" applyFont="1"/>
    <xf numFmtId="167" fontId="1" fillId="0" borderId="9" xfId="0" applyNumberFormat="1" applyFont="1" applyBorder="1" applyAlignment="1" applyProtection="1">
      <alignment horizontal="right"/>
    </xf>
    <xf numFmtId="0" fontId="0" fillId="0" borderId="10" xfId="0" applyBorder="1"/>
    <xf numFmtId="167" fontId="0" fillId="0" borderId="10" xfId="0" applyNumberFormat="1" applyBorder="1"/>
    <xf numFmtId="167" fontId="1" fillId="0" borderId="10" xfId="0" applyNumberFormat="1" applyFont="1" applyFill="1" applyBorder="1" applyProtection="1"/>
    <xf numFmtId="167" fontId="1" fillId="0" borderId="11" xfId="0" applyNumberFormat="1" applyFont="1" applyFill="1" applyBorder="1" applyProtection="1"/>
    <xf numFmtId="167" fontId="1" fillId="0" borderId="9" xfId="0" applyNumberFormat="1" applyFont="1" applyBorder="1"/>
    <xf numFmtId="167" fontId="1" fillId="0" borderId="1" xfId="0" applyNumberFormat="1" applyFont="1" applyFill="1" applyBorder="1"/>
    <xf numFmtId="167" fontId="1" fillId="0" borderId="11" xfId="0" applyNumberFormat="1" applyFont="1" applyFill="1" applyBorder="1"/>
    <xf numFmtId="37" fontId="1" fillId="0" borderId="0" xfId="0" applyNumberFormat="1" applyFont="1"/>
    <xf numFmtId="37" fontId="1" fillId="0" borderId="12" xfId="0" applyNumberFormat="1" applyFont="1" applyBorder="1" applyAlignment="1" applyProtection="1">
      <alignment horizontal="left"/>
    </xf>
    <xf numFmtId="37" fontId="1" fillId="0" borderId="12" xfId="0" applyNumberFormat="1" applyFont="1" applyBorder="1" applyAlignment="1" applyProtection="1"/>
    <xf numFmtId="37" fontId="0" fillId="0" borderId="0" xfId="0" applyNumberFormat="1"/>
    <xf numFmtId="37" fontId="1" fillId="0" borderId="0" xfId="0" applyNumberFormat="1" applyFont="1" applyProtection="1"/>
    <xf numFmtId="37" fontId="1" fillId="0" borderId="13" xfId="0" applyNumberFormat="1" applyFont="1" applyBorder="1" applyProtection="1"/>
    <xf numFmtId="37" fontId="4" fillId="0" borderId="0" xfId="0" applyNumberFormat="1" applyFont="1"/>
    <xf numFmtId="37" fontId="2" fillId="0" borderId="0" xfId="0" applyNumberFormat="1" applyFont="1" applyAlignment="1" applyProtection="1">
      <alignment horizontal="center"/>
    </xf>
    <xf numFmtId="37" fontId="1" fillId="0" borderId="0" xfId="0" applyNumberFormat="1" applyFont="1" applyFill="1" applyProtection="1"/>
    <xf numFmtId="37" fontId="1" fillId="0" borderId="4" xfId="0" applyNumberFormat="1" applyFont="1" applyFill="1" applyBorder="1" applyProtection="1"/>
    <xf numFmtId="37" fontId="1" fillId="0" borderId="5" xfId="0" applyNumberFormat="1" applyFont="1" applyFill="1" applyBorder="1"/>
    <xf numFmtId="37" fontId="1" fillId="0" borderId="14" xfId="0" applyNumberFormat="1" applyFont="1" applyFill="1" applyBorder="1"/>
    <xf numFmtId="37" fontId="1" fillId="0" borderId="2" xfId="0" applyNumberFormat="1" applyFont="1" applyBorder="1" applyProtection="1"/>
    <xf numFmtId="37" fontId="1" fillId="0" borderId="15" xfId="0" applyNumberFormat="1" applyFont="1" applyBorder="1" applyProtection="1"/>
    <xf numFmtId="0" fontId="2" fillId="0" borderId="10" xfId="0" applyFont="1" applyFill="1" applyBorder="1" applyAlignment="1" applyProtection="1">
      <alignment horizontal="left"/>
    </xf>
    <xf numFmtId="0" fontId="2" fillId="0" borderId="11" xfId="0" applyFont="1" applyFill="1" applyBorder="1" applyProtection="1"/>
    <xf numFmtId="0" fontId="1" fillId="0" borderId="8" xfId="0" applyFont="1" applyBorder="1" applyAlignment="1" applyProtection="1">
      <alignment horizontal="left"/>
    </xf>
    <xf numFmtId="0" fontId="2" fillId="0" borderId="1" xfId="0" applyFont="1" applyFill="1" applyBorder="1" applyProtection="1"/>
    <xf numFmtId="37" fontId="1" fillId="0" borderId="0" xfId="0" applyNumberFormat="1" applyFont="1" applyBorder="1" applyProtection="1"/>
    <xf numFmtId="167" fontId="1" fillId="0" borderId="16" xfId="0" applyNumberFormat="1" applyFont="1" applyBorder="1" applyProtection="1"/>
    <xf numFmtId="0" fontId="1" fillId="5" borderId="17" xfId="0" applyFont="1" applyFill="1" applyBorder="1" applyAlignment="1" applyProtection="1">
      <alignment horizontal="left"/>
    </xf>
    <xf numFmtId="167" fontId="1" fillId="5" borderId="0" xfId="0" applyNumberFormat="1" applyFont="1" applyFill="1" applyBorder="1" applyProtection="1"/>
    <xf numFmtId="37" fontId="1" fillId="5" borderId="0" xfId="0" applyNumberFormat="1" applyFont="1" applyFill="1" applyBorder="1" applyProtection="1"/>
    <xf numFmtId="37" fontId="1" fillId="5" borderId="17" xfId="0" applyNumberFormat="1" applyFont="1" applyFill="1" applyBorder="1" applyProtection="1"/>
    <xf numFmtId="167" fontId="1" fillId="5" borderId="17" xfId="0" applyNumberFormat="1" applyFont="1" applyFill="1" applyBorder="1" applyProtection="1"/>
    <xf numFmtId="167" fontId="1" fillId="5" borderId="17" xfId="0" applyNumberFormat="1" applyFont="1" applyFill="1" applyBorder="1" applyAlignment="1" applyProtection="1">
      <alignment horizontal="left"/>
    </xf>
    <xf numFmtId="37" fontId="1" fillId="5" borderId="17" xfId="0" applyNumberFormat="1" applyFont="1" applyFill="1" applyBorder="1" applyAlignment="1" applyProtection="1">
      <alignment horizontal="left"/>
    </xf>
    <xf numFmtId="0" fontId="1" fillId="0" borderId="16" xfId="0" applyFont="1" applyBorder="1" applyAlignment="1" applyProtection="1">
      <alignment horizontal="left"/>
    </xf>
    <xf numFmtId="167" fontId="1" fillId="0" borderId="18" xfId="0" applyNumberFormat="1" applyFont="1" applyBorder="1" applyProtection="1"/>
    <xf numFmtId="37" fontId="1" fillId="0" borderId="18" xfId="0" applyNumberFormat="1" applyFont="1" applyBorder="1" applyProtection="1"/>
    <xf numFmtId="0" fontId="4" fillId="0" borderId="0" xfId="0" applyFont="1" applyFill="1"/>
    <xf numFmtId="167" fontId="4" fillId="0" borderId="0" xfId="0" applyNumberFormat="1" applyFont="1" applyFill="1"/>
    <xf numFmtId="37" fontId="4" fillId="0" borderId="0" xfId="0" applyNumberFormat="1" applyFont="1" applyFill="1"/>
    <xf numFmtId="0" fontId="1" fillId="0" borderId="19" xfId="0" applyFont="1" applyBorder="1" applyAlignment="1" applyProtection="1">
      <alignment horizontal="left"/>
    </xf>
    <xf numFmtId="167" fontId="1" fillId="0" borderId="19" xfId="0" applyNumberFormat="1" applyFont="1" applyBorder="1" applyProtection="1"/>
    <xf numFmtId="37" fontId="1" fillId="0" borderId="20" xfId="0" applyNumberFormat="1" applyFont="1" applyBorder="1" applyProtection="1"/>
    <xf numFmtId="37" fontId="1" fillId="0" borderId="21" xfId="0" applyNumberFormat="1" applyFont="1" applyBorder="1" applyProtection="1"/>
    <xf numFmtId="0" fontId="1" fillId="0" borderId="22" xfId="0" applyFont="1" applyBorder="1" applyAlignment="1" applyProtection="1">
      <alignment horizontal="left"/>
    </xf>
    <xf numFmtId="167" fontId="1" fillId="0" borderId="22" xfId="0" applyNumberFormat="1" applyFont="1" applyBorder="1" applyProtection="1"/>
    <xf numFmtId="37" fontId="1" fillId="0" borderId="23" xfId="0" applyNumberFormat="1" applyFont="1" applyBorder="1" applyProtection="1"/>
    <xf numFmtId="167" fontId="1" fillId="0" borderId="22" xfId="0" applyNumberFormat="1" applyFont="1" applyBorder="1" applyAlignment="1" applyProtection="1">
      <alignment horizontal="left"/>
    </xf>
    <xf numFmtId="37" fontId="1" fillId="0" borderId="24" xfId="0" applyNumberFormat="1" applyFont="1" applyBorder="1" applyAlignment="1" applyProtection="1">
      <alignment horizontal="left"/>
    </xf>
    <xf numFmtId="167" fontId="2" fillId="0" borderId="22" xfId="0" applyNumberFormat="1" applyFont="1" applyBorder="1" applyAlignment="1" applyProtection="1">
      <alignment horizontal="right"/>
    </xf>
    <xf numFmtId="37" fontId="2" fillId="0" borderId="24" xfId="0" applyNumberFormat="1" applyFont="1" applyBorder="1" applyAlignment="1" applyProtection="1">
      <alignment horizontal="right"/>
    </xf>
    <xf numFmtId="0" fontId="31" fillId="0" borderId="0" xfId="0" applyFont="1" applyAlignment="1" applyProtection="1">
      <alignment horizontal="center"/>
    </xf>
    <xf numFmtId="167" fontId="11" fillId="0" borderId="0" xfId="0" applyNumberFormat="1" applyFont="1" applyProtection="1"/>
    <xf numFmtId="167" fontId="14" fillId="0" borderId="0" xfId="0" applyNumberFormat="1" applyFont="1" applyAlignment="1">
      <alignment vertical="center"/>
    </xf>
    <xf numFmtId="167" fontId="2" fillId="0" borderId="10" xfId="0" applyNumberFormat="1" applyFont="1" applyBorder="1" applyAlignment="1" applyProtection="1">
      <alignment horizontal="right" vertical="center"/>
    </xf>
    <xf numFmtId="167" fontId="1" fillId="5" borderId="9" xfId="0" applyNumberFormat="1" applyFont="1" applyFill="1" applyBorder="1" applyProtection="1">
      <protection locked="0"/>
    </xf>
    <xf numFmtId="167" fontId="1" fillId="2" borderId="0" xfId="0" applyNumberFormat="1" applyFont="1" applyFill="1" applyBorder="1" applyAlignment="1" applyProtection="1">
      <alignment vertical="center"/>
      <protection locked="0"/>
    </xf>
    <xf numFmtId="167" fontId="0" fillId="0" borderId="0" xfId="0" applyNumberFormat="1" applyBorder="1"/>
    <xf numFmtId="167" fontId="18" fillId="2" borderId="0" xfId="0" applyNumberFormat="1" applyFont="1" applyFill="1" applyBorder="1" applyAlignment="1" applyProtection="1">
      <alignment vertical="center"/>
      <protection locked="0"/>
    </xf>
    <xf numFmtId="167" fontId="14" fillId="3" borderId="0" xfId="0" applyNumberFormat="1" applyFont="1" applyFill="1"/>
    <xf numFmtId="167" fontId="14" fillId="0" borderId="0" xfId="0" applyNumberFormat="1" applyFont="1"/>
    <xf numFmtId="167" fontId="2" fillId="0" borderId="25" xfId="0" applyNumberFormat="1" applyFont="1" applyBorder="1" applyAlignment="1" applyProtection="1">
      <alignment horizontal="right" vertical="center"/>
      <protection locked="0"/>
    </xf>
    <xf numFmtId="167" fontId="1" fillId="0" borderId="1" xfId="0" applyNumberFormat="1" applyFont="1" applyBorder="1" applyAlignment="1" applyProtection="1">
      <alignment horizontal="right" vertical="center"/>
      <protection locked="0"/>
    </xf>
    <xf numFmtId="167" fontId="0" fillId="0" borderId="0" xfId="0" applyNumberFormat="1"/>
    <xf numFmtId="167" fontId="1" fillId="5" borderId="26" xfId="0" applyNumberFormat="1" applyFont="1" applyFill="1" applyBorder="1" applyProtection="1">
      <protection locked="0"/>
    </xf>
    <xf numFmtId="167" fontId="2" fillId="0" borderId="27" xfId="0" applyNumberFormat="1" applyFont="1" applyBorder="1" applyAlignment="1" applyProtection="1">
      <alignment horizontal="right" vertical="center"/>
      <protection locked="0"/>
    </xf>
    <xf numFmtId="167" fontId="1" fillId="0" borderId="0" xfId="0" applyNumberFormat="1" applyFont="1" applyBorder="1" applyAlignment="1" applyProtection="1">
      <alignment horizontal="right" vertical="center"/>
      <protection locked="0"/>
    </xf>
    <xf numFmtId="167" fontId="4" fillId="0" borderId="0" xfId="0" applyNumberFormat="1" applyFont="1" applyBorder="1" applyAlignment="1">
      <alignment horizontal="right" vertical="center"/>
    </xf>
    <xf numFmtId="167" fontId="1" fillId="0" borderId="0" xfId="0" applyNumberFormat="1" applyFont="1" applyBorder="1" applyAlignment="1" applyProtection="1">
      <alignment vertical="center"/>
    </xf>
    <xf numFmtId="167" fontId="4" fillId="2" borderId="0" xfId="0" applyNumberFormat="1" applyFont="1" applyFill="1" applyBorder="1" applyAlignment="1" applyProtection="1">
      <alignment vertical="center"/>
      <protection locked="0"/>
    </xf>
    <xf numFmtId="167" fontId="9" fillId="0" borderId="0" xfId="0" applyNumberFormat="1" applyFont="1"/>
    <xf numFmtId="167" fontId="15" fillId="0" borderId="0" xfId="0" applyNumberFormat="1" applyFont="1" applyAlignment="1">
      <alignment vertical="center"/>
    </xf>
    <xf numFmtId="167" fontId="2" fillId="0" borderId="9" xfId="0" applyNumberFormat="1" applyFont="1" applyBorder="1" applyAlignment="1" applyProtection="1">
      <alignment horizontal="centerContinuous"/>
    </xf>
    <xf numFmtId="167" fontId="2" fillId="0" borderId="1" xfId="0" applyNumberFormat="1" applyFont="1" applyBorder="1" applyAlignment="1" applyProtection="1">
      <alignment vertical="center"/>
    </xf>
    <xf numFmtId="167" fontId="2" fillId="5" borderId="26" xfId="0" applyNumberFormat="1" applyFont="1" applyFill="1" applyBorder="1" applyProtection="1"/>
    <xf numFmtId="167" fontId="2" fillId="0" borderId="0" xfId="0" applyNumberFormat="1" applyFont="1" applyBorder="1" applyAlignment="1" applyProtection="1">
      <alignment vertical="center"/>
    </xf>
    <xf numFmtId="167" fontId="9" fillId="0" borderId="0" xfId="0" applyNumberFormat="1" applyFont="1" applyBorder="1"/>
    <xf numFmtId="167" fontId="19" fillId="2" borderId="0" xfId="0" applyNumberFormat="1" applyFont="1" applyFill="1" applyBorder="1" applyProtection="1"/>
    <xf numFmtId="167" fontId="15" fillId="3" borderId="0" xfId="0" applyNumberFormat="1" applyFont="1" applyFill="1"/>
    <xf numFmtId="167" fontId="15" fillId="0" borderId="0" xfId="0" applyNumberFormat="1" applyFont="1"/>
    <xf numFmtId="167" fontId="15" fillId="0" borderId="9" xfId="0" applyNumberFormat="1" applyFont="1" applyBorder="1" applyAlignment="1" applyProtection="1">
      <alignment horizontal="centerContinuous"/>
    </xf>
    <xf numFmtId="167" fontId="2" fillId="0" borderId="1" xfId="0" applyNumberFormat="1" applyFont="1" applyBorder="1" applyAlignment="1" applyProtection="1">
      <alignment horizontal="right" vertical="center"/>
    </xf>
    <xf numFmtId="37" fontId="14" fillId="0" borderId="0" xfId="0" applyNumberFormat="1" applyFont="1" applyAlignment="1">
      <alignment vertical="center"/>
    </xf>
    <xf numFmtId="37" fontId="2" fillId="0" borderId="12" xfId="0" applyNumberFormat="1" applyFont="1" applyBorder="1" applyAlignment="1" applyProtection="1">
      <alignment horizontal="center"/>
    </xf>
    <xf numFmtId="37" fontId="2" fillId="0" borderId="28" xfId="0" applyNumberFormat="1" applyFont="1" applyBorder="1" applyAlignment="1" applyProtection="1">
      <alignment horizontal="right" vertical="center"/>
    </xf>
    <xf numFmtId="37" fontId="1" fillId="5" borderId="26" xfId="0" applyNumberFormat="1" applyFont="1" applyFill="1" applyBorder="1" applyProtection="1">
      <protection locked="0"/>
    </xf>
    <xf numFmtId="37" fontId="1" fillId="2" borderId="0" xfId="0" applyNumberFormat="1" applyFont="1" applyFill="1" applyBorder="1" applyAlignment="1" applyProtection="1">
      <alignment vertical="center"/>
      <protection locked="0"/>
    </xf>
    <xf numFmtId="37" fontId="0" fillId="0" borderId="0" xfId="0" applyNumberFormat="1" applyBorder="1"/>
    <xf numFmtId="37" fontId="18" fillId="2" borderId="0" xfId="0" applyNumberFormat="1" applyFont="1" applyFill="1" applyBorder="1" applyAlignment="1" applyProtection="1">
      <alignment vertical="center"/>
      <protection locked="0"/>
    </xf>
    <xf numFmtId="37" fontId="14" fillId="3" borderId="0" xfId="0" applyNumberFormat="1" applyFont="1" applyFill="1"/>
    <xf numFmtId="37" fontId="14" fillId="0" borderId="0" xfId="0" applyNumberFormat="1" applyFont="1"/>
    <xf numFmtId="37" fontId="15" fillId="0" borderId="12" xfId="0" applyNumberFormat="1" applyFont="1" applyBorder="1" applyAlignment="1" applyProtection="1">
      <alignment horizontal="center" vertical="center"/>
    </xf>
    <xf numFmtId="37" fontId="2" fillId="0" borderId="29" xfId="0" applyNumberFormat="1" applyFont="1" applyBorder="1" applyAlignment="1" applyProtection="1">
      <alignment horizontal="right" vertical="center"/>
      <protection locked="0"/>
    </xf>
    <xf numFmtId="37" fontId="1" fillId="0" borderId="5" xfId="0" applyNumberFormat="1" applyFont="1" applyBorder="1" applyAlignment="1" applyProtection="1">
      <alignment horizontal="right" vertical="center"/>
      <protection locked="0"/>
    </xf>
    <xf numFmtId="37" fontId="1" fillId="0" borderId="0" xfId="0" applyNumberFormat="1" applyFont="1" applyBorder="1" applyAlignment="1" applyProtection="1">
      <alignment horizontal="right" vertical="center"/>
      <protection locked="0"/>
    </xf>
    <xf numFmtId="37" fontId="4" fillId="0" borderId="0" xfId="0" applyNumberFormat="1" applyFont="1" applyBorder="1" applyAlignment="1">
      <alignment horizontal="right" vertical="center"/>
    </xf>
    <xf numFmtId="37" fontId="1" fillId="0" borderId="0" xfId="0" applyNumberFormat="1" applyFont="1" applyBorder="1" applyAlignment="1" applyProtection="1">
      <alignment vertical="center"/>
    </xf>
    <xf numFmtId="37" fontId="15" fillId="0" borderId="12" xfId="0" applyNumberFormat="1" applyFont="1" applyBorder="1" applyAlignment="1">
      <alignment horizontal="center"/>
    </xf>
    <xf numFmtId="37" fontId="9" fillId="0" borderId="0" xfId="0" applyNumberFormat="1" applyFont="1"/>
    <xf numFmtId="37" fontId="15" fillId="0" borderId="0" xfId="0" applyNumberFormat="1" applyFont="1" applyAlignment="1">
      <alignment vertical="center"/>
    </xf>
    <xf numFmtId="37" fontId="2" fillId="0" borderId="12" xfId="0" applyNumberFormat="1" applyFont="1" applyBorder="1" applyAlignment="1" applyProtection="1">
      <alignment horizontal="centerContinuous"/>
    </xf>
    <xf numFmtId="37" fontId="2" fillId="0" borderId="5" xfId="0" applyNumberFormat="1" applyFont="1" applyBorder="1" applyAlignment="1" applyProtection="1">
      <alignment vertical="center"/>
    </xf>
    <xf numFmtId="37" fontId="2" fillId="5" borderId="12" xfId="0" applyNumberFormat="1" applyFont="1" applyFill="1" applyBorder="1" applyProtection="1"/>
    <xf numFmtId="37" fontId="2" fillId="0" borderId="0" xfId="0" applyNumberFormat="1" applyFont="1" applyBorder="1" applyAlignment="1" applyProtection="1">
      <alignment vertical="center"/>
    </xf>
    <xf numFmtId="37" fontId="9" fillId="0" borderId="0" xfId="0" applyNumberFormat="1" applyFont="1" applyBorder="1"/>
    <xf numFmtId="37" fontId="19" fillId="2" borderId="0" xfId="0" applyNumberFormat="1" applyFont="1" applyFill="1" applyBorder="1" applyProtection="1"/>
    <xf numFmtId="37" fontId="15" fillId="3" borderId="0" xfId="0" applyNumberFormat="1" applyFont="1" applyFill="1"/>
    <xf numFmtId="37" fontId="15" fillId="0" borderId="0" xfId="0" applyNumberFormat="1" applyFont="1"/>
    <xf numFmtId="37" fontId="15" fillId="0" borderId="12" xfId="0" applyNumberFormat="1" applyFont="1" applyBorder="1" applyAlignment="1" applyProtection="1">
      <alignment horizontal="centerContinuous"/>
    </xf>
    <xf numFmtId="37" fontId="15" fillId="0" borderId="30" xfId="0" applyNumberFormat="1" applyFont="1" applyBorder="1" applyAlignment="1" applyProtection="1">
      <alignment horizontal="center" vertical="center"/>
    </xf>
    <xf numFmtId="37" fontId="2" fillId="0" borderId="5" xfId="0" applyNumberFormat="1" applyFont="1" applyBorder="1" applyAlignment="1" applyProtection="1">
      <alignment horizontal="right" vertical="center"/>
    </xf>
    <xf numFmtId="167" fontId="30" fillId="0" borderId="1" xfId="0" applyNumberFormat="1" applyFont="1" applyBorder="1" applyAlignment="1" applyProtection="1">
      <alignment horizontal="right" vertical="center"/>
      <protection locked="0"/>
    </xf>
    <xf numFmtId="37" fontId="30" fillId="0" borderId="0" xfId="0" applyNumberFormat="1" applyFont="1" applyAlignment="1" applyProtection="1">
      <alignment horizontal="right" vertical="center"/>
      <protection locked="0"/>
    </xf>
    <xf numFmtId="167" fontId="32" fillId="0" borderId="1" xfId="0" applyNumberFormat="1" applyFont="1" applyBorder="1" applyAlignment="1" applyProtection="1">
      <alignment horizontal="right" vertical="center"/>
    </xf>
    <xf numFmtId="37" fontId="32" fillId="0" borderId="5" xfId="0" applyNumberFormat="1" applyFont="1" applyBorder="1" applyAlignment="1" applyProtection="1">
      <alignment horizontal="right" vertical="center"/>
    </xf>
    <xf numFmtId="167" fontId="30" fillId="0" borderId="1" xfId="0" applyNumberFormat="1" applyFont="1" applyFill="1" applyBorder="1" applyAlignment="1" applyProtection="1">
      <alignment horizontal="right"/>
      <protection locked="0"/>
    </xf>
    <xf numFmtId="37" fontId="30" fillId="0" borderId="0" xfId="0" applyNumberFormat="1" applyFont="1" applyFill="1" applyAlignment="1" applyProtection="1">
      <alignment horizontal="right"/>
      <protection locked="0"/>
    </xf>
    <xf numFmtId="37" fontId="30" fillId="0" borderId="5" xfId="0" applyNumberFormat="1" applyFont="1" applyFill="1" applyBorder="1" applyAlignment="1" applyProtection="1">
      <alignment horizontal="right"/>
      <protection locked="0"/>
    </xf>
    <xf numFmtId="167" fontId="30" fillId="0" borderId="1" xfId="0" applyNumberFormat="1" applyFont="1" applyFill="1" applyBorder="1" applyAlignment="1" applyProtection="1">
      <alignment horizontal="right" vertical="center"/>
      <protection locked="0"/>
    </xf>
    <xf numFmtId="37" fontId="30" fillId="0" borderId="0" xfId="0" applyNumberFormat="1" applyFont="1" applyBorder="1" applyAlignment="1" applyProtection="1">
      <alignment horizontal="right" vertical="center"/>
      <protection locked="0"/>
    </xf>
    <xf numFmtId="167" fontId="30" fillId="0" borderId="1" xfId="0" applyNumberFormat="1" applyFont="1" applyBorder="1" applyAlignment="1" applyProtection="1">
      <alignment horizontal="right" vertical="center"/>
    </xf>
    <xf numFmtId="167" fontId="30" fillId="5" borderId="9" xfId="0" applyNumberFormat="1" applyFont="1" applyFill="1" applyBorder="1" applyAlignment="1" applyProtection="1">
      <alignment horizontal="right"/>
      <protection locked="0"/>
    </xf>
    <xf numFmtId="37" fontId="30" fillId="5" borderId="26" xfId="0" applyNumberFormat="1" applyFont="1" applyFill="1" applyBorder="1" applyAlignment="1" applyProtection="1">
      <alignment horizontal="right"/>
      <protection locked="0"/>
    </xf>
    <xf numFmtId="167" fontId="30" fillId="5" borderId="26" xfId="0" applyNumberFormat="1" applyFont="1" applyFill="1" applyBorder="1" applyAlignment="1" applyProtection="1">
      <alignment horizontal="right"/>
      <protection locked="0"/>
    </xf>
    <xf numFmtId="167" fontId="30" fillId="5" borderId="26" xfId="0" applyNumberFormat="1" applyFont="1" applyFill="1" applyBorder="1" applyAlignment="1" applyProtection="1">
      <alignment horizontal="right"/>
    </xf>
    <xf numFmtId="37" fontId="30" fillId="5" borderId="12" xfId="0" applyNumberFormat="1" applyFont="1" applyFill="1" applyBorder="1" applyAlignment="1" applyProtection="1">
      <alignment horizontal="right"/>
    </xf>
    <xf numFmtId="167" fontId="30" fillId="2" borderId="1" xfId="0" applyNumberFormat="1" applyFont="1" applyFill="1" applyBorder="1" applyAlignment="1" applyProtection="1">
      <alignment horizontal="right" vertical="center"/>
      <protection locked="0"/>
    </xf>
    <xf numFmtId="37" fontId="30" fillId="2" borderId="0" xfId="0" applyNumberFormat="1" applyFont="1" applyFill="1" applyAlignment="1" applyProtection="1">
      <alignment horizontal="right" vertical="center"/>
      <protection locked="0"/>
    </xf>
    <xf numFmtId="37" fontId="30" fillId="0" borderId="0" xfId="0" applyNumberFormat="1" applyFont="1" applyAlignment="1" applyProtection="1">
      <alignment horizontal="right" vertical="center"/>
    </xf>
    <xf numFmtId="37" fontId="30" fillId="2" borderId="0" xfId="0" applyNumberFormat="1" applyFont="1" applyFill="1" applyBorder="1" applyAlignment="1" applyProtection="1">
      <alignment horizontal="right" vertical="center"/>
      <protection locked="0"/>
    </xf>
    <xf numFmtId="167" fontId="32" fillId="0" borderId="31" xfId="0" applyNumberFormat="1" applyFont="1" applyBorder="1" applyAlignment="1" applyProtection="1">
      <alignment horizontal="right" vertical="center"/>
    </xf>
    <xf numFmtId="37" fontId="32" fillId="0" borderId="32" xfId="0" applyNumberFormat="1" applyFont="1" applyBorder="1" applyAlignment="1" applyProtection="1">
      <alignment horizontal="right" vertical="center"/>
    </xf>
    <xf numFmtId="167" fontId="30" fillId="0" borderId="31" xfId="0" applyNumberFormat="1" applyFont="1" applyBorder="1" applyAlignment="1" applyProtection="1">
      <alignment horizontal="right" vertical="center"/>
    </xf>
    <xf numFmtId="37" fontId="30" fillId="0" borderId="33" xfId="0" applyNumberFormat="1" applyFont="1" applyBorder="1" applyAlignment="1" applyProtection="1">
      <alignment horizontal="right" vertical="center"/>
    </xf>
    <xf numFmtId="167" fontId="30" fillId="2" borderId="1" xfId="0" applyNumberFormat="1" applyFont="1" applyFill="1" applyBorder="1" applyAlignment="1" applyProtection="1">
      <alignment horizontal="right" vertical="center"/>
    </xf>
    <xf numFmtId="37" fontId="30" fillId="2" borderId="34" xfId="0" applyNumberFormat="1" applyFont="1" applyFill="1" applyBorder="1" applyAlignment="1" applyProtection="1">
      <alignment horizontal="right" vertical="center"/>
    </xf>
    <xf numFmtId="167" fontId="30" fillId="2" borderId="35" xfId="0" applyNumberFormat="1" applyFont="1" applyFill="1" applyBorder="1" applyAlignment="1" applyProtection="1">
      <alignment horizontal="right" vertical="center"/>
    </xf>
    <xf numFmtId="167" fontId="32" fillId="2" borderId="4" xfId="0" applyNumberFormat="1" applyFont="1" applyFill="1" applyBorder="1" applyAlignment="1" applyProtection="1">
      <alignment horizontal="right"/>
    </xf>
    <xf numFmtId="37" fontId="32" fillId="2" borderId="4" xfId="0" applyNumberFormat="1" applyFont="1" applyFill="1" applyBorder="1" applyProtection="1"/>
    <xf numFmtId="167" fontId="32" fillId="2" borderId="4" xfId="0" applyNumberFormat="1" applyFont="1" applyFill="1" applyBorder="1" applyProtection="1"/>
    <xf numFmtId="167" fontId="30" fillId="0" borderId="36" xfId="0" applyNumberFormat="1" applyFont="1" applyBorder="1" applyAlignment="1" applyProtection="1">
      <alignment horizontal="right" vertical="center"/>
    </xf>
    <xf numFmtId="37" fontId="30" fillId="0" borderId="37" xfId="0" applyNumberFormat="1" applyFont="1" applyBorder="1" applyAlignment="1" applyProtection="1">
      <alignment horizontal="right" vertical="center"/>
    </xf>
    <xf numFmtId="167" fontId="32" fillId="0" borderId="36" xfId="0" applyNumberFormat="1" applyFont="1" applyBorder="1" applyAlignment="1" applyProtection="1">
      <alignment horizontal="right" vertical="center"/>
    </xf>
    <xf numFmtId="37" fontId="32" fillId="0" borderId="37" xfId="0" applyNumberFormat="1" applyFont="1" applyBorder="1" applyAlignment="1" applyProtection="1">
      <alignment horizontal="right" vertical="center"/>
    </xf>
    <xf numFmtId="37" fontId="2" fillId="0" borderId="12" xfId="0" applyNumberFormat="1" applyFont="1" applyBorder="1" applyAlignment="1">
      <alignment horizontal="center"/>
    </xf>
    <xf numFmtId="0" fontId="32" fillId="0" borderId="38" xfId="0" applyFont="1" applyBorder="1" applyAlignment="1" applyProtection="1">
      <alignment horizontal="left" vertical="center"/>
    </xf>
    <xf numFmtId="0" fontId="30" fillId="0" borderId="39" xfId="0" applyFont="1" applyBorder="1" applyAlignment="1" applyProtection="1">
      <alignment horizontal="left" vertical="center"/>
    </xf>
    <xf numFmtId="0" fontId="34" fillId="0" borderId="38" xfId="0" applyFont="1" applyBorder="1" applyAlignment="1" applyProtection="1">
      <alignment horizontal="left" vertical="center"/>
    </xf>
    <xf numFmtId="0" fontId="34" fillId="0" borderId="38" xfId="0" applyFont="1" applyBorder="1" applyAlignment="1" applyProtection="1">
      <alignment horizontal="left"/>
    </xf>
    <xf numFmtId="0" fontId="34" fillId="2" borderId="1" xfId="0" applyFont="1" applyFill="1" applyBorder="1" applyAlignment="1" applyProtection="1">
      <alignment horizontal="left" vertical="center"/>
    </xf>
    <xf numFmtId="0" fontId="32" fillId="2" borderId="4" xfId="0" applyFont="1" applyFill="1" applyBorder="1" applyAlignment="1" applyProtection="1">
      <alignment horizontal="left"/>
    </xf>
    <xf numFmtId="0" fontId="35" fillId="0" borderId="36" xfId="0" applyFont="1" applyBorder="1" applyAlignment="1" applyProtection="1">
      <alignment horizontal="left" vertical="center"/>
    </xf>
    <xf numFmtId="37" fontId="32" fillId="0" borderId="30" xfId="0" applyNumberFormat="1" applyFont="1" applyBorder="1" applyAlignment="1" applyProtection="1">
      <alignment vertical="center"/>
    </xf>
    <xf numFmtId="167" fontId="32" fillId="0" borderId="9" xfId="0" applyNumberFormat="1" applyFont="1" applyBorder="1" applyAlignment="1" applyProtection="1">
      <alignment vertical="center"/>
    </xf>
    <xf numFmtId="0" fontId="34" fillId="0" borderId="38" xfId="0" applyFont="1" applyBorder="1" applyAlignment="1" applyProtection="1">
      <alignment horizontal="left" vertical="center" indent="1"/>
    </xf>
    <xf numFmtId="0" fontId="32" fillId="0" borderId="40" xfId="0" applyFont="1" applyBorder="1" applyAlignment="1" applyProtection="1">
      <alignment vertical="center"/>
      <protection locked="0"/>
    </xf>
    <xf numFmtId="0" fontId="32" fillId="0" borderId="40" xfId="0" applyFont="1" applyBorder="1" applyAlignment="1" applyProtection="1">
      <alignment horizontal="left" vertical="center" wrapText="1"/>
    </xf>
    <xf numFmtId="0" fontId="18" fillId="0" borderId="0" xfId="0" applyFont="1" applyBorder="1" applyAlignment="1" applyProtection="1">
      <alignment horizontal="centerContinuous" vertical="center"/>
    </xf>
    <xf numFmtId="167" fontId="32" fillId="0" borderId="41" xfId="0" applyNumberFormat="1" applyFont="1" applyBorder="1" applyAlignment="1" applyProtection="1">
      <alignment horizontal="right" vertical="center"/>
    </xf>
    <xf numFmtId="37" fontId="32" fillId="0" borderId="2" xfId="0" applyNumberFormat="1" applyFont="1" applyBorder="1" applyAlignment="1" applyProtection="1">
      <alignment horizontal="right" vertical="center"/>
    </xf>
    <xf numFmtId="0" fontId="32" fillId="0" borderId="42" xfId="0" applyFont="1" applyBorder="1" applyAlignment="1" applyProtection="1">
      <alignment horizontal="left" vertical="center"/>
    </xf>
    <xf numFmtId="167" fontId="0" fillId="0" borderId="0" xfId="0" applyNumberFormat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37" fontId="1" fillId="0" borderId="43" xfId="0" applyNumberFormat="1" applyFont="1" applyBorder="1" applyAlignment="1" applyProtection="1">
      <alignment horizontal="right" vertical="center"/>
    </xf>
    <xf numFmtId="167" fontId="2" fillId="0" borderId="0" xfId="0" applyNumberFormat="1" applyFont="1" applyBorder="1" applyAlignment="1" applyProtection="1">
      <alignment horizontal="right" vertical="center"/>
    </xf>
    <xf numFmtId="37" fontId="0" fillId="0" borderId="0" xfId="0" applyNumberFormat="1" applyAlignment="1">
      <alignment horizontal="right" vertical="center"/>
    </xf>
    <xf numFmtId="37" fontId="4" fillId="0" borderId="4" xfId="0" applyNumberFormat="1" applyFont="1" applyBorder="1" applyAlignment="1">
      <alignment horizontal="right" vertical="center"/>
    </xf>
    <xf numFmtId="167" fontId="1" fillId="0" borderId="41" xfId="0" applyNumberFormat="1" applyFont="1" applyBorder="1" applyAlignment="1" applyProtection="1">
      <alignment horizontal="right" vertical="center"/>
      <protection locked="0"/>
    </xf>
    <xf numFmtId="37" fontId="1" fillId="0" borderId="2" xfId="0" applyNumberFormat="1" applyFont="1" applyBorder="1" applyAlignment="1" applyProtection="1">
      <alignment horizontal="right" vertical="center"/>
      <protection locked="0"/>
    </xf>
    <xf numFmtId="167" fontId="1" fillId="0" borderId="10" xfId="0" applyNumberFormat="1" applyFont="1" applyBorder="1" applyAlignment="1" applyProtection="1">
      <alignment horizontal="right" vertical="center"/>
      <protection locked="0"/>
    </xf>
    <xf numFmtId="37" fontId="1" fillId="0" borderId="30" xfId="0" applyNumberFormat="1" applyFont="1" applyBorder="1" applyAlignment="1" applyProtection="1">
      <alignment horizontal="right" vertical="center"/>
      <protection locked="0"/>
    </xf>
    <xf numFmtId="0" fontId="31" fillId="0" borderId="0" xfId="0" applyFont="1" applyBorder="1" applyAlignment="1" applyProtection="1">
      <alignment horizontal="left" vertical="center"/>
    </xf>
    <xf numFmtId="0" fontId="34" fillId="0" borderId="44" xfId="0" applyFont="1" applyBorder="1" applyAlignment="1" applyProtection="1">
      <alignment horizontal="left" vertical="center"/>
    </xf>
    <xf numFmtId="167" fontId="15" fillId="0" borderId="9" xfId="0" applyNumberFormat="1" applyFont="1" applyBorder="1" applyAlignment="1" applyProtection="1">
      <alignment horizontal="right"/>
    </xf>
    <xf numFmtId="0" fontId="31" fillId="0" borderId="9" xfId="0" applyFont="1" applyFill="1" applyBorder="1" applyAlignment="1" applyProtection="1">
      <alignment horizontal="left" vertical="center"/>
    </xf>
    <xf numFmtId="167" fontId="15" fillId="5" borderId="9" xfId="0" applyNumberFormat="1" applyFont="1" applyFill="1" applyBorder="1" applyAlignment="1" applyProtection="1">
      <alignment horizontal="center"/>
    </xf>
    <xf numFmtId="37" fontId="15" fillId="5" borderId="26" xfId="0" applyNumberFormat="1" applyFont="1" applyFill="1" applyBorder="1" applyAlignment="1" applyProtection="1">
      <alignment horizontal="center"/>
    </xf>
    <xf numFmtId="167" fontId="15" fillId="5" borderId="26" xfId="0" applyNumberFormat="1" applyFont="1" applyFill="1" applyBorder="1" applyAlignment="1" applyProtection="1">
      <alignment horizontal="center"/>
    </xf>
    <xf numFmtId="37" fontId="24" fillId="5" borderId="26" xfId="0" applyNumberFormat="1" applyFont="1" applyFill="1" applyBorder="1" applyAlignment="1" applyProtection="1">
      <alignment horizontal="center"/>
    </xf>
    <xf numFmtId="167" fontId="15" fillId="5" borderId="0" xfId="0" applyNumberFormat="1" applyFont="1" applyFill="1" applyBorder="1" applyAlignment="1" applyProtection="1">
      <alignment horizontal="center"/>
    </xf>
    <xf numFmtId="37" fontId="15" fillId="5" borderId="0" xfId="0" applyNumberFormat="1" applyFont="1" applyFill="1" applyBorder="1" applyAlignment="1" applyProtection="1">
      <alignment horizontal="center"/>
    </xf>
    <xf numFmtId="167" fontId="15" fillId="0" borderId="9" xfId="0" applyNumberFormat="1" applyFont="1" applyBorder="1" applyAlignment="1" applyProtection="1">
      <alignment horizontal="right" vertical="center"/>
    </xf>
    <xf numFmtId="167" fontId="15" fillId="0" borderId="10" xfId="0" applyNumberFormat="1" applyFont="1" applyBorder="1" applyAlignment="1" applyProtection="1">
      <alignment horizontal="right" vertical="center"/>
    </xf>
    <xf numFmtId="167" fontId="1" fillId="5" borderId="26" xfId="0" applyNumberFormat="1" applyFont="1" applyFill="1" applyBorder="1" applyAlignment="1" applyProtection="1">
      <alignment horizontal="right" vertical="center"/>
      <protection locked="0"/>
    </xf>
    <xf numFmtId="37" fontId="1" fillId="5" borderId="26" xfId="0" applyNumberFormat="1" applyFont="1" applyFill="1" applyBorder="1" applyAlignment="1" applyProtection="1">
      <alignment horizontal="right" vertical="center"/>
      <protection locked="0"/>
    </xf>
    <xf numFmtId="167" fontId="1" fillId="5" borderId="0" xfId="0" applyNumberFormat="1" applyFont="1" applyFill="1" applyBorder="1" applyAlignment="1" applyProtection="1">
      <alignment horizontal="right" vertical="center"/>
      <protection locked="0"/>
    </xf>
    <xf numFmtId="37" fontId="1" fillId="5" borderId="0" xfId="0" applyNumberFormat="1" applyFont="1" applyFill="1" applyBorder="1" applyAlignment="1" applyProtection="1">
      <alignment horizontal="right" vertical="center"/>
      <protection locked="0"/>
    </xf>
    <xf numFmtId="167" fontId="1" fillId="5" borderId="9" xfId="0" applyNumberFormat="1" applyFont="1" applyFill="1" applyBorder="1" applyAlignment="1" applyProtection="1">
      <alignment horizontal="right" vertical="center"/>
      <protection locked="0"/>
    </xf>
    <xf numFmtId="0" fontId="31" fillId="0" borderId="42" xfId="0" applyFont="1" applyFill="1" applyBorder="1" applyAlignment="1" applyProtection="1">
      <alignment horizontal="left" vertical="center"/>
    </xf>
    <xf numFmtId="37" fontId="2" fillId="0" borderId="0" xfId="0" applyNumberFormat="1" applyFont="1" applyBorder="1" applyAlignment="1" applyProtection="1">
      <alignment horizontal="right" vertical="center"/>
    </xf>
    <xf numFmtId="0" fontId="31" fillId="5" borderId="9" xfId="0" applyFont="1" applyFill="1" applyBorder="1" applyAlignment="1" applyProtection="1">
      <alignment horizontal="left" vertical="center"/>
    </xf>
    <xf numFmtId="167" fontId="1" fillId="0" borderId="45" xfId="0" applyNumberFormat="1" applyFont="1" applyFill="1" applyBorder="1" applyAlignment="1" applyProtection="1">
      <alignment horizontal="right" vertical="center"/>
      <protection locked="0"/>
    </xf>
    <xf numFmtId="167" fontId="1" fillId="0" borderId="45" xfId="0" applyNumberFormat="1" applyFont="1" applyBorder="1" applyAlignment="1" applyProtection="1">
      <alignment horizontal="right" vertical="center"/>
    </xf>
    <xf numFmtId="37" fontId="1" fillId="0" borderId="46" xfId="0" applyNumberFormat="1" applyFont="1" applyBorder="1" applyAlignment="1" applyProtection="1">
      <alignment horizontal="right" vertical="center"/>
    </xf>
    <xf numFmtId="167" fontId="15" fillId="5" borderId="28" xfId="0" applyNumberFormat="1" applyFont="1" applyFill="1" applyBorder="1" applyAlignment="1" applyProtection="1">
      <alignment horizontal="center"/>
    </xf>
    <xf numFmtId="37" fontId="15" fillId="5" borderId="30" xfId="0" applyNumberFormat="1" applyFont="1" applyFill="1" applyBorder="1" applyAlignment="1" applyProtection="1">
      <alignment horizontal="center"/>
    </xf>
    <xf numFmtId="167" fontId="2" fillId="5" borderId="41" xfId="0" applyNumberFormat="1" applyFont="1" applyFill="1" applyBorder="1" applyAlignment="1" applyProtection="1">
      <alignment horizontal="right" vertical="center"/>
    </xf>
    <xf numFmtId="37" fontId="2" fillId="5" borderId="2" xfId="0" applyNumberFormat="1" applyFont="1" applyFill="1" applyBorder="1" applyAlignment="1" applyProtection="1">
      <alignment horizontal="right" vertical="center"/>
    </xf>
    <xf numFmtId="167" fontId="2" fillId="5" borderId="28" xfId="0" applyNumberFormat="1" applyFont="1" applyFill="1" applyBorder="1" applyAlignment="1" applyProtection="1">
      <alignment horizontal="right" vertical="center"/>
    </xf>
    <xf numFmtId="37" fontId="2" fillId="5" borderId="30" xfId="0" applyNumberFormat="1" applyFont="1" applyFill="1" applyBorder="1" applyAlignment="1" applyProtection="1">
      <alignment horizontal="right" vertical="center"/>
    </xf>
    <xf numFmtId="37" fontId="1" fillId="2" borderId="5" xfId="0" applyNumberFormat="1" applyFont="1" applyFill="1" applyBorder="1" applyAlignment="1" applyProtection="1">
      <alignment horizontal="right" vertical="center"/>
    </xf>
    <xf numFmtId="167" fontId="1" fillId="2" borderId="0" xfId="0" applyNumberFormat="1" applyFont="1" applyFill="1" applyBorder="1" applyAlignment="1" applyProtection="1">
      <alignment horizontal="right" vertical="center"/>
    </xf>
    <xf numFmtId="167" fontId="1" fillId="2" borderId="1" xfId="0" applyNumberFormat="1" applyFont="1" applyFill="1" applyBorder="1" applyAlignment="1" applyProtection="1">
      <alignment horizontal="right" vertical="center"/>
    </xf>
    <xf numFmtId="37" fontId="1" fillId="2" borderId="0" xfId="0" applyNumberFormat="1" applyFont="1" applyFill="1" applyBorder="1" applyAlignment="1" applyProtection="1">
      <alignment horizontal="right" vertical="center"/>
    </xf>
    <xf numFmtId="0" fontId="31" fillId="0" borderId="47" xfId="0" applyFont="1" applyBorder="1" applyAlignment="1" applyProtection="1">
      <alignment horizontal="left" vertical="center" wrapText="1"/>
    </xf>
    <xf numFmtId="167" fontId="2" fillId="0" borderId="48" xfId="0" applyNumberFormat="1" applyFont="1" applyBorder="1" applyAlignment="1" applyProtection="1">
      <alignment horizontal="right" vertical="center"/>
      <protection locked="0"/>
    </xf>
    <xf numFmtId="37" fontId="2" fillId="0" borderId="35" xfId="0" applyNumberFormat="1" applyFont="1" applyBorder="1" applyAlignment="1" applyProtection="1">
      <alignment horizontal="right" vertical="center"/>
      <protection locked="0"/>
    </xf>
    <xf numFmtId="0" fontId="22" fillId="0" borderId="0" xfId="0" applyFont="1" applyBorder="1" applyAlignment="1">
      <alignment horizontal="right" vertical="center"/>
    </xf>
    <xf numFmtId="167" fontId="19" fillId="0" borderId="9" xfId="0" applyNumberFormat="1" applyFont="1" applyBorder="1" applyAlignment="1">
      <alignment horizontal="right" vertical="center"/>
    </xf>
    <xf numFmtId="37" fontId="19" fillId="0" borderId="12" xfId="0" applyNumberFormat="1" applyFont="1" applyBorder="1" applyAlignment="1">
      <alignment horizontal="right" vertical="center"/>
    </xf>
    <xf numFmtId="0" fontId="30" fillId="0" borderId="0" xfId="0" applyFont="1" applyProtection="1"/>
    <xf numFmtId="0" fontId="30" fillId="0" borderId="0" xfId="0" applyFont="1" applyAlignment="1" applyProtection="1">
      <alignment vertical="center"/>
    </xf>
    <xf numFmtId="0" fontId="36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34" fillId="0" borderId="0" xfId="0" applyFont="1"/>
    <xf numFmtId="0" fontId="34" fillId="0" borderId="0" xfId="0" applyFont="1" applyProtection="1"/>
    <xf numFmtId="17" fontId="34" fillId="0" borderId="0" xfId="0" applyNumberFormat="1" applyFont="1" applyProtection="1"/>
    <xf numFmtId="0" fontId="35" fillId="0" borderId="0" xfId="0" applyFont="1"/>
    <xf numFmtId="0" fontId="34" fillId="0" borderId="0" xfId="0" applyFont="1" applyAlignment="1" applyProtection="1">
      <alignment horizontal="left"/>
      <protection locked="0"/>
    </xf>
    <xf numFmtId="0" fontId="34" fillId="0" borderId="0" xfId="0" applyFont="1" applyProtection="1">
      <protection locked="0"/>
    </xf>
    <xf numFmtId="0" fontId="34" fillId="0" borderId="0" xfId="0" applyFont="1" applyAlignment="1" applyProtection="1">
      <alignment horizontal="left"/>
    </xf>
    <xf numFmtId="0" fontId="32" fillId="0" borderId="5" xfId="0" applyFont="1" applyBorder="1" applyAlignment="1" applyProtection="1">
      <alignment horizontal="left"/>
      <protection locked="0"/>
    </xf>
    <xf numFmtId="0" fontId="31" fillId="0" borderId="9" xfId="0" applyFont="1" applyBorder="1" applyAlignment="1" applyProtection="1">
      <alignment horizontal="right"/>
      <protection locked="0"/>
    </xf>
    <xf numFmtId="0" fontId="31" fillId="0" borderId="12" xfId="0" applyFont="1" applyBorder="1" applyAlignment="1" applyProtection="1">
      <alignment horizontal="left"/>
      <protection locked="0"/>
    </xf>
    <xf numFmtId="0" fontId="34" fillId="0" borderId="9" xfId="0" applyFont="1" applyBorder="1"/>
    <xf numFmtId="0" fontId="31" fillId="0" borderId="9" xfId="0" applyFont="1" applyBorder="1" applyAlignment="1" applyProtection="1">
      <alignment horizontal="center"/>
    </xf>
    <xf numFmtId="0" fontId="31" fillId="0" borderId="12" xfId="0" applyFont="1" applyBorder="1" applyAlignment="1" applyProtection="1">
      <alignment horizontal="center"/>
    </xf>
    <xf numFmtId="0" fontId="31" fillId="0" borderId="49" xfId="0" applyFont="1" applyBorder="1" applyAlignment="1" applyProtection="1">
      <alignment horizontal="left"/>
    </xf>
    <xf numFmtId="164" fontId="34" fillId="0" borderId="4" xfId="0" applyNumberFormat="1" applyFont="1" applyBorder="1" applyProtection="1"/>
    <xf numFmtId="5" fontId="34" fillId="0" borderId="14" xfId="0" applyNumberFormat="1" applyFont="1" applyBorder="1" applyProtection="1"/>
    <xf numFmtId="167" fontId="34" fillId="0" borderId="4" xfId="0" applyNumberFormat="1" applyFont="1" applyBorder="1" applyProtection="1"/>
    <xf numFmtId="37" fontId="34" fillId="0" borderId="14" xfId="0" applyNumberFormat="1" applyFont="1" applyBorder="1" applyProtection="1"/>
    <xf numFmtId="0" fontId="34" fillId="0" borderId="4" xfId="0" applyFont="1" applyBorder="1"/>
    <xf numFmtId="0" fontId="34" fillId="0" borderId="14" xfId="0" applyFont="1" applyBorder="1"/>
    <xf numFmtId="0" fontId="31" fillId="0" borderId="50" xfId="0" applyFont="1" applyBorder="1" applyAlignment="1" applyProtection="1">
      <alignment horizontal="left" indent="1"/>
    </xf>
    <xf numFmtId="164" fontId="34" fillId="0" borderId="0" xfId="0" applyNumberFormat="1" applyFont="1" applyProtection="1"/>
    <xf numFmtId="5" fontId="34" fillId="0" borderId="5" xfId="0" applyNumberFormat="1" applyFont="1" applyBorder="1" applyProtection="1"/>
    <xf numFmtId="167" fontId="34" fillId="0" borderId="0" xfId="0" applyNumberFormat="1" applyFont="1" applyProtection="1"/>
    <xf numFmtId="37" fontId="34" fillId="0" borderId="5" xfId="0" applyNumberFormat="1" applyFont="1" applyBorder="1" applyProtection="1"/>
    <xf numFmtId="0" fontId="34" fillId="0" borderId="5" xfId="0" applyFont="1" applyBorder="1"/>
    <xf numFmtId="0" fontId="30" fillId="0" borderId="38" xfId="0" applyFont="1" applyBorder="1" applyAlignment="1" applyProtection="1">
      <alignment horizontal="left" indent="1"/>
    </xf>
    <xf numFmtId="164" fontId="34" fillId="0" borderId="0" xfId="0" applyNumberFormat="1" applyFont="1" applyProtection="1">
      <protection locked="0"/>
    </xf>
    <xf numFmtId="37" fontId="34" fillId="0" borderId="5" xfId="0" applyNumberFormat="1" applyFont="1" applyBorder="1" applyProtection="1">
      <protection locked="0"/>
    </xf>
    <xf numFmtId="167" fontId="34" fillId="0" borderId="0" xfId="0" applyNumberFormat="1" applyFont="1" applyProtection="1">
      <protection locked="0"/>
    </xf>
    <xf numFmtId="164" fontId="31" fillId="0" borderId="0" xfId="0" applyNumberFormat="1" applyFont="1" applyProtection="1"/>
    <xf numFmtId="37" fontId="31" fillId="0" borderId="5" xfId="0" applyNumberFormat="1" applyFont="1" applyBorder="1" applyProtection="1"/>
    <xf numFmtId="164" fontId="34" fillId="0" borderId="0" xfId="0" applyNumberFormat="1" applyFont="1" applyFill="1" applyBorder="1" applyAlignment="1" applyProtection="1">
      <alignment horizontal="left"/>
    </xf>
    <xf numFmtId="167" fontId="34" fillId="0" borderId="0" xfId="0" applyNumberFormat="1" applyFont="1" applyFill="1" applyBorder="1" applyAlignment="1" applyProtection="1">
      <alignment horizontal="left"/>
    </xf>
    <xf numFmtId="164" fontId="31" fillId="0" borderId="0" xfId="0" applyNumberFormat="1" applyFont="1" applyFill="1" applyBorder="1" applyAlignment="1" applyProtection="1">
      <alignment horizontal="left"/>
    </xf>
    <xf numFmtId="0" fontId="31" fillId="0" borderId="51" xfId="0" applyFont="1" applyBorder="1" applyAlignment="1" applyProtection="1">
      <alignment horizontal="left"/>
    </xf>
    <xf numFmtId="164" fontId="31" fillId="0" borderId="18" xfId="0" applyNumberFormat="1" applyFont="1" applyBorder="1" applyProtection="1"/>
    <xf numFmtId="37" fontId="31" fillId="0" borderId="13" xfId="0" applyNumberFormat="1" applyFont="1" applyBorder="1" applyProtection="1"/>
    <xf numFmtId="167" fontId="31" fillId="0" borderId="18" xfId="0" applyNumberFormat="1" applyFont="1" applyBorder="1" applyProtection="1"/>
    <xf numFmtId="0" fontId="37" fillId="0" borderId="0" xfId="0" applyFont="1"/>
    <xf numFmtId="164" fontId="31" fillId="0" borderId="10" xfId="0" applyNumberFormat="1" applyFont="1" applyBorder="1" applyProtection="1"/>
    <xf numFmtId="37" fontId="31" fillId="0" borderId="30" xfId="0" applyNumberFormat="1" applyFont="1" applyBorder="1" applyProtection="1"/>
    <xf numFmtId="164" fontId="31" fillId="0" borderId="28" xfId="0" applyNumberFormat="1" applyFont="1" applyBorder="1" applyProtection="1"/>
    <xf numFmtId="167" fontId="31" fillId="0" borderId="28" xfId="0" applyNumberFormat="1" applyFont="1" applyBorder="1" applyProtection="1"/>
    <xf numFmtId="0" fontId="34" fillId="0" borderId="38" xfId="0" applyFont="1" applyBorder="1" applyAlignment="1" applyProtection="1">
      <alignment horizontal="left" indent="1"/>
    </xf>
    <xf numFmtId="0" fontId="31" fillId="0" borderId="52" xfId="0" applyFont="1" applyBorder="1" applyAlignment="1" applyProtection="1">
      <alignment horizontal="left"/>
    </xf>
    <xf numFmtId="164" fontId="31" fillId="0" borderId="6" xfId="0" applyNumberFormat="1" applyFont="1" applyBorder="1" applyProtection="1"/>
    <xf numFmtId="37" fontId="31" fillId="0" borderId="7" xfId="0" applyNumberFormat="1" applyFont="1" applyBorder="1" applyProtection="1"/>
    <xf numFmtId="167" fontId="31" fillId="0" borderId="6" xfId="0" applyNumberFormat="1" applyFont="1" applyBorder="1" applyProtection="1"/>
    <xf numFmtId="0" fontId="34" fillId="0" borderId="38" xfId="0" applyFont="1" applyBorder="1"/>
    <xf numFmtId="164" fontId="34" fillId="0" borderId="0" xfId="0" applyNumberFormat="1" applyFont="1" applyAlignment="1" applyProtection="1">
      <alignment horizontal="left"/>
    </xf>
    <xf numFmtId="37" fontId="34" fillId="0" borderId="5" xfId="0" applyNumberFormat="1" applyFont="1" applyBorder="1" applyAlignment="1" applyProtection="1">
      <alignment horizontal="left"/>
    </xf>
    <xf numFmtId="0" fontId="31" fillId="0" borderId="53" xfId="0" applyFont="1" applyBorder="1" applyAlignment="1" applyProtection="1">
      <alignment horizontal="left"/>
    </xf>
    <xf numFmtId="164" fontId="31" fillId="0" borderId="54" xfId="0" applyNumberFormat="1" applyFont="1" applyBorder="1" applyProtection="1"/>
    <xf numFmtId="37" fontId="31" fillId="0" borderId="55" xfId="0" applyNumberFormat="1" applyFont="1" applyBorder="1" applyProtection="1"/>
    <xf numFmtId="167" fontId="31" fillId="0" borderId="54" xfId="0" applyNumberFormat="1" applyFont="1" applyBorder="1" applyProtection="1"/>
    <xf numFmtId="0" fontId="38" fillId="0" borderId="0" xfId="0" applyFont="1"/>
    <xf numFmtId="5" fontId="38" fillId="0" borderId="0" xfId="0" applyNumberFormat="1" applyFont="1" applyProtection="1"/>
    <xf numFmtId="164" fontId="38" fillId="0" borderId="0" xfId="0" applyNumberFormat="1" applyFont="1" applyProtection="1"/>
    <xf numFmtId="0" fontId="38" fillId="0" borderId="0" xfId="0" applyFont="1" applyProtection="1">
      <protection locked="0"/>
    </xf>
    <xf numFmtId="0" fontId="39" fillId="0" borderId="0" xfId="0" applyFont="1"/>
    <xf numFmtId="0" fontId="40" fillId="0" borderId="0" xfId="0" applyFont="1"/>
    <xf numFmtId="0" fontId="41" fillId="0" borderId="0" xfId="0" applyFont="1"/>
    <xf numFmtId="0" fontId="41" fillId="0" borderId="0" xfId="0" applyFont="1" applyAlignment="1" applyProtection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1" fillId="0" borderId="0" xfId="0" applyFont="1" applyAlignment="1" applyProtection="1">
      <alignment horizontal="center"/>
      <protection locked="0"/>
    </xf>
    <xf numFmtId="0" fontId="30" fillId="0" borderId="0" xfId="0" applyFont="1"/>
    <xf numFmtId="0" fontId="44" fillId="0" borderId="0" xfId="0" applyFont="1" applyBorder="1"/>
    <xf numFmtId="0" fontId="41" fillId="0" borderId="0" xfId="0" applyFont="1" applyAlignment="1">
      <alignment horizontal="right"/>
    </xf>
    <xf numFmtId="0" fontId="33" fillId="0" borderId="0" xfId="0" applyFont="1" applyAlignment="1" applyProtection="1">
      <alignment vertical="center"/>
    </xf>
    <xf numFmtId="0" fontId="41" fillId="0" borderId="9" xfId="0" applyFont="1" applyBorder="1" applyAlignment="1" applyProtection="1">
      <alignment horizontal="right" vertical="center"/>
    </xf>
    <xf numFmtId="0" fontId="41" fillId="0" borderId="12" xfId="0" applyFont="1" applyBorder="1" applyAlignment="1">
      <alignment horizontal="left" vertical="center"/>
    </xf>
    <xf numFmtId="0" fontId="42" fillId="0" borderId="9" xfId="0" applyFont="1" applyBorder="1" applyAlignment="1">
      <alignment vertical="center"/>
    </xf>
    <xf numFmtId="0" fontId="41" fillId="0" borderId="12" xfId="0" applyFont="1" applyBorder="1" applyAlignment="1" applyProtection="1">
      <alignment horizontal="left" vertical="center"/>
    </xf>
    <xf numFmtId="0" fontId="41" fillId="0" borderId="9" xfId="0" applyFont="1" applyBorder="1" applyAlignment="1" applyProtection="1">
      <alignment horizontal="center"/>
    </xf>
    <xf numFmtId="0" fontId="41" fillId="0" borderId="12" xfId="0" applyFont="1" applyBorder="1" applyAlignment="1" applyProtection="1">
      <alignment horizontal="center"/>
    </xf>
    <xf numFmtId="0" fontId="41" fillId="0" borderId="9" xfId="0" applyFont="1" applyBorder="1" applyAlignment="1" applyProtection="1">
      <alignment horizontal="right"/>
    </xf>
    <xf numFmtId="0" fontId="32" fillId="0" borderId="11" xfId="0" applyFont="1" applyBorder="1" applyAlignment="1" applyProtection="1">
      <alignment horizontal="left"/>
    </xf>
    <xf numFmtId="164" fontId="30" fillId="6" borderId="11" xfId="0" applyNumberFormat="1" applyFont="1" applyFill="1" applyBorder="1" applyProtection="1">
      <protection locked="0"/>
    </xf>
    <xf numFmtId="5" fontId="30" fillId="6" borderId="4" xfId="0" applyNumberFormat="1" applyFont="1" applyFill="1" applyBorder="1" applyProtection="1">
      <protection locked="0"/>
    </xf>
    <xf numFmtId="164" fontId="30" fillId="6" borderId="11" xfId="0" applyNumberFormat="1" applyFont="1" applyFill="1" applyBorder="1" applyAlignment="1" applyProtection="1">
      <alignment horizontal="right"/>
      <protection locked="0"/>
    </xf>
    <xf numFmtId="0" fontId="32" fillId="6" borderId="11" xfId="0" applyFont="1" applyFill="1" applyBorder="1" applyProtection="1">
      <protection locked="0"/>
    </xf>
    <xf numFmtId="0" fontId="32" fillId="6" borderId="14" xfId="0" applyFont="1" applyFill="1" applyBorder="1" applyProtection="1">
      <protection locked="0"/>
    </xf>
    <xf numFmtId="0" fontId="30" fillId="0" borderId="1" xfId="0" applyFont="1" applyBorder="1" applyAlignment="1" applyProtection="1">
      <alignment horizontal="left" indent="1"/>
    </xf>
    <xf numFmtId="167" fontId="30" fillId="2" borderId="1" xfId="0" applyNumberFormat="1" applyFont="1" applyFill="1" applyBorder="1" applyProtection="1">
      <protection locked="0"/>
    </xf>
    <xf numFmtId="37" fontId="30" fillId="2" borderId="0" xfId="0" applyNumberFormat="1" applyFont="1" applyFill="1" applyProtection="1">
      <protection locked="0"/>
    </xf>
    <xf numFmtId="37" fontId="30" fillId="0" borderId="0" xfId="0" applyNumberFormat="1" applyFont="1" applyProtection="1">
      <protection locked="0"/>
    </xf>
    <xf numFmtId="167" fontId="30" fillId="0" borderId="1" xfId="0" applyNumberFormat="1" applyFont="1" applyBorder="1" applyProtection="1">
      <protection locked="0"/>
    </xf>
    <xf numFmtId="167" fontId="30" fillId="0" borderId="1" xfId="0" applyNumberFormat="1" applyFont="1" applyBorder="1" applyProtection="1"/>
    <xf numFmtId="37" fontId="30" fillId="0" borderId="5" xfId="0" applyNumberFormat="1" applyFont="1" applyBorder="1" applyProtection="1"/>
    <xf numFmtId="167" fontId="30" fillId="2" borderId="1" xfId="0" applyNumberFormat="1" applyFont="1" applyFill="1" applyBorder="1" applyAlignment="1" applyProtection="1">
      <alignment horizontal="left"/>
    </xf>
    <xf numFmtId="37" fontId="30" fillId="0" borderId="5" xfId="0" applyNumberFormat="1" applyFont="1" applyBorder="1" applyProtection="1">
      <protection locked="0"/>
    </xf>
    <xf numFmtId="167" fontId="30" fillId="2" borderId="0" xfId="0" applyNumberFormat="1" applyFont="1" applyFill="1" applyBorder="1" applyAlignment="1" applyProtection="1">
      <alignment horizontal="left"/>
    </xf>
    <xf numFmtId="167" fontId="30" fillId="2" borderId="0" xfId="0" applyNumberFormat="1" applyFont="1" applyFill="1" applyBorder="1" applyAlignment="1" applyProtection="1">
      <alignment horizontal="right"/>
    </xf>
    <xf numFmtId="0" fontId="30" fillId="4" borderId="1" xfId="0" applyFont="1" applyFill="1" applyBorder="1" applyAlignment="1" applyProtection="1">
      <alignment horizontal="left" indent="1"/>
    </xf>
    <xf numFmtId="0" fontId="30" fillId="0" borderId="1" xfId="0" applyFont="1" applyFill="1" applyBorder="1" applyAlignment="1" applyProtection="1">
      <alignment horizontal="left" indent="1"/>
    </xf>
    <xf numFmtId="167" fontId="30" fillId="0" borderId="1" xfId="0" applyNumberFormat="1" applyFont="1" applyFill="1" applyBorder="1" applyAlignment="1" applyProtection="1">
      <alignment horizontal="left"/>
    </xf>
    <xf numFmtId="37" fontId="30" fillId="0" borderId="5" xfId="0" applyNumberFormat="1" applyFont="1" applyFill="1" applyBorder="1" applyProtection="1">
      <protection locked="0"/>
    </xf>
    <xf numFmtId="167" fontId="30" fillId="0" borderId="0" xfId="0" applyNumberFormat="1" applyFont="1" applyFill="1" applyProtection="1">
      <protection locked="0"/>
    </xf>
    <xf numFmtId="37" fontId="30" fillId="0" borderId="0" xfId="0" applyNumberFormat="1" applyFont="1" applyFill="1" applyProtection="1">
      <protection locked="0"/>
    </xf>
    <xf numFmtId="167" fontId="30" fillId="0" borderId="1" xfId="0" applyNumberFormat="1" applyFont="1" applyFill="1" applyBorder="1" applyProtection="1">
      <protection locked="0"/>
    </xf>
    <xf numFmtId="167" fontId="30" fillId="0" borderId="1" xfId="0" applyNumberFormat="1" applyFont="1" applyFill="1" applyBorder="1" applyProtection="1"/>
    <xf numFmtId="37" fontId="30" fillId="0" borderId="5" xfId="0" applyNumberFormat="1" applyFont="1" applyFill="1" applyBorder="1" applyProtection="1"/>
    <xf numFmtId="37" fontId="30" fillId="2" borderId="15" xfId="0" applyNumberFormat="1" applyFont="1" applyFill="1" applyBorder="1" applyProtection="1">
      <protection locked="0"/>
    </xf>
    <xf numFmtId="167" fontId="30" fillId="2" borderId="56" xfId="0" applyNumberFormat="1" applyFont="1" applyFill="1" applyBorder="1" applyAlignment="1" applyProtection="1">
      <alignment horizontal="left"/>
    </xf>
    <xf numFmtId="0" fontId="32" fillId="0" borderId="52" xfId="0" applyFont="1" applyBorder="1" applyAlignment="1" applyProtection="1">
      <alignment horizontal="left"/>
    </xf>
    <xf numFmtId="167" fontId="32" fillId="0" borderId="8" xfId="0" applyNumberFormat="1" applyFont="1" applyBorder="1" applyProtection="1"/>
    <xf numFmtId="37" fontId="32" fillId="0" borderId="7" xfId="0" applyNumberFormat="1" applyFont="1" applyBorder="1" applyProtection="1"/>
    <xf numFmtId="167" fontId="32" fillId="0" borderId="6" xfId="0" applyNumberFormat="1" applyFont="1" applyBorder="1" applyProtection="1"/>
    <xf numFmtId="37" fontId="32" fillId="0" borderId="6" xfId="0" applyNumberFormat="1" applyFont="1" applyBorder="1" applyProtection="1"/>
    <xf numFmtId="0" fontId="32" fillId="0" borderId="1" xfId="0" applyFont="1" applyBorder="1" applyAlignment="1" applyProtection="1">
      <alignment horizontal="left"/>
    </xf>
    <xf numFmtId="167" fontId="30" fillId="6" borderId="1" xfId="0" applyNumberFormat="1" applyFont="1" applyFill="1" applyBorder="1" applyProtection="1"/>
    <xf numFmtId="37" fontId="30" fillId="6" borderId="0" xfId="0" applyNumberFormat="1" applyFont="1" applyFill="1" applyProtection="1"/>
    <xf numFmtId="167" fontId="30" fillId="6" borderId="1" xfId="0" applyNumberFormat="1" applyFont="1" applyFill="1" applyBorder="1" applyAlignment="1" applyProtection="1">
      <alignment horizontal="right"/>
    </xf>
    <xf numFmtId="167" fontId="32" fillId="6" borderId="1" xfId="0" applyNumberFormat="1" applyFont="1" applyFill="1" applyBorder="1" applyAlignment="1" applyProtection="1">
      <alignment horizontal="left"/>
    </xf>
    <xf numFmtId="37" fontId="32" fillId="6" borderId="5" xfId="0" applyNumberFormat="1" applyFont="1" applyFill="1" applyBorder="1" applyAlignment="1" applyProtection="1">
      <alignment horizontal="left"/>
    </xf>
    <xf numFmtId="0" fontId="32" fillId="0" borderId="8" xfId="0" applyFont="1" applyBorder="1" applyAlignment="1" applyProtection="1">
      <alignment horizontal="left"/>
    </xf>
    <xf numFmtId="167" fontId="32" fillId="0" borderId="8" xfId="0" applyNumberFormat="1" applyFont="1" applyBorder="1" applyAlignment="1" applyProtection="1">
      <alignment horizontal="right"/>
    </xf>
    <xf numFmtId="0" fontId="32" fillId="0" borderId="9" xfId="0" applyFont="1" applyBorder="1" applyAlignment="1" applyProtection="1">
      <alignment horizontal="left"/>
    </xf>
    <xf numFmtId="167" fontId="32" fillId="0" borderId="9" xfId="0" applyNumberFormat="1" applyFont="1" applyBorder="1" applyProtection="1"/>
    <xf numFmtId="37" fontId="32" fillId="0" borderId="26" xfId="0" applyNumberFormat="1" applyFont="1" applyBorder="1" applyAlignment="1" applyProtection="1">
      <alignment horizontal="right"/>
    </xf>
    <xf numFmtId="37" fontId="32" fillId="0" borderId="26" xfId="0" applyNumberFormat="1" applyFont="1" applyBorder="1" applyProtection="1"/>
    <xf numFmtId="167" fontId="32" fillId="0" borderId="9" xfId="0" applyNumberFormat="1" applyFont="1" applyBorder="1" applyAlignment="1" applyProtection="1">
      <alignment horizontal="right"/>
    </xf>
    <xf numFmtId="37" fontId="32" fillId="0" borderId="12" xfId="0" applyNumberFormat="1" applyFont="1" applyBorder="1" applyProtection="1"/>
    <xf numFmtId="0" fontId="32" fillId="0" borderId="8" xfId="0" applyFont="1" applyBorder="1" applyAlignment="1" applyProtection="1">
      <alignment horizontal="left" indent="1"/>
    </xf>
    <xf numFmtId="167" fontId="32" fillId="0" borderId="9" xfId="0" applyNumberFormat="1" applyFont="1" applyBorder="1" applyAlignment="1" applyProtection="1">
      <alignment horizontal="center"/>
    </xf>
    <xf numFmtId="0" fontId="32" fillId="0" borderId="57" xfId="0" applyFont="1" applyBorder="1" applyAlignment="1" applyProtection="1">
      <alignment horizontal="left"/>
    </xf>
    <xf numFmtId="167" fontId="32" fillId="0" borderId="57" xfId="0" applyNumberFormat="1" applyFont="1" applyBorder="1" applyProtection="1"/>
    <xf numFmtId="37" fontId="32" fillId="0" borderId="54" xfId="0" applyNumberFormat="1" applyFont="1" applyBorder="1" applyProtection="1"/>
    <xf numFmtId="167" fontId="32" fillId="0" borderId="57" xfId="0" applyNumberFormat="1" applyFont="1" applyBorder="1" applyAlignment="1" applyProtection="1">
      <alignment horizontal="center"/>
    </xf>
    <xf numFmtId="167" fontId="32" fillId="0" borderId="57" xfId="0" applyNumberFormat="1" applyFont="1" applyBorder="1" applyAlignment="1" applyProtection="1">
      <alignment horizontal="right"/>
    </xf>
    <xf numFmtId="37" fontId="32" fillId="0" borderId="55" xfId="0" applyNumberFormat="1" applyFont="1" applyBorder="1" applyProtection="1"/>
    <xf numFmtId="0" fontId="30" fillId="0" borderId="41" xfId="0" applyFont="1" applyBorder="1" applyAlignment="1" applyProtection="1">
      <alignment horizontal="left"/>
    </xf>
    <xf numFmtId="164" fontId="30" fillId="0" borderId="41" xfId="0" applyNumberFormat="1" applyFont="1" applyBorder="1" applyAlignment="1" applyProtection="1">
      <alignment horizontal="left"/>
    </xf>
    <xf numFmtId="37" fontId="30" fillId="0" borderId="3" xfId="0" applyNumberFormat="1" applyFont="1" applyBorder="1" applyProtection="1">
      <protection locked="0"/>
    </xf>
    <xf numFmtId="167" fontId="30" fillId="0" borderId="41" xfId="0" applyNumberFormat="1" applyFont="1" applyBorder="1" applyAlignment="1" applyProtection="1">
      <alignment horizontal="left"/>
    </xf>
    <xf numFmtId="164" fontId="30" fillId="0" borderId="41" xfId="0" applyNumberFormat="1" applyFont="1" applyBorder="1" applyAlignment="1" applyProtection="1">
      <alignment horizontal="right"/>
    </xf>
    <xf numFmtId="164" fontId="32" fillId="0" borderId="41" xfId="0" applyNumberFormat="1" applyFont="1" applyBorder="1" applyAlignment="1" applyProtection="1">
      <alignment horizontal="left"/>
    </xf>
    <xf numFmtId="37" fontId="32" fillId="0" borderId="2" xfId="0" applyNumberFormat="1" applyFont="1" applyBorder="1" applyProtection="1"/>
    <xf numFmtId="37" fontId="12" fillId="4" borderId="5" xfId="0" applyNumberFormat="1" applyFont="1" applyFill="1" applyBorder="1" applyProtection="1">
      <protection locked="0"/>
    </xf>
    <xf numFmtId="37" fontId="12" fillId="4" borderId="0" xfId="0" applyNumberFormat="1" applyFont="1" applyFill="1" applyProtection="1">
      <protection locked="0"/>
    </xf>
    <xf numFmtId="0" fontId="32" fillId="0" borderId="0" xfId="0" applyFont="1"/>
    <xf numFmtId="0" fontId="30" fillId="0" borderId="3" xfId="0" applyFont="1" applyBorder="1"/>
    <xf numFmtId="0" fontId="39" fillId="0" borderId="3" xfId="0" applyFont="1" applyBorder="1"/>
    <xf numFmtId="37" fontId="12" fillId="4" borderId="5" xfId="0" applyNumberFormat="1" applyFont="1" applyFill="1" applyBorder="1" applyProtection="1"/>
    <xf numFmtId="0" fontId="31" fillId="0" borderId="58" xfId="0" applyFont="1" applyBorder="1" applyAlignment="1" applyProtection="1">
      <alignment horizontal="left" vertical="center" indent="1"/>
    </xf>
    <xf numFmtId="0" fontId="31" fillId="0" borderId="38" xfId="0" applyFont="1" applyBorder="1" applyAlignment="1" applyProtection="1">
      <alignment horizontal="left" vertical="center" indent="1"/>
    </xf>
    <xf numFmtId="37" fontId="2" fillId="0" borderId="27" xfId="0" applyNumberFormat="1" applyFont="1" applyBorder="1" applyAlignment="1" applyProtection="1">
      <alignment horizontal="right" vertical="center"/>
      <protection locked="0"/>
    </xf>
    <xf numFmtId="167" fontId="32" fillId="0" borderId="8" xfId="0" applyNumberFormat="1" applyFont="1" applyBorder="1" applyAlignment="1" applyProtection="1">
      <alignment horizontal="center"/>
    </xf>
    <xf numFmtId="37" fontId="1" fillId="2" borderId="30" xfId="0" applyNumberFormat="1" applyFont="1" applyFill="1" applyBorder="1" applyAlignment="1" applyProtection="1">
      <alignment horizontal="right" vertical="center"/>
    </xf>
    <xf numFmtId="37" fontId="2" fillId="5" borderId="5" xfId="0" applyNumberFormat="1" applyFont="1" applyFill="1" applyBorder="1" applyAlignment="1" applyProtection="1">
      <alignment horizontal="right" vertical="center"/>
    </xf>
    <xf numFmtId="167" fontId="1" fillId="5" borderId="45" xfId="0" applyNumberFormat="1" applyFont="1" applyFill="1" applyBorder="1" applyAlignment="1" applyProtection="1">
      <alignment horizontal="right" vertical="center"/>
      <protection locked="0"/>
    </xf>
    <xf numFmtId="37" fontId="2" fillId="5" borderId="46" xfId="0" applyNumberFormat="1" applyFont="1" applyFill="1" applyBorder="1" applyAlignment="1" applyProtection="1">
      <alignment horizontal="right" vertical="center"/>
    </xf>
    <xf numFmtId="37" fontId="2" fillId="5" borderId="30" xfId="0" applyNumberFormat="1" applyFont="1" applyFill="1" applyBorder="1" applyAlignment="1" applyProtection="1">
      <alignment horizontal="right"/>
    </xf>
    <xf numFmtId="167" fontId="2" fillId="5" borderId="1" xfId="0" applyNumberFormat="1" applyFont="1" applyFill="1" applyBorder="1" applyAlignment="1" applyProtection="1">
      <alignment horizontal="right" vertical="center"/>
    </xf>
    <xf numFmtId="167" fontId="1" fillId="2" borderId="10" xfId="0" applyNumberFormat="1" applyFont="1" applyFill="1" applyBorder="1" applyAlignment="1" applyProtection="1">
      <alignment horizontal="right" vertical="center"/>
    </xf>
    <xf numFmtId="167" fontId="2" fillId="5" borderId="48" xfId="0" applyNumberFormat="1" applyFont="1" applyFill="1" applyBorder="1" applyAlignment="1" applyProtection="1">
      <alignment horizontal="right" vertical="center"/>
    </xf>
    <xf numFmtId="37" fontId="2" fillId="5" borderId="34" xfId="0" applyNumberFormat="1" applyFont="1" applyFill="1" applyBorder="1" applyAlignment="1" applyProtection="1">
      <alignment horizontal="right" vertical="center"/>
    </xf>
    <xf numFmtId="37" fontId="22" fillId="0" borderId="0" xfId="0" applyNumberFormat="1" applyFont="1" applyBorder="1" applyAlignment="1">
      <alignment horizontal="right" vertical="center"/>
    </xf>
    <xf numFmtId="0" fontId="34" fillId="0" borderId="0" xfId="0" applyFont="1" applyAlignment="1" applyProtection="1">
      <alignment horizontal="left"/>
    </xf>
    <xf numFmtId="0" fontId="34" fillId="0" borderId="0" xfId="0" applyFont="1" applyAlignment="1" applyProtection="1">
      <alignment horizontal="center"/>
    </xf>
    <xf numFmtId="0" fontId="32" fillId="0" borderId="0" xfId="0" applyFont="1" applyBorder="1" applyAlignment="1">
      <alignment horizontal="left"/>
    </xf>
    <xf numFmtId="0" fontId="32" fillId="0" borderId="3" xfId="0" applyFont="1" applyBorder="1" applyAlignment="1">
      <alignment horizontal="left"/>
    </xf>
    <xf numFmtId="0" fontId="30" fillId="0" borderId="0" xfId="0" applyFont="1"/>
    <xf numFmtId="164" fontId="2" fillId="0" borderId="59" xfId="0" applyNumberFormat="1" applyFont="1" applyFill="1" applyBorder="1" applyAlignment="1" applyProtection="1">
      <alignment horizontal="center"/>
    </xf>
    <xf numFmtId="164" fontId="2" fillId="0" borderId="60" xfId="0" applyNumberFormat="1" applyFont="1" applyFill="1" applyBorder="1" applyAlignment="1" applyProtection="1">
      <alignment horizontal="center"/>
    </xf>
    <xf numFmtId="164" fontId="2" fillId="0" borderId="61" xfId="0" applyNumberFormat="1" applyFont="1" applyFill="1" applyBorder="1" applyAlignment="1" applyProtection="1">
      <alignment horizontal="center"/>
    </xf>
    <xf numFmtId="0" fontId="2" fillId="0" borderId="59" xfId="0" applyNumberFormat="1" applyFont="1" applyFill="1" applyBorder="1" applyAlignment="1" applyProtection="1">
      <alignment horizontal="center"/>
    </xf>
    <xf numFmtId="0" fontId="2" fillId="0" borderId="60" xfId="0" applyNumberFormat="1" applyFont="1" applyFill="1" applyBorder="1" applyAlignment="1" applyProtection="1">
      <alignment horizontal="center"/>
    </xf>
    <xf numFmtId="0" fontId="2" fillId="0" borderId="61" xfId="0" applyNumberFormat="1" applyFont="1" applyFill="1" applyBorder="1" applyAlignment="1" applyProtection="1">
      <alignment horizontal="center"/>
    </xf>
    <xf numFmtId="0" fontId="2" fillId="0" borderId="59" xfId="0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38" fontId="1" fillId="0" borderId="0" xfId="0" applyNumberFormat="1" applyFont="1"/>
    <xf numFmtId="0" fontId="31" fillId="0" borderId="0" xfId="0" applyFont="1" applyAlignment="1" applyProtection="1">
      <alignment horizontal="center"/>
    </xf>
    <xf numFmtId="0" fontId="30" fillId="0" borderId="0" xfId="0" applyFont="1" applyAlignment="1" applyProtection="1">
      <alignment horizontal="center"/>
    </xf>
    <xf numFmtId="0" fontId="3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A3" sqref="A3"/>
    </sheetView>
  </sheetViews>
  <sheetFormatPr defaultColWidth="9" defaultRowHeight="13.2" x14ac:dyDescent="0.25"/>
  <cols>
    <col min="1" max="1" width="26.109375" style="3" customWidth="1"/>
    <col min="2" max="2" width="4.77734375" style="3" customWidth="1"/>
    <col min="3" max="3" width="10.44140625" style="3" bestFit="1" customWidth="1"/>
    <col min="4" max="4" width="4.77734375" style="3" customWidth="1"/>
    <col min="5" max="5" width="10.44140625" style="3" bestFit="1" customWidth="1"/>
    <col min="6" max="6" width="4.77734375" style="3" customWidth="1"/>
    <col min="7" max="7" width="10.44140625" style="3" customWidth="1"/>
    <col min="8" max="8" width="4.77734375" style="3" customWidth="1"/>
    <col min="9" max="9" width="10.33203125" style="3" customWidth="1"/>
    <col min="10" max="10" width="4.77734375" style="3" hidden="1" customWidth="1"/>
    <col min="11" max="11" width="10.33203125" style="3" hidden="1" customWidth="1"/>
    <col min="12" max="12" width="4.77734375" style="3" hidden="1" customWidth="1"/>
    <col min="13" max="13" width="10.33203125" style="3" hidden="1" customWidth="1"/>
    <col min="14" max="14" width="5.88671875" style="3" customWidth="1"/>
    <col min="15" max="15" width="15.77734375" style="3" customWidth="1"/>
    <col min="16" max="16384" width="9" style="3"/>
  </cols>
  <sheetData>
    <row r="1" spans="1:16" x14ac:dyDescent="0.25">
      <c r="A1" s="288"/>
      <c r="B1" s="288"/>
      <c r="C1" s="288"/>
      <c r="D1" s="289"/>
      <c r="E1" s="289"/>
      <c r="F1" s="289"/>
      <c r="G1" s="125" t="s">
        <v>36</v>
      </c>
      <c r="H1" s="289"/>
      <c r="I1" s="289"/>
      <c r="J1" s="289"/>
      <c r="K1" s="289"/>
      <c r="L1" s="289"/>
      <c r="M1" s="289"/>
      <c r="N1" s="289" t="s">
        <v>6</v>
      </c>
      <c r="O1" s="290"/>
      <c r="P1" s="291"/>
    </row>
    <row r="2" spans="1:16" x14ac:dyDescent="0.25">
      <c r="A2" s="292" t="s">
        <v>110</v>
      </c>
      <c r="B2" s="293"/>
      <c r="C2" s="293"/>
      <c r="D2" s="289"/>
      <c r="E2" s="449" t="s">
        <v>37</v>
      </c>
      <c r="F2" s="449"/>
      <c r="G2" s="449"/>
      <c r="H2" s="449"/>
      <c r="I2" s="449"/>
      <c r="J2" s="294"/>
      <c r="K2" s="294"/>
      <c r="L2" s="294"/>
      <c r="M2" s="294"/>
      <c r="N2" s="448" t="s">
        <v>115</v>
      </c>
      <c r="O2" s="448"/>
      <c r="P2" s="291"/>
    </row>
    <row r="3" spans="1:16" ht="18" customHeight="1" x14ac:dyDescent="0.25">
      <c r="A3" s="292" t="s">
        <v>111</v>
      </c>
      <c r="B3" s="293"/>
      <c r="C3" s="293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91"/>
    </row>
    <row r="4" spans="1:16" x14ac:dyDescent="0.25">
      <c r="A4" s="292"/>
      <c r="B4" s="293"/>
      <c r="C4" s="293"/>
      <c r="D4" s="289"/>
      <c r="E4" s="289"/>
      <c r="F4" s="289"/>
      <c r="G4" s="289"/>
      <c r="H4" s="289"/>
      <c r="I4" s="289"/>
      <c r="J4" s="289"/>
      <c r="K4" s="289"/>
      <c r="L4" s="289"/>
      <c r="M4" s="289"/>
      <c r="N4" s="289"/>
      <c r="O4" s="289"/>
      <c r="P4" s="291"/>
    </row>
    <row r="5" spans="1:16" x14ac:dyDescent="0.25">
      <c r="A5" s="295"/>
      <c r="B5" s="296" t="s">
        <v>12</v>
      </c>
      <c r="C5" s="297" t="s">
        <v>13</v>
      </c>
      <c r="D5" s="296" t="s">
        <v>12</v>
      </c>
      <c r="E5" s="297" t="s">
        <v>15</v>
      </c>
      <c r="F5" s="296" t="s">
        <v>31</v>
      </c>
      <c r="G5" s="297" t="s">
        <v>16</v>
      </c>
      <c r="H5" s="296" t="s">
        <v>31</v>
      </c>
      <c r="I5" s="297" t="s">
        <v>17</v>
      </c>
      <c r="J5" s="296" t="s">
        <v>31</v>
      </c>
      <c r="K5" s="297" t="s">
        <v>18</v>
      </c>
      <c r="L5" s="296" t="s">
        <v>32</v>
      </c>
      <c r="M5" s="297" t="s">
        <v>67</v>
      </c>
      <c r="N5" s="298"/>
      <c r="O5" s="297" t="s">
        <v>1</v>
      </c>
      <c r="P5" s="291"/>
    </row>
    <row r="6" spans="1:16" ht="13.8" thickBot="1" x14ac:dyDescent="0.3">
      <c r="A6" s="293"/>
      <c r="B6" s="299" t="s">
        <v>2</v>
      </c>
      <c r="C6" s="300" t="s">
        <v>3</v>
      </c>
      <c r="D6" s="299" t="s">
        <v>2</v>
      </c>
      <c r="E6" s="300" t="s">
        <v>3</v>
      </c>
      <c r="F6" s="299" t="s">
        <v>2</v>
      </c>
      <c r="G6" s="300" t="s">
        <v>3</v>
      </c>
      <c r="H6" s="299" t="s">
        <v>2</v>
      </c>
      <c r="I6" s="300" t="s">
        <v>3</v>
      </c>
      <c r="J6" s="299" t="s">
        <v>2</v>
      </c>
      <c r="K6" s="300" t="s">
        <v>3</v>
      </c>
      <c r="L6" s="299" t="s">
        <v>2</v>
      </c>
      <c r="M6" s="300" t="s">
        <v>3</v>
      </c>
      <c r="N6" s="299" t="s">
        <v>4</v>
      </c>
      <c r="O6" s="300" t="s">
        <v>5</v>
      </c>
      <c r="P6" s="291"/>
    </row>
    <row r="7" spans="1:16" ht="13.8" thickTop="1" x14ac:dyDescent="0.25">
      <c r="A7" s="301" t="s">
        <v>33</v>
      </c>
      <c r="B7" s="302"/>
      <c r="C7" s="303"/>
      <c r="D7" s="302"/>
      <c r="E7" s="303"/>
      <c r="F7" s="302"/>
      <c r="G7" s="303"/>
      <c r="H7" s="302"/>
      <c r="I7" s="303"/>
      <c r="J7" s="302"/>
      <c r="K7" s="303"/>
      <c r="L7" s="304"/>
      <c r="M7" s="305"/>
      <c r="N7" s="306"/>
      <c r="O7" s="307"/>
      <c r="P7" s="291"/>
    </row>
    <row r="8" spans="1:16" ht="15" customHeight="1" x14ac:dyDescent="0.25">
      <c r="A8" s="308" t="s">
        <v>34</v>
      </c>
      <c r="B8" s="309"/>
      <c r="C8" s="310"/>
      <c r="D8" s="309"/>
      <c r="E8" s="310"/>
      <c r="F8" s="309"/>
      <c r="G8" s="310"/>
      <c r="H8" s="309"/>
      <c r="I8" s="310"/>
      <c r="J8" s="309"/>
      <c r="K8" s="310"/>
      <c r="L8" s="311"/>
      <c r="M8" s="312"/>
      <c r="N8" s="288"/>
      <c r="O8" s="313"/>
      <c r="P8" s="291"/>
    </row>
    <row r="9" spans="1:16" ht="15" customHeight="1" x14ac:dyDescent="0.25">
      <c r="A9" s="314" t="s">
        <v>38</v>
      </c>
      <c r="B9" s="315">
        <v>1</v>
      </c>
      <c r="C9" s="316">
        <v>50000</v>
      </c>
      <c r="D9" s="315">
        <v>1</v>
      </c>
      <c r="E9" s="316">
        <v>50000</v>
      </c>
      <c r="F9" s="315">
        <v>1</v>
      </c>
      <c r="G9" s="316">
        <v>50000</v>
      </c>
      <c r="H9" s="315">
        <v>1</v>
      </c>
      <c r="I9" s="316">
        <v>50000</v>
      </c>
      <c r="J9" s="315"/>
      <c r="K9" s="316"/>
      <c r="L9" s="315">
        <v>0</v>
      </c>
      <c r="M9" s="316">
        <v>0</v>
      </c>
      <c r="N9" s="318">
        <f>SUM(B9+D9+F9+H9+J9+L9)</f>
        <v>4</v>
      </c>
      <c r="O9" s="319">
        <f>SUM(C9+E9+G9+I9+K9+M9)</f>
        <v>200000</v>
      </c>
      <c r="P9" s="291"/>
    </row>
    <row r="10" spans="1:16" ht="15" customHeight="1" x14ac:dyDescent="0.25">
      <c r="A10" s="314" t="s">
        <v>39</v>
      </c>
      <c r="B10" s="320"/>
      <c r="C10" s="316">
        <v>15000</v>
      </c>
      <c r="D10" s="320"/>
      <c r="E10" s="316">
        <v>15000</v>
      </c>
      <c r="F10" s="320"/>
      <c r="G10" s="316">
        <v>15000</v>
      </c>
      <c r="H10" s="320"/>
      <c r="I10" s="316">
        <v>15000</v>
      </c>
      <c r="J10" s="320"/>
      <c r="K10" s="316"/>
      <c r="L10" s="320"/>
      <c r="M10" s="316">
        <v>0</v>
      </c>
      <c r="N10" s="322" t="s">
        <v>6</v>
      </c>
      <c r="O10" s="319">
        <f t="shared" ref="O10:O16" si="0">SUM(C10+E10+G10+I10+K10+M10)</f>
        <v>60000</v>
      </c>
      <c r="P10" s="291"/>
    </row>
    <row r="11" spans="1:16" ht="15" customHeight="1" x14ac:dyDescent="0.25">
      <c r="A11" s="314" t="s">
        <v>40</v>
      </c>
      <c r="B11" s="320"/>
      <c r="C11" s="316">
        <v>18000</v>
      </c>
      <c r="D11" s="320"/>
      <c r="E11" s="316">
        <v>18000</v>
      </c>
      <c r="F11" s="320"/>
      <c r="G11" s="316">
        <v>18000</v>
      </c>
      <c r="H11" s="320"/>
      <c r="I11" s="316">
        <v>18000</v>
      </c>
      <c r="J11" s="320"/>
      <c r="K11" s="316"/>
      <c r="L11" s="320"/>
      <c r="M11" s="316">
        <v>0</v>
      </c>
      <c r="N11" s="322"/>
      <c r="O11" s="319">
        <f t="shared" si="0"/>
        <v>72000</v>
      </c>
      <c r="P11" s="291"/>
    </row>
    <row r="12" spans="1:16" ht="15" customHeight="1" x14ac:dyDescent="0.25">
      <c r="A12" s="314" t="s">
        <v>41</v>
      </c>
      <c r="B12" s="320"/>
      <c r="C12" s="316">
        <v>0</v>
      </c>
      <c r="D12" s="320"/>
      <c r="E12" s="316">
        <v>0</v>
      </c>
      <c r="F12" s="320"/>
      <c r="G12" s="316">
        <v>0</v>
      </c>
      <c r="H12" s="320"/>
      <c r="I12" s="316">
        <v>0</v>
      </c>
      <c r="J12" s="320"/>
      <c r="K12" s="316"/>
      <c r="L12" s="320"/>
      <c r="M12" s="316">
        <v>0</v>
      </c>
      <c r="N12" s="322"/>
      <c r="O12" s="319">
        <f t="shared" si="0"/>
        <v>0</v>
      </c>
      <c r="P12" s="291"/>
    </row>
    <row r="13" spans="1:16" ht="15" customHeight="1" x14ac:dyDescent="0.25">
      <c r="A13" s="314" t="s">
        <v>42</v>
      </c>
      <c r="B13" s="320"/>
      <c r="C13" s="316">
        <v>0</v>
      </c>
      <c r="D13" s="320"/>
      <c r="E13" s="316">
        <v>0</v>
      </c>
      <c r="F13" s="320"/>
      <c r="G13" s="316">
        <v>0</v>
      </c>
      <c r="H13" s="320"/>
      <c r="I13" s="316">
        <v>0</v>
      </c>
      <c r="J13" s="320"/>
      <c r="K13" s="316"/>
      <c r="L13" s="320"/>
      <c r="M13" s="316">
        <v>0</v>
      </c>
      <c r="N13" s="322" t="s">
        <v>6</v>
      </c>
      <c r="O13" s="319">
        <f t="shared" si="0"/>
        <v>0</v>
      </c>
      <c r="P13" s="291"/>
    </row>
    <row r="14" spans="1:16" ht="15" customHeight="1" x14ac:dyDescent="0.25">
      <c r="A14" s="314" t="s">
        <v>43</v>
      </c>
      <c r="B14" s="320"/>
      <c r="C14" s="316">
        <v>0</v>
      </c>
      <c r="D14" s="320"/>
      <c r="E14" s="316">
        <v>0</v>
      </c>
      <c r="F14" s="320"/>
      <c r="G14" s="316">
        <v>0</v>
      </c>
      <c r="H14" s="320"/>
      <c r="I14" s="316">
        <v>0</v>
      </c>
      <c r="J14" s="320"/>
      <c r="K14" s="316"/>
      <c r="L14" s="320"/>
      <c r="M14" s="316">
        <v>0</v>
      </c>
      <c r="N14" s="322"/>
      <c r="O14" s="319">
        <f t="shared" si="0"/>
        <v>0</v>
      </c>
      <c r="P14" s="291"/>
    </row>
    <row r="15" spans="1:16" ht="15" customHeight="1" x14ac:dyDescent="0.25">
      <c r="A15" s="314" t="s">
        <v>44</v>
      </c>
      <c r="B15" s="320"/>
      <c r="C15" s="316">
        <v>7500</v>
      </c>
      <c r="D15" s="320"/>
      <c r="E15" s="316">
        <v>7500</v>
      </c>
      <c r="F15" s="320"/>
      <c r="G15" s="316">
        <v>7500</v>
      </c>
      <c r="H15" s="320"/>
      <c r="I15" s="316">
        <v>7500</v>
      </c>
      <c r="J15" s="320"/>
      <c r="K15" s="316"/>
      <c r="L15" s="320"/>
      <c r="M15" s="316">
        <v>0</v>
      </c>
      <c r="N15" s="322" t="s">
        <v>6</v>
      </c>
      <c r="O15" s="319">
        <f t="shared" si="0"/>
        <v>30000</v>
      </c>
      <c r="P15" s="291"/>
    </row>
    <row r="16" spans="1:16" s="8" customFormat="1" ht="15" customHeight="1" x14ac:dyDescent="0.25">
      <c r="A16" s="323" t="s">
        <v>45</v>
      </c>
      <c r="B16" s="324">
        <f t="shared" ref="B16:M16" si="1">SUM(B9:B15)</f>
        <v>1</v>
      </c>
      <c r="C16" s="325">
        <f t="shared" si="1"/>
        <v>90500</v>
      </c>
      <c r="D16" s="324">
        <f t="shared" si="1"/>
        <v>1</v>
      </c>
      <c r="E16" s="325">
        <f t="shared" si="1"/>
        <v>90500</v>
      </c>
      <c r="F16" s="324">
        <f t="shared" si="1"/>
        <v>1</v>
      </c>
      <c r="G16" s="325">
        <f t="shared" si="1"/>
        <v>90500</v>
      </c>
      <c r="H16" s="324">
        <f t="shared" si="1"/>
        <v>1</v>
      </c>
      <c r="I16" s="325">
        <f t="shared" si="1"/>
        <v>90500</v>
      </c>
      <c r="J16" s="324">
        <f t="shared" si="1"/>
        <v>0</v>
      </c>
      <c r="K16" s="325">
        <f t="shared" si="1"/>
        <v>0</v>
      </c>
      <c r="L16" s="326">
        <f t="shared" si="1"/>
        <v>0</v>
      </c>
      <c r="M16" s="325">
        <f t="shared" si="1"/>
        <v>0</v>
      </c>
      <c r="N16" s="324">
        <f>SUM(B16+D16+F16+H16+J16+L16)</f>
        <v>4</v>
      </c>
      <c r="O16" s="325">
        <f t="shared" si="0"/>
        <v>362000</v>
      </c>
      <c r="P16" s="327"/>
    </row>
    <row r="17" spans="1:16" s="8" customFormat="1" ht="26.25" customHeight="1" x14ac:dyDescent="0.25">
      <c r="A17" s="262" t="s">
        <v>48</v>
      </c>
      <c r="B17" s="328"/>
      <c r="C17" s="329"/>
      <c r="D17" s="330"/>
      <c r="E17" s="329"/>
      <c r="F17" s="330"/>
      <c r="G17" s="329"/>
      <c r="H17" s="330"/>
      <c r="I17" s="329"/>
      <c r="J17" s="330"/>
      <c r="K17" s="329"/>
      <c r="L17" s="331"/>
      <c r="M17" s="329"/>
      <c r="N17" s="330"/>
      <c r="O17" s="329"/>
      <c r="P17" s="327"/>
    </row>
    <row r="18" spans="1:16" ht="15" customHeight="1" x14ac:dyDescent="0.25">
      <c r="A18" s="332" t="s">
        <v>46</v>
      </c>
      <c r="B18" s="315">
        <v>44</v>
      </c>
      <c r="C18" s="316">
        <v>2083100</v>
      </c>
      <c r="D18" s="315">
        <v>44</v>
      </c>
      <c r="E18" s="316">
        <v>2083100</v>
      </c>
      <c r="F18" s="315">
        <v>44</v>
      </c>
      <c r="G18" s="316">
        <v>2083100</v>
      </c>
      <c r="H18" s="315">
        <v>44</v>
      </c>
      <c r="I18" s="316">
        <v>2083100</v>
      </c>
      <c r="J18" s="315"/>
      <c r="K18" s="316"/>
      <c r="L18" s="317">
        <v>0</v>
      </c>
      <c r="M18" s="316">
        <v>0</v>
      </c>
      <c r="N18" s="318">
        <f>SUM(B18+D18+F18+H18+J18+L18)</f>
        <v>176</v>
      </c>
      <c r="O18" s="319">
        <f>SUM(C18+E18+G18+I18+K18+M18)</f>
        <v>8332400</v>
      </c>
      <c r="P18" s="291"/>
    </row>
    <row r="19" spans="1:16" ht="15" customHeight="1" x14ac:dyDescent="0.25">
      <c r="A19" s="332" t="s">
        <v>44</v>
      </c>
      <c r="B19" s="320" t="s">
        <v>6</v>
      </c>
      <c r="C19" s="316">
        <v>85000</v>
      </c>
      <c r="D19" s="320" t="s">
        <v>6</v>
      </c>
      <c r="E19" s="316">
        <v>85000</v>
      </c>
      <c r="F19" s="320" t="s">
        <v>6</v>
      </c>
      <c r="G19" s="316">
        <v>85000</v>
      </c>
      <c r="H19" s="320" t="s">
        <v>6</v>
      </c>
      <c r="I19" s="316">
        <v>85000</v>
      </c>
      <c r="J19" s="320"/>
      <c r="K19" s="316"/>
      <c r="L19" s="321" t="s">
        <v>6</v>
      </c>
      <c r="M19" s="316">
        <v>0</v>
      </c>
      <c r="N19" s="322" t="s">
        <v>6</v>
      </c>
      <c r="O19" s="319">
        <f>SUM(C19+E19+G19+I19+K19+M19)</f>
        <v>340000</v>
      </c>
      <c r="P19" s="291"/>
    </row>
    <row r="20" spans="1:16" s="8" customFormat="1" ht="15" customHeight="1" x14ac:dyDescent="0.25">
      <c r="A20" s="333" t="s">
        <v>47</v>
      </c>
      <c r="B20" s="334">
        <f t="shared" ref="B20:M20" si="2">SUM(B18:B19)</f>
        <v>44</v>
      </c>
      <c r="C20" s="335">
        <f t="shared" si="2"/>
        <v>2168100</v>
      </c>
      <c r="D20" s="334">
        <f t="shared" si="2"/>
        <v>44</v>
      </c>
      <c r="E20" s="335">
        <f t="shared" si="2"/>
        <v>2168100</v>
      </c>
      <c r="F20" s="334">
        <f t="shared" si="2"/>
        <v>44</v>
      </c>
      <c r="G20" s="335">
        <f t="shared" si="2"/>
        <v>2168100</v>
      </c>
      <c r="H20" s="334">
        <f t="shared" si="2"/>
        <v>44</v>
      </c>
      <c r="I20" s="335">
        <f t="shared" si="2"/>
        <v>2168100</v>
      </c>
      <c r="J20" s="334">
        <f t="shared" si="2"/>
        <v>0</v>
      </c>
      <c r="K20" s="335">
        <f t="shared" si="2"/>
        <v>0</v>
      </c>
      <c r="L20" s="336">
        <f t="shared" si="2"/>
        <v>0</v>
      </c>
      <c r="M20" s="335">
        <f t="shared" si="2"/>
        <v>0</v>
      </c>
      <c r="N20" s="334">
        <f>SUM(B20+D20+F20+H20+J20+L20)</f>
        <v>176</v>
      </c>
      <c r="O20" s="335">
        <f>SUM(C20+E20+G20+I20+K20+M20)</f>
        <v>8672400</v>
      </c>
      <c r="P20" s="327"/>
    </row>
    <row r="21" spans="1:16" x14ac:dyDescent="0.25">
      <c r="A21" s="337"/>
      <c r="B21" s="309"/>
      <c r="C21" s="312"/>
      <c r="D21" s="309"/>
      <c r="E21" s="312"/>
      <c r="F21" s="309"/>
      <c r="G21" s="312"/>
      <c r="H21" s="309"/>
      <c r="I21" s="312"/>
      <c r="J21" s="309"/>
      <c r="K21" s="312"/>
      <c r="L21" s="311"/>
      <c r="M21" s="312"/>
      <c r="N21" s="338" t="s">
        <v>6</v>
      </c>
      <c r="O21" s="339" t="s">
        <v>6</v>
      </c>
      <c r="P21" s="291"/>
    </row>
    <row r="22" spans="1:16" s="8" customFormat="1" ht="13.8" thickBot="1" x14ac:dyDescent="0.3">
      <c r="A22" s="340" t="s">
        <v>35</v>
      </c>
      <c r="B22" s="341">
        <f t="shared" ref="B22:M22" si="3">SUM(B16+B20)</f>
        <v>45</v>
      </c>
      <c r="C22" s="342">
        <f t="shared" si="3"/>
        <v>2258600</v>
      </c>
      <c r="D22" s="341">
        <f t="shared" si="3"/>
        <v>45</v>
      </c>
      <c r="E22" s="342">
        <f t="shared" si="3"/>
        <v>2258600</v>
      </c>
      <c r="F22" s="341">
        <f t="shared" si="3"/>
        <v>45</v>
      </c>
      <c r="G22" s="342">
        <f t="shared" si="3"/>
        <v>2258600</v>
      </c>
      <c r="H22" s="341">
        <f t="shared" si="3"/>
        <v>45</v>
      </c>
      <c r="I22" s="342">
        <f t="shared" si="3"/>
        <v>2258600</v>
      </c>
      <c r="J22" s="341">
        <f t="shared" si="3"/>
        <v>0</v>
      </c>
      <c r="K22" s="342">
        <f t="shared" si="3"/>
        <v>0</v>
      </c>
      <c r="L22" s="343">
        <f t="shared" si="3"/>
        <v>0</v>
      </c>
      <c r="M22" s="342">
        <f t="shared" si="3"/>
        <v>0</v>
      </c>
      <c r="N22" s="341">
        <f>SUM(B22+D22+F22+H22+J22+L22)</f>
        <v>180</v>
      </c>
      <c r="O22" s="342">
        <f>SUM(C22+E22+G22+I22+K22+M22)</f>
        <v>9034400</v>
      </c>
      <c r="P22" s="327"/>
    </row>
    <row r="23" spans="1:16" ht="13.8" thickTop="1" x14ac:dyDescent="0.25">
      <c r="A23" s="344"/>
      <c r="B23" s="344"/>
      <c r="C23" s="345"/>
      <c r="D23" s="346"/>
      <c r="E23" s="345"/>
      <c r="F23" s="346"/>
      <c r="G23" s="345"/>
      <c r="H23" s="344"/>
      <c r="I23" s="345"/>
      <c r="J23" s="344"/>
      <c r="K23" s="344"/>
      <c r="L23" s="344"/>
      <c r="M23" s="344"/>
      <c r="N23" s="347"/>
      <c r="O23" s="347"/>
      <c r="P23" s="291"/>
    </row>
    <row r="24" spans="1:16" x14ac:dyDescent="0.25">
      <c r="A24" s="291"/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1"/>
      <c r="P24" s="291"/>
    </row>
  </sheetData>
  <mergeCells count="2">
    <mergeCell ref="N2:O2"/>
    <mergeCell ref="E2:I2"/>
  </mergeCells>
  <phoneticPr fontId="0" type="noConversion"/>
  <printOptions horizontalCentered="1" headings="1" gridLines="1"/>
  <pageMargins left="0.4" right="0.5" top="1" bottom="1" header="0.5" footer="0.5"/>
  <pageSetup orientation="landscape" horizontalDpi="4294967292" verticalDpi="4294967292" r:id="rId1"/>
  <headerFooter alignWithMargins="0">
    <oddFooter>&amp;L&amp;"Tahoma,Regular"&amp;8Version 1.2 SAMPLE (09/2002)&amp;R&amp;"Tahoma,Regular"&amp;8Printed on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zoomScaleNormal="100" workbookViewId="0"/>
  </sheetViews>
  <sheetFormatPr defaultRowHeight="12" x14ac:dyDescent="0.2"/>
  <cols>
    <col min="1" max="1" width="32.33203125" customWidth="1"/>
    <col min="2" max="2" width="4.77734375" customWidth="1"/>
    <col min="3" max="3" width="10.109375" customWidth="1"/>
    <col min="4" max="4" width="4.77734375" customWidth="1"/>
    <col min="5" max="5" width="10.109375" customWidth="1"/>
    <col min="6" max="6" width="4.77734375" style="50" customWidth="1"/>
    <col min="7" max="7" width="10.109375" customWidth="1"/>
    <col min="8" max="8" width="4.77734375" customWidth="1"/>
    <col min="9" max="9" width="10.109375" customWidth="1"/>
    <col min="10" max="10" width="4.77734375" hidden="1" customWidth="1"/>
    <col min="11" max="11" width="10.109375" hidden="1" customWidth="1"/>
    <col min="12" max="12" width="4.77734375" hidden="1" customWidth="1"/>
    <col min="13" max="13" width="10.109375" hidden="1" customWidth="1"/>
    <col min="14" max="14" width="5.44140625" style="10" customWidth="1"/>
    <col min="15" max="15" width="13.6640625" style="10" customWidth="1"/>
  </cols>
  <sheetData>
    <row r="1" spans="1:16" x14ac:dyDescent="0.2">
      <c r="A1" s="348"/>
      <c r="B1" s="450" t="s">
        <v>24</v>
      </c>
      <c r="C1" s="450"/>
      <c r="D1" s="450"/>
      <c r="E1" s="451" t="s">
        <v>112</v>
      </c>
      <c r="F1" s="451"/>
      <c r="G1" s="451"/>
      <c r="H1" s="451"/>
      <c r="I1" s="451"/>
      <c r="J1" s="451"/>
      <c r="K1" s="348"/>
      <c r="L1" s="348"/>
      <c r="M1" s="348"/>
      <c r="N1" s="349"/>
      <c r="O1" s="349"/>
    </row>
    <row r="2" spans="1:16" s="10" customFormat="1" ht="12.6" x14ac:dyDescent="0.25">
      <c r="A2" s="350"/>
      <c r="B2" s="350"/>
      <c r="C2" s="351" t="s">
        <v>25</v>
      </c>
      <c r="D2" s="350"/>
      <c r="E2" s="352"/>
      <c r="F2" s="353"/>
      <c r="G2" s="354"/>
      <c r="H2" s="350"/>
      <c r="I2" s="350"/>
      <c r="J2" s="350"/>
      <c r="K2" s="348"/>
      <c r="L2" s="348"/>
      <c r="M2" s="348"/>
      <c r="N2" s="355" t="str">
        <f>EXIS!N2</f>
        <v>Date Prepared:  06/01/2002</v>
      </c>
      <c r="O2" s="348"/>
      <c r="P2" s="12"/>
    </row>
    <row r="3" spans="1:16" s="10" customFormat="1" ht="12.6" x14ac:dyDescent="0.25">
      <c r="A3" s="284" t="str">
        <f>EXIS!A2</f>
        <v xml:space="preserve">Department:  Department of Local Planning </v>
      </c>
      <c r="B3" s="349"/>
      <c r="C3" s="349"/>
      <c r="D3" s="452" t="s">
        <v>26</v>
      </c>
      <c r="E3" s="452"/>
      <c r="F3" s="452"/>
      <c r="G3" s="452"/>
      <c r="H3" s="452"/>
      <c r="I3" s="452"/>
      <c r="J3" s="349"/>
      <c r="K3" s="356"/>
      <c r="L3" s="356"/>
      <c r="M3" s="356"/>
      <c r="N3" s="356"/>
      <c r="O3" s="356"/>
      <c r="P3" s="12"/>
    </row>
    <row r="4" spans="1:16" s="10" customFormat="1" ht="12.6" x14ac:dyDescent="0.25">
      <c r="A4" s="284" t="str">
        <f>EXIS!A3</f>
        <v xml:space="preserve">Project:  Upgrade Database and Servers </v>
      </c>
      <c r="B4" s="352"/>
      <c r="C4" s="350"/>
      <c r="D4" s="350"/>
      <c r="E4" s="350"/>
      <c r="F4" s="357"/>
      <c r="G4" s="350"/>
      <c r="H4" s="350"/>
      <c r="I4" s="350"/>
      <c r="J4" s="350"/>
      <c r="K4" s="350"/>
      <c r="L4" s="350"/>
      <c r="M4" s="350"/>
      <c r="N4" s="350"/>
      <c r="O4" s="350"/>
      <c r="P4" s="12"/>
    </row>
    <row r="5" spans="1:16" s="19" customFormat="1" x14ac:dyDescent="0.2">
      <c r="A5" s="358"/>
      <c r="B5" s="359" t="s">
        <v>14</v>
      </c>
      <c r="C5" s="360" t="str">
        <f>EXIS!C5</f>
        <v>2002/03</v>
      </c>
      <c r="D5" s="359" t="s">
        <v>14</v>
      </c>
      <c r="E5" s="360" t="str">
        <f>EXIS!E5</f>
        <v>2003/04</v>
      </c>
      <c r="F5" s="359" t="s">
        <v>14</v>
      </c>
      <c r="G5" s="360" t="str">
        <f>EXIS!G5</f>
        <v>2004/05</v>
      </c>
      <c r="H5" s="359" t="s">
        <v>14</v>
      </c>
      <c r="I5" s="360" t="str">
        <f>EXIS!I5</f>
        <v>2005/06</v>
      </c>
      <c r="J5" s="359" t="s">
        <v>14</v>
      </c>
      <c r="K5" s="360" t="str">
        <f>EXIS!K5</f>
        <v>2006/07</v>
      </c>
      <c r="L5" s="359" t="s">
        <v>14</v>
      </c>
      <c r="M5" s="360" t="str">
        <f>EXIS!M5</f>
        <v>2007/08</v>
      </c>
      <c r="N5" s="361"/>
      <c r="O5" s="362" t="s">
        <v>1</v>
      </c>
      <c r="P5" s="18"/>
    </row>
    <row r="6" spans="1:16" s="10" customFormat="1" ht="13.2" thickBot="1" x14ac:dyDescent="0.3">
      <c r="A6" s="350"/>
      <c r="B6" s="363" t="s">
        <v>2</v>
      </c>
      <c r="C6" s="364" t="s">
        <v>3</v>
      </c>
      <c r="D6" s="363" t="s">
        <v>2</v>
      </c>
      <c r="E6" s="364" t="s">
        <v>3</v>
      </c>
      <c r="F6" s="365" t="s">
        <v>2</v>
      </c>
      <c r="G6" s="364" t="s">
        <v>3</v>
      </c>
      <c r="H6" s="363" t="s">
        <v>2</v>
      </c>
      <c r="I6" s="364" t="s">
        <v>3</v>
      </c>
      <c r="J6" s="363" t="s">
        <v>2</v>
      </c>
      <c r="K6" s="364" t="s">
        <v>3</v>
      </c>
      <c r="L6" s="363" t="s">
        <v>2</v>
      </c>
      <c r="M6" s="364" t="s">
        <v>3</v>
      </c>
      <c r="N6" s="363" t="s">
        <v>4</v>
      </c>
      <c r="O6" s="364" t="s">
        <v>5</v>
      </c>
      <c r="P6" s="12"/>
    </row>
    <row r="7" spans="1:16" ht="12.6" thickTop="1" x14ac:dyDescent="0.2">
      <c r="A7" s="366" t="s">
        <v>98</v>
      </c>
      <c r="B7" s="367"/>
      <c r="C7" s="368" t="s">
        <v>6</v>
      </c>
      <c r="D7" s="367"/>
      <c r="E7" s="368"/>
      <c r="F7" s="369"/>
      <c r="G7" s="368"/>
      <c r="H7" s="367"/>
      <c r="I7" s="368"/>
      <c r="J7" s="367"/>
      <c r="K7" s="368"/>
      <c r="L7" s="367"/>
      <c r="M7" s="368"/>
      <c r="N7" s="370"/>
      <c r="O7" s="371"/>
      <c r="P7" s="30"/>
    </row>
    <row r="8" spans="1:16" ht="11.85" customHeight="1" x14ac:dyDescent="0.2">
      <c r="A8" s="372" t="s">
        <v>49</v>
      </c>
      <c r="B8" s="373">
        <v>3</v>
      </c>
      <c r="C8" s="374">
        <v>150000</v>
      </c>
      <c r="D8" s="373">
        <v>3</v>
      </c>
      <c r="E8" s="374">
        <v>150000</v>
      </c>
      <c r="F8" s="373">
        <v>1</v>
      </c>
      <c r="G8" s="374">
        <v>50000</v>
      </c>
      <c r="H8" s="373">
        <v>0</v>
      </c>
      <c r="I8" s="374">
        <v>0</v>
      </c>
      <c r="J8" s="376">
        <v>0</v>
      </c>
      <c r="K8" s="375">
        <v>0</v>
      </c>
      <c r="L8" s="376">
        <v>0</v>
      </c>
      <c r="M8" s="375">
        <v>0</v>
      </c>
      <c r="N8" s="377">
        <f>SUM(B8+D8+F8+H8+J8+L8)</f>
        <v>7</v>
      </c>
      <c r="O8" s="378">
        <f>SUM(C8+E8+G8+I8+K8+M8)</f>
        <v>350000</v>
      </c>
      <c r="P8" s="30"/>
    </row>
    <row r="9" spans="1:16" ht="11.85" customHeight="1" x14ac:dyDescent="0.2">
      <c r="A9" s="372" t="s">
        <v>50</v>
      </c>
      <c r="B9" s="379"/>
      <c r="C9" s="375">
        <v>75000</v>
      </c>
      <c r="D9" s="379"/>
      <c r="E9" s="375">
        <v>250698</v>
      </c>
      <c r="F9" s="379"/>
      <c r="G9" s="375">
        <v>0</v>
      </c>
      <c r="H9" s="379"/>
      <c r="I9" s="375">
        <v>0</v>
      </c>
      <c r="J9" s="379" t="s">
        <v>6</v>
      </c>
      <c r="K9" s="375">
        <v>0</v>
      </c>
      <c r="L9" s="379" t="s">
        <v>6</v>
      </c>
      <c r="M9" s="375">
        <v>0</v>
      </c>
      <c r="N9" s="377" t="s">
        <v>6</v>
      </c>
      <c r="O9" s="378">
        <f>SUM(C9+E9+G9+I9+K9+M9)</f>
        <v>325698</v>
      </c>
      <c r="P9" s="30"/>
    </row>
    <row r="10" spans="1:16" ht="11.85" customHeight="1" x14ac:dyDescent="0.2">
      <c r="A10" s="372" t="s">
        <v>51</v>
      </c>
      <c r="B10" s="379"/>
      <c r="C10" s="375">
        <v>26950</v>
      </c>
      <c r="D10" s="379"/>
      <c r="E10" s="375">
        <v>75800</v>
      </c>
      <c r="F10" s="379"/>
      <c r="G10" s="375">
        <v>0</v>
      </c>
      <c r="H10" s="379"/>
      <c r="I10" s="375">
        <v>0</v>
      </c>
      <c r="J10" s="379"/>
      <c r="K10" s="375">
        <v>0</v>
      </c>
      <c r="L10" s="379"/>
      <c r="M10" s="375">
        <v>0</v>
      </c>
      <c r="N10" s="377" t="s">
        <v>6</v>
      </c>
      <c r="O10" s="378">
        <f>SUM(C10+E10+G10+I10+K10+M10)</f>
        <v>102750</v>
      </c>
      <c r="P10" s="30"/>
    </row>
    <row r="11" spans="1:16" ht="11.85" customHeight="1" x14ac:dyDescent="0.2">
      <c r="A11" s="372" t="s">
        <v>52</v>
      </c>
      <c r="B11" s="379"/>
      <c r="C11" s="380">
        <v>15000</v>
      </c>
      <c r="D11" s="379"/>
      <c r="E11" s="380">
        <v>7000</v>
      </c>
      <c r="F11" s="379"/>
      <c r="G11" s="380">
        <v>0</v>
      </c>
      <c r="H11" s="379"/>
      <c r="I11" s="380">
        <v>0</v>
      </c>
      <c r="J11" s="381"/>
      <c r="K11" s="380">
        <v>0</v>
      </c>
      <c r="L11" s="381"/>
      <c r="M11" s="375">
        <v>0</v>
      </c>
      <c r="N11" s="377" t="s">
        <v>6</v>
      </c>
      <c r="O11" s="378">
        <f>SUM(C11+E11+G11+I11+K11+M11)</f>
        <v>22000</v>
      </c>
      <c r="P11" s="30"/>
    </row>
    <row r="12" spans="1:16" ht="11.85" customHeight="1" x14ac:dyDescent="0.2">
      <c r="A12" s="383" t="s">
        <v>53</v>
      </c>
      <c r="B12" s="64"/>
      <c r="C12" s="65"/>
      <c r="D12" s="64"/>
      <c r="E12" s="65"/>
      <c r="F12" s="64"/>
      <c r="G12" s="65"/>
      <c r="H12" s="64"/>
      <c r="I12" s="65"/>
      <c r="J12" s="64"/>
      <c r="K12" s="65"/>
      <c r="L12" s="64"/>
      <c r="M12" s="65"/>
      <c r="N12" s="66"/>
      <c r="O12" s="67"/>
      <c r="P12" s="30"/>
    </row>
    <row r="13" spans="1:16" ht="11.85" customHeight="1" x14ac:dyDescent="0.2">
      <c r="A13" s="69" t="s">
        <v>54</v>
      </c>
      <c r="B13" s="64"/>
      <c r="C13" s="428">
        <v>25000</v>
      </c>
      <c r="D13" s="64"/>
      <c r="E13" s="428">
        <v>125000</v>
      </c>
      <c r="F13" s="64"/>
      <c r="G13" s="428">
        <v>20000</v>
      </c>
      <c r="H13" s="64"/>
      <c r="I13" s="428">
        <v>0</v>
      </c>
      <c r="J13" s="68" t="s">
        <v>6</v>
      </c>
      <c r="K13" s="429">
        <v>0</v>
      </c>
      <c r="L13" s="64"/>
      <c r="M13" s="429">
        <v>0</v>
      </c>
      <c r="N13" s="66" t="s">
        <v>6</v>
      </c>
      <c r="O13" s="433">
        <f t="shared" ref="O13:O22" si="0">SUM(C13+E13+G13+I13+K13+M13)</f>
        <v>170000</v>
      </c>
      <c r="P13" s="30"/>
    </row>
    <row r="14" spans="1:16" ht="11.85" customHeight="1" x14ac:dyDescent="0.2">
      <c r="A14" s="69" t="s">
        <v>55</v>
      </c>
      <c r="B14" s="64"/>
      <c r="C14" s="428">
        <v>19500</v>
      </c>
      <c r="D14" s="64"/>
      <c r="E14" s="428">
        <v>38750</v>
      </c>
      <c r="F14" s="64"/>
      <c r="G14" s="428">
        <v>5000</v>
      </c>
      <c r="H14" s="64"/>
      <c r="I14" s="428">
        <v>0</v>
      </c>
      <c r="J14" s="68"/>
      <c r="K14" s="429">
        <v>0</v>
      </c>
      <c r="L14" s="64"/>
      <c r="M14" s="429">
        <v>0</v>
      </c>
      <c r="N14" s="66" t="s">
        <v>6</v>
      </c>
      <c r="O14" s="433">
        <f t="shared" si="0"/>
        <v>63250</v>
      </c>
      <c r="P14" s="30"/>
    </row>
    <row r="15" spans="1:16" ht="11.85" customHeight="1" x14ac:dyDescent="0.2">
      <c r="A15" s="69" t="s">
        <v>56</v>
      </c>
      <c r="B15" s="64"/>
      <c r="C15" s="428">
        <v>15000</v>
      </c>
      <c r="D15" s="64"/>
      <c r="E15" s="428">
        <v>17890</v>
      </c>
      <c r="F15" s="64"/>
      <c r="G15" s="428">
        <v>2500</v>
      </c>
      <c r="H15" s="64"/>
      <c r="I15" s="428">
        <v>0</v>
      </c>
      <c r="J15" s="68"/>
      <c r="K15" s="429">
        <v>0</v>
      </c>
      <c r="L15" s="64"/>
      <c r="M15" s="429">
        <v>0</v>
      </c>
      <c r="N15" s="66" t="s">
        <v>6</v>
      </c>
      <c r="O15" s="433">
        <f t="shared" si="0"/>
        <v>35390</v>
      </c>
      <c r="P15" s="30"/>
    </row>
    <row r="16" spans="1:16" ht="11.85" customHeight="1" x14ac:dyDescent="0.2">
      <c r="A16" s="69" t="s">
        <v>57</v>
      </c>
      <c r="B16" s="64"/>
      <c r="C16" s="428">
        <v>30000</v>
      </c>
      <c r="D16" s="64"/>
      <c r="E16" s="428">
        <v>45000</v>
      </c>
      <c r="F16" s="64"/>
      <c r="G16" s="428">
        <v>6000</v>
      </c>
      <c r="H16" s="64"/>
      <c r="I16" s="428">
        <v>0</v>
      </c>
      <c r="J16" s="68"/>
      <c r="K16" s="429">
        <v>0</v>
      </c>
      <c r="L16" s="64"/>
      <c r="M16" s="429">
        <v>0</v>
      </c>
      <c r="N16" s="66" t="s">
        <v>6</v>
      </c>
      <c r="O16" s="433">
        <f t="shared" si="0"/>
        <v>81000</v>
      </c>
      <c r="P16" s="30"/>
    </row>
    <row r="17" spans="1:16" ht="11.85" customHeight="1" x14ac:dyDescent="0.2">
      <c r="A17" s="69" t="s">
        <v>58</v>
      </c>
      <c r="B17" s="64"/>
      <c r="C17" s="428">
        <v>650</v>
      </c>
      <c r="D17" s="64"/>
      <c r="E17" s="428">
        <v>7800</v>
      </c>
      <c r="F17" s="64"/>
      <c r="G17" s="428">
        <v>50</v>
      </c>
      <c r="H17" s="64"/>
      <c r="I17" s="428">
        <v>0</v>
      </c>
      <c r="J17" s="68"/>
      <c r="K17" s="429">
        <v>0</v>
      </c>
      <c r="L17" s="64"/>
      <c r="M17" s="429">
        <v>0</v>
      </c>
      <c r="N17" s="66" t="s">
        <v>6</v>
      </c>
      <c r="O17" s="433">
        <f t="shared" si="0"/>
        <v>8500</v>
      </c>
      <c r="P17" s="30"/>
    </row>
    <row r="18" spans="1:16" ht="11.85" customHeight="1" x14ac:dyDescent="0.2">
      <c r="A18" s="384" t="s">
        <v>59</v>
      </c>
      <c r="B18" s="385" t="s">
        <v>6</v>
      </c>
      <c r="C18" s="386">
        <f>SUM(C13:C17)</f>
        <v>90150</v>
      </c>
      <c r="D18" s="387"/>
      <c r="E18" s="386">
        <f>SUM(E13:E17)</f>
        <v>234440</v>
      </c>
      <c r="F18" s="387"/>
      <c r="G18" s="386">
        <f>SUM(G13:G17)</f>
        <v>33550</v>
      </c>
      <c r="H18" s="387"/>
      <c r="I18" s="386">
        <f>SUM(I13:I17)</f>
        <v>0</v>
      </c>
      <c r="J18" s="387"/>
      <c r="K18" s="388">
        <f>SUM(K13:K17)</f>
        <v>0</v>
      </c>
      <c r="L18" s="389" t="s">
        <v>6</v>
      </c>
      <c r="M18" s="388">
        <f>SUM(M13:M17)</f>
        <v>0</v>
      </c>
      <c r="N18" s="390" t="s">
        <v>6</v>
      </c>
      <c r="O18" s="391">
        <f t="shared" si="0"/>
        <v>358140</v>
      </c>
      <c r="P18" s="30"/>
    </row>
    <row r="19" spans="1:16" ht="11.85" customHeight="1" x14ac:dyDescent="0.2">
      <c r="A19" s="372" t="s">
        <v>42</v>
      </c>
      <c r="B19" s="379" t="s">
        <v>6</v>
      </c>
      <c r="C19" s="380">
        <v>7900</v>
      </c>
      <c r="D19" s="381" t="s">
        <v>6</v>
      </c>
      <c r="E19" s="380">
        <v>1500</v>
      </c>
      <c r="F19" s="382" t="s">
        <v>6</v>
      </c>
      <c r="G19" s="380">
        <v>1000</v>
      </c>
      <c r="H19" s="381" t="s">
        <v>6</v>
      </c>
      <c r="I19" s="380">
        <v>0</v>
      </c>
      <c r="J19" s="381" t="s">
        <v>6</v>
      </c>
      <c r="K19" s="375">
        <v>0</v>
      </c>
      <c r="L19" s="379" t="s">
        <v>6</v>
      </c>
      <c r="M19" s="375">
        <v>0</v>
      </c>
      <c r="N19" s="390" t="s">
        <v>6</v>
      </c>
      <c r="O19" s="378">
        <f t="shared" si="0"/>
        <v>10400</v>
      </c>
      <c r="P19" s="30"/>
    </row>
    <row r="20" spans="1:16" ht="11.85" customHeight="1" x14ac:dyDescent="0.2">
      <c r="A20" s="372" t="s">
        <v>43</v>
      </c>
      <c r="B20" s="379"/>
      <c r="C20" s="380">
        <v>2500</v>
      </c>
      <c r="D20" s="381"/>
      <c r="E20" s="380">
        <v>0</v>
      </c>
      <c r="F20" s="382"/>
      <c r="G20" s="380">
        <v>0</v>
      </c>
      <c r="H20" s="381"/>
      <c r="I20" s="380">
        <v>0</v>
      </c>
      <c r="J20" s="381"/>
      <c r="K20" s="375">
        <v>0</v>
      </c>
      <c r="L20" s="379"/>
      <c r="M20" s="375"/>
      <c r="N20" s="390" t="s">
        <v>6</v>
      </c>
      <c r="O20" s="378">
        <f t="shared" si="0"/>
        <v>2500</v>
      </c>
      <c r="P20" s="30"/>
    </row>
    <row r="21" spans="1:16" ht="11.85" customHeight="1" x14ac:dyDescent="0.2">
      <c r="A21" s="372" t="s">
        <v>44</v>
      </c>
      <c r="B21" s="379"/>
      <c r="C21" s="392">
        <v>12650</v>
      </c>
      <c r="D21" s="381" t="s">
        <v>6</v>
      </c>
      <c r="E21" s="392">
        <v>0</v>
      </c>
      <c r="F21" s="382" t="s">
        <v>6</v>
      </c>
      <c r="G21" s="392">
        <v>0</v>
      </c>
      <c r="H21" s="381" t="s">
        <v>6</v>
      </c>
      <c r="I21" s="392">
        <v>0</v>
      </c>
      <c r="J21" s="381" t="s">
        <v>6</v>
      </c>
      <c r="K21" s="375">
        <v>0</v>
      </c>
      <c r="L21" s="393" t="s">
        <v>6</v>
      </c>
      <c r="M21" s="375">
        <v>0</v>
      </c>
      <c r="N21" s="390" t="s">
        <v>6</v>
      </c>
      <c r="O21" s="378">
        <f t="shared" si="0"/>
        <v>12650</v>
      </c>
      <c r="P21" s="30"/>
    </row>
    <row r="22" spans="1:16" s="40" customFormat="1" ht="15" customHeight="1" x14ac:dyDescent="0.2">
      <c r="A22" s="394" t="s">
        <v>60</v>
      </c>
      <c r="B22" s="395">
        <f>SUM(B8:B21)</f>
        <v>3</v>
      </c>
      <c r="C22" s="396">
        <f>SUM(C8:C11)+C18+C19+C20+C21</f>
        <v>380150</v>
      </c>
      <c r="D22" s="397">
        <f>SUM(D8:D21)</f>
        <v>3</v>
      </c>
      <c r="E22" s="396">
        <f>SUM(E8:E11)+E18+E19+E20+E21</f>
        <v>719438</v>
      </c>
      <c r="F22" s="397">
        <f>SUM(F8:F21)</f>
        <v>1</v>
      </c>
      <c r="G22" s="396">
        <f>SUM(G8:G11)+G18+G19+G20+G21</f>
        <v>84550</v>
      </c>
      <c r="H22" s="397">
        <f>SUM(H8:H21)</f>
        <v>0</v>
      </c>
      <c r="I22" s="396">
        <f>SUM(I8:I11)+I18+I19+I20+I21</f>
        <v>0</v>
      </c>
      <c r="J22" s="397">
        <f>SUM(J8:J21)</f>
        <v>0</v>
      </c>
      <c r="K22" s="396">
        <f>SUM(K8:K11)+K18+K19+K20+K21</f>
        <v>0</v>
      </c>
      <c r="L22" s="397">
        <f>SUM(L8)</f>
        <v>0</v>
      </c>
      <c r="M22" s="398">
        <f>SUM(M8:M11)+M18+M19+M21</f>
        <v>0</v>
      </c>
      <c r="N22" s="395">
        <f>SUM(B22+D22+F22+H22+J22+L22)</f>
        <v>7</v>
      </c>
      <c r="O22" s="396">
        <f t="shared" si="0"/>
        <v>1184138</v>
      </c>
      <c r="P22" s="39"/>
    </row>
    <row r="23" spans="1:16" ht="11.85" customHeight="1" x14ac:dyDescent="0.2">
      <c r="A23" s="399" t="s">
        <v>99</v>
      </c>
      <c r="B23" s="400"/>
      <c r="C23" s="401"/>
      <c r="D23" s="400"/>
      <c r="E23" s="401"/>
      <c r="F23" s="402"/>
      <c r="G23" s="401"/>
      <c r="H23" s="400"/>
      <c r="I23" s="401"/>
      <c r="J23" s="400"/>
      <c r="K23" s="401"/>
      <c r="L23" s="400"/>
      <c r="M23" s="401"/>
      <c r="N23" s="403" t="s">
        <v>6</v>
      </c>
      <c r="O23" s="404" t="s">
        <v>6</v>
      </c>
    </row>
    <row r="24" spans="1:16" ht="11.85" customHeight="1" x14ac:dyDescent="0.2">
      <c r="A24" s="372" t="s">
        <v>49</v>
      </c>
      <c r="B24" s="376">
        <v>0</v>
      </c>
      <c r="C24" s="375">
        <v>0</v>
      </c>
      <c r="D24" s="376">
        <v>0</v>
      </c>
      <c r="E24" s="375">
        <v>0</v>
      </c>
      <c r="F24" s="376">
        <v>0.5</v>
      </c>
      <c r="G24" s="375">
        <v>25000</v>
      </c>
      <c r="H24" s="376">
        <v>1</v>
      </c>
      <c r="I24" s="375">
        <v>50000</v>
      </c>
      <c r="J24" s="376">
        <v>0</v>
      </c>
      <c r="K24" s="375">
        <v>0</v>
      </c>
      <c r="L24" s="376">
        <v>0</v>
      </c>
      <c r="M24" s="375">
        <v>0</v>
      </c>
      <c r="N24" s="377">
        <f>SUM(B24+D24+F24+H24+J24+L24)</f>
        <v>1.5</v>
      </c>
      <c r="O24" s="378">
        <f>SUM(C24+E24+G24+I24+K24+M24)</f>
        <v>75000</v>
      </c>
    </row>
    <row r="25" spans="1:16" ht="11.85" customHeight="1" x14ac:dyDescent="0.2">
      <c r="A25" s="372" t="s">
        <v>61</v>
      </c>
      <c r="B25" s="379" t="s">
        <v>6</v>
      </c>
      <c r="C25" s="375">
        <v>500</v>
      </c>
      <c r="D25" s="379" t="s">
        <v>6</v>
      </c>
      <c r="E25" s="375">
        <v>3500</v>
      </c>
      <c r="F25" s="379" t="s">
        <v>6</v>
      </c>
      <c r="G25" s="375">
        <v>3500</v>
      </c>
      <c r="H25" s="379" t="s">
        <v>6</v>
      </c>
      <c r="I25" s="375">
        <v>3500</v>
      </c>
      <c r="J25" s="379" t="s">
        <v>6</v>
      </c>
      <c r="K25" s="375">
        <v>0</v>
      </c>
      <c r="L25" s="379" t="s">
        <v>6</v>
      </c>
      <c r="M25" s="375">
        <v>0</v>
      </c>
      <c r="N25" s="379" t="s">
        <v>6</v>
      </c>
      <c r="O25" s="378">
        <f t="shared" ref="O25:O33" si="1">SUM(C25+E25+G25+I25+K25+M25)</f>
        <v>11000</v>
      </c>
    </row>
    <row r="26" spans="1:16" ht="11.85" customHeight="1" x14ac:dyDescent="0.2">
      <c r="A26" s="372" t="s">
        <v>40</v>
      </c>
      <c r="B26" s="379"/>
      <c r="C26" s="375">
        <v>2500</v>
      </c>
      <c r="D26" s="379"/>
      <c r="E26" s="375">
        <v>5000</v>
      </c>
      <c r="F26" s="379"/>
      <c r="G26" s="375">
        <v>7500</v>
      </c>
      <c r="H26" s="379"/>
      <c r="I26" s="375">
        <v>7500</v>
      </c>
      <c r="J26" s="379"/>
      <c r="K26" s="375">
        <v>0</v>
      </c>
      <c r="L26" s="379"/>
      <c r="M26" s="375">
        <v>0</v>
      </c>
      <c r="N26" s="379"/>
      <c r="O26" s="378">
        <f t="shared" si="1"/>
        <v>22500</v>
      </c>
    </row>
    <row r="27" spans="1:16" ht="11.85" customHeight="1" x14ac:dyDescent="0.2">
      <c r="A27" s="372" t="s">
        <v>52</v>
      </c>
      <c r="B27" s="379" t="s">
        <v>6</v>
      </c>
      <c r="C27" s="375">
        <v>0</v>
      </c>
      <c r="D27" s="379" t="s">
        <v>6</v>
      </c>
      <c r="E27" s="375">
        <v>7500</v>
      </c>
      <c r="F27" s="379" t="s">
        <v>6</v>
      </c>
      <c r="G27" s="375">
        <v>15000</v>
      </c>
      <c r="H27" s="379" t="s">
        <v>6</v>
      </c>
      <c r="I27" s="375">
        <v>18000</v>
      </c>
      <c r="J27" s="379" t="s">
        <v>6</v>
      </c>
      <c r="K27" s="375">
        <v>0</v>
      </c>
      <c r="L27" s="379" t="s">
        <v>6</v>
      </c>
      <c r="M27" s="375">
        <v>0</v>
      </c>
      <c r="N27" s="379" t="s">
        <v>6</v>
      </c>
      <c r="O27" s="378">
        <f t="shared" si="1"/>
        <v>40500</v>
      </c>
    </row>
    <row r="28" spans="1:16" ht="11.85" customHeight="1" x14ac:dyDescent="0.2">
      <c r="A28" s="372" t="s">
        <v>53</v>
      </c>
      <c r="B28" s="379" t="s">
        <v>6</v>
      </c>
      <c r="C28" s="375">
        <v>15000</v>
      </c>
      <c r="D28" s="379"/>
      <c r="E28" s="375">
        <v>7500</v>
      </c>
      <c r="F28" s="379" t="s">
        <v>6</v>
      </c>
      <c r="G28" s="375">
        <v>0</v>
      </c>
      <c r="H28" s="379" t="s">
        <v>6</v>
      </c>
      <c r="I28" s="375">
        <v>0</v>
      </c>
      <c r="J28" s="379" t="s">
        <v>6</v>
      </c>
      <c r="K28" s="375">
        <v>0</v>
      </c>
      <c r="L28" s="379" t="s">
        <v>6</v>
      </c>
      <c r="M28" s="375">
        <v>0</v>
      </c>
      <c r="N28" s="379" t="s">
        <v>6</v>
      </c>
      <c r="O28" s="378">
        <f t="shared" si="1"/>
        <v>22500</v>
      </c>
    </row>
    <row r="29" spans="1:16" ht="11.85" customHeight="1" x14ac:dyDescent="0.2">
      <c r="A29" s="372" t="s">
        <v>42</v>
      </c>
      <c r="B29" s="379"/>
      <c r="C29" s="375">
        <v>2500</v>
      </c>
      <c r="D29" s="379"/>
      <c r="E29" s="375">
        <v>2500</v>
      </c>
      <c r="F29" s="379"/>
      <c r="G29" s="375">
        <v>2500</v>
      </c>
      <c r="H29" s="379"/>
      <c r="I29" s="375">
        <v>2500</v>
      </c>
      <c r="J29" s="379"/>
      <c r="K29" s="375">
        <v>0</v>
      </c>
      <c r="L29" s="379"/>
      <c r="M29" s="375">
        <v>0</v>
      </c>
      <c r="N29" s="379"/>
      <c r="O29" s="378">
        <f t="shared" si="1"/>
        <v>10000</v>
      </c>
    </row>
    <row r="30" spans="1:16" ht="11.85" customHeight="1" x14ac:dyDescent="0.2">
      <c r="A30" s="372" t="s">
        <v>43</v>
      </c>
      <c r="B30" s="379"/>
      <c r="C30" s="375">
        <v>0</v>
      </c>
      <c r="D30" s="379"/>
      <c r="E30" s="375">
        <v>1000</v>
      </c>
      <c r="F30" s="379"/>
      <c r="G30" s="375">
        <v>1000</v>
      </c>
      <c r="H30" s="379"/>
      <c r="I30" s="375">
        <v>1000</v>
      </c>
      <c r="J30" s="379"/>
      <c r="K30" s="375">
        <v>0</v>
      </c>
      <c r="L30" s="379"/>
      <c r="M30" s="375"/>
      <c r="N30" s="379"/>
      <c r="O30" s="378">
        <f t="shared" si="1"/>
        <v>3000</v>
      </c>
    </row>
    <row r="31" spans="1:16" ht="11.85" customHeight="1" x14ac:dyDescent="0.2">
      <c r="A31" s="372" t="s">
        <v>44</v>
      </c>
      <c r="B31" s="379" t="s">
        <v>6</v>
      </c>
      <c r="C31" s="375">
        <v>5000</v>
      </c>
      <c r="D31" s="379" t="s">
        <v>6</v>
      </c>
      <c r="E31" s="375">
        <v>1000</v>
      </c>
      <c r="F31" s="379" t="s">
        <v>6</v>
      </c>
      <c r="G31" s="375">
        <v>0</v>
      </c>
      <c r="H31" s="379" t="s">
        <v>6</v>
      </c>
      <c r="I31" s="375">
        <v>0</v>
      </c>
      <c r="J31" s="379" t="s">
        <v>6</v>
      </c>
      <c r="K31" s="375">
        <v>0</v>
      </c>
      <c r="L31" s="379" t="s">
        <v>6</v>
      </c>
      <c r="M31" s="375">
        <v>0</v>
      </c>
      <c r="N31" s="379" t="s">
        <v>6</v>
      </c>
      <c r="O31" s="378">
        <f t="shared" si="1"/>
        <v>6000</v>
      </c>
    </row>
    <row r="32" spans="1:16" s="40" customFormat="1" ht="15" customHeight="1" x14ac:dyDescent="0.2">
      <c r="A32" s="405" t="s">
        <v>62</v>
      </c>
      <c r="B32" s="395">
        <f t="shared" ref="B32:M32" si="2">SUM(B24:B31)</f>
        <v>0</v>
      </c>
      <c r="C32" s="398">
        <f t="shared" si="2"/>
        <v>25500</v>
      </c>
      <c r="D32" s="395">
        <f t="shared" si="2"/>
        <v>0</v>
      </c>
      <c r="E32" s="398">
        <f t="shared" si="2"/>
        <v>28000</v>
      </c>
      <c r="F32" s="406">
        <f t="shared" si="2"/>
        <v>0.5</v>
      </c>
      <c r="G32" s="398">
        <f t="shared" si="2"/>
        <v>54500</v>
      </c>
      <c r="H32" s="395">
        <f t="shared" si="2"/>
        <v>1</v>
      </c>
      <c r="I32" s="398">
        <f t="shared" si="2"/>
        <v>82500</v>
      </c>
      <c r="J32" s="395">
        <f t="shared" si="2"/>
        <v>0</v>
      </c>
      <c r="K32" s="398">
        <f t="shared" si="2"/>
        <v>0</v>
      </c>
      <c r="L32" s="395">
        <f t="shared" si="2"/>
        <v>0</v>
      </c>
      <c r="M32" s="398">
        <f t="shared" si="2"/>
        <v>0</v>
      </c>
      <c r="N32" s="395">
        <f>SUM(B32+D32+F32+H32+J32+L32)</f>
        <v>1.5</v>
      </c>
      <c r="O32" s="396">
        <f t="shared" si="1"/>
        <v>190500</v>
      </c>
    </row>
    <row r="33" spans="1:16" s="40" customFormat="1" ht="15" customHeight="1" x14ac:dyDescent="0.2">
      <c r="A33" s="407" t="s">
        <v>27</v>
      </c>
      <c r="B33" s="408">
        <f t="shared" ref="B33:M33" si="3">SUM(B22+B32)</f>
        <v>3</v>
      </c>
      <c r="C33" s="409">
        <f t="shared" si="3"/>
        <v>405650</v>
      </c>
      <c r="D33" s="408">
        <f t="shared" si="3"/>
        <v>3</v>
      </c>
      <c r="E33" s="410">
        <f t="shared" si="3"/>
        <v>747438</v>
      </c>
      <c r="F33" s="411">
        <f t="shared" si="3"/>
        <v>1.5</v>
      </c>
      <c r="G33" s="410">
        <f t="shared" si="3"/>
        <v>139050</v>
      </c>
      <c r="H33" s="408">
        <f t="shared" si="3"/>
        <v>1</v>
      </c>
      <c r="I33" s="410">
        <f t="shared" si="3"/>
        <v>82500</v>
      </c>
      <c r="J33" s="408">
        <f t="shared" si="3"/>
        <v>0</v>
      </c>
      <c r="K33" s="410">
        <f t="shared" si="3"/>
        <v>0</v>
      </c>
      <c r="L33" s="408">
        <f t="shared" si="3"/>
        <v>0</v>
      </c>
      <c r="M33" s="410">
        <f t="shared" si="3"/>
        <v>0</v>
      </c>
      <c r="N33" s="408">
        <f>SUM(B33+D33+F33+H33+J33+L33)</f>
        <v>8.5</v>
      </c>
      <c r="O33" s="412">
        <f t="shared" si="1"/>
        <v>1374638</v>
      </c>
    </row>
    <row r="34" spans="1:16" ht="15" customHeight="1" x14ac:dyDescent="0.2">
      <c r="A34" s="399" t="s">
        <v>100</v>
      </c>
      <c r="B34" s="400"/>
      <c r="C34" s="401"/>
      <c r="D34" s="400"/>
      <c r="E34" s="401"/>
      <c r="F34" s="402"/>
      <c r="G34" s="401"/>
      <c r="H34" s="400"/>
      <c r="I34" s="401"/>
      <c r="J34" s="400"/>
      <c r="K34" s="401"/>
      <c r="L34" s="400"/>
      <c r="M34" s="401"/>
      <c r="N34" s="403" t="s">
        <v>6</v>
      </c>
      <c r="O34" s="404" t="s">
        <v>25</v>
      </c>
      <c r="P34" s="30"/>
    </row>
    <row r="35" spans="1:16" ht="15" customHeight="1" x14ac:dyDescent="0.2">
      <c r="A35" s="372" t="s">
        <v>63</v>
      </c>
      <c r="B35" s="373">
        <v>1</v>
      </c>
      <c r="C35" s="374">
        <v>50000</v>
      </c>
      <c r="D35" s="373">
        <v>1</v>
      </c>
      <c r="E35" s="374">
        <v>50000</v>
      </c>
      <c r="F35" s="373">
        <v>0.5</v>
      </c>
      <c r="G35" s="374">
        <v>25000</v>
      </c>
      <c r="H35" s="373">
        <v>0</v>
      </c>
      <c r="I35" s="374">
        <v>0</v>
      </c>
      <c r="J35" s="376">
        <v>0</v>
      </c>
      <c r="K35" s="375">
        <v>0</v>
      </c>
      <c r="L35" s="376">
        <v>0</v>
      </c>
      <c r="M35" s="375">
        <v>0</v>
      </c>
      <c r="N35" s="377">
        <f>SUM(B35+D35+F35+H35+J35+L35)</f>
        <v>2.5</v>
      </c>
      <c r="O35" s="378">
        <f>SUM(C35+E35+G35+I35+K35+M35)</f>
        <v>125000</v>
      </c>
      <c r="P35" s="30"/>
    </row>
    <row r="36" spans="1:16" ht="15" customHeight="1" x14ac:dyDescent="0.2">
      <c r="A36" s="372" t="s">
        <v>64</v>
      </c>
      <c r="B36" s="379" t="s">
        <v>6</v>
      </c>
      <c r="C36" s="374">
        <v>40500</v>
      </c>
      <c r="D36" s="379" t="s">
        <v>6</v>
      </c>
      <c r="E36" s="374">
        <v>40500</v>
      </c>
      <c r="F36" s="379" t="s">
        <v>6</v>
      </c>
      <c r="G36" s="374">
        <v>20250</v>
      </c>
      <c r="H36" s="379" t="s">
        <v>6</v>
      </c>
      <c r="I36" s="374">
        <v>0</v>
      </c>
      <c r="J36" s="379" t="s">
        <v>6</v>
      </c>
      <c r="K36" s="375">
        <v>0</v>
      </c>
      <c r="L36" s="385" t="s">
        <v>6</v>
      </c>
      <c r="M36" s="375">
        <v>0</v>
      </c>
      <c r="N36" s="379" t="s">
        <v>6</v>
      </c>
      <c r="O36" s="378">
        <f t="shared" ref="O36:O43" si="4">SUM(C36+E36+G36+I36+K36+M36)</f>
        <v>101250</v>
      </c>
      <c r="P36" s="30"/>
    </row>
    <row r="37" spans="1:16" s="40" customFormat="1" ht="15" customHeight="1" x14ac:dyDescent="0.2">
      <c r="A37" s="413" t="s">
        <v>101</v>
      </c>
      <c r="B37" s="395">
        <f t="shared" ref="B37:M37" si="5">SUM(B35:B36)</f>
        <v>1</v>
      </c>
      <c r="C37" s="398">
        <f t="shared" si="5"/>
        <v>90500</v>
      </c>
      <c r="D37" s="395">
        <f t="shared" si="5"/>
        <v>1</v>
      </c>
      <c r="E37" s="398">
        <f t="shared" si="5"/>
        <v>90500</v>
      </c>
      <c r="F37" s="406">
        <f t="shared" si="5"/>
        <v>0.5</v>
      </c>
      <c r="G37" s="398">
        <f t="shared" si="5"/>
        <v>45250</v>
      </c>
      <c r="H37" s="395">
        <f t="shared" si="5"/>
        <v>0</v>
      </c>
      <c r="I37" s="398">
        <f t="shared" si="5"/>
        <v>0</v>
      </c>
      <c r="J37" s="395">
        <f t="shared" si="5"/>
        <v>0</v>
      </c>
      <c r="K37" s="398">
        <f t="shared" si="5"/>
        <v>0</v>
      </c>
      <c r="L37" s="395">
        <f t="shared" si="5"/>
        <v>0</v>
      </c>
      <c r="M37" s="398">
        <f t="shared" si="5"/>
        <v>0</v>
      </c>
      <c r="N37" s="395">
        <f>SUM(B37+D37+F37+H37+J37+L37)</f>
        <v>2.5</v>
      </c>
      <c r="O37" s="396">
        <f t="shared" si="4"/>
        <v>226250</v>
      </c>
      <c r="P37" s="39"/>
    </row>
    <row r="38" spans="1:16" ht="15" customHeight="1" x14ac:dyDescent="0.2">
      <c r="A38" s="372" t="s">
        <v>65</v>
      </c>
      <c r="B38" s="373">
        <v>44</v>
      </c>
      <c r="C38" s="374">
        <v>2083100</v>
      </c>
      <c r="D38" s="373">
        <v>44</v>
      </c>
      <c r="E38" s="374">
        <v>2083100</v>
      </c>
      <c r="F38" s="373">
        <v>43</v>
      </c>
      <c r="G38" s="374">
        <v>2036000</v>
      </c>
      <c r="H38" s="373">
        <v>42</v>
      </c>
      <c r="I38" s="374">
        <v>1988000</v>
      </c>
      <c r="J38" s="373">
        <v>0</v>
      </c>
      <c r="K38" s="374">
        <v>0</v>
      </c>
      <c r="L38" s="376">
        <v>0</v>
      </c>
      <c r="M38" s="375">
        <v>0</v>
      </c>
      <c r="N38" s="377">
        <f>SUM(B38+D38+F38+H38+J38+L38)</f>
        <v>173</v>
      </c>
      <c r="O38" s="378">
        <f t="shared" si="4"/>
        <v>8190200</v>
      </c>
    </row>
    <row r="39" spans="1:16" ht="15" customHeight="1" x14ac:dyDescent="0.2">
      <c r="A39" s="372" t="s">
        <v>66</v>
      </c>
      <c r="B39" s="379" t="s">
        <v>6</v>
      </c>
      <c r="C39" s="375">
        <v>85000</v>
      </c>
      <c r="D39" s="379" t="s">
        <v>6</v>
      </c>
      <c r="E39" s="375">
        <v>85000</v>
      </c>
      <c r="F39" s="379" t="s">
        <v>6</v>
      </c>
      <c r="G39" s="375">
        <v>65000</v>
      </c>
      <c r="H39" s="379" t="s">
        <v>6</v>
      </c>
      <c r="I39" s="375">
        <v>42500</v>
      </c>
      <c r="J39" s="379" t="s">
        <v>6</v>
      </c>
      <c r="K39" s="375">
        <v>0</v>
      </c>
      <c r="L39" s="385" t="s">
        <v>6</v>
      </c>
      <c r="M39" s="375">
        <v>0</v>
      </c>
      <c r="N39" s="379" t="s">
        <v>6</v>
      </c>
      <c r="O39" s="378">
        <f t="shared" si="4"/>
        <v>277500</v>
      </c>
    </row>
    <row r="40" spans="1:16" s="40" customFormat="1" ht="15" customHeight="1" x14ac:dyDescent="0.2">
      <c r="A40" s="413" t="s">
        <v>102</v>
      </c>
      <c r="B40" s="395">
        <f t="shared" ref="B40:M40" si="6">SUM(B38:B39)</f>
        <v>44</v>
      </c>
      <c r="C40" s="398">
        <f t="shared" si="6"/>
        <v>2168100</v>
      </c>
      <c r="D40" s="437">
        <f t="shared" si="6"/>
        <v>44</v>
      </c>
      <c r="E40" s="398">
        <f t="shared" si="6"/>
        <v>2168100</v>
      </c>
      <c r="F40" s="406">
        <f t="shared" si="6"/>
        <v>43</v>
      </c>
      <c r="G40" s="398">
        <f t="shared" si="6"/>
        <v>2101000</v>
      </c>
      <c r="H40" s="437">
        <f t="shared" si="6"/>
        <v>42</v>
      </c>
      <c r="I40" s="398">
        <f t="shared" si="6"/>
        <v>2030500</v>
      </c>
      <c r="J40" s="437">
        <f t="shared" si="6"/>
        <v>0</v>
      </c>
      <c r="K40" s="398">
        <f t="shared" si="6"/>
        <v>0</v>
      </c>
      <c r="L40" s="395">
        <f t="shared" si="6"/>
        <v>0</v>
      </c>
      <c r="M40" s="398">
        <f t="shared" si="6"/>
        <v>0</v>
      </c>
      <c r="N40" s="395">
        <f>SUM(B40+D40+F40+H40+J40+L40)</f>
        <v>173</v>
      </c>
      <c r="O40" s="396">
        <f t="shared" si="4"/>
        <v>8467700</v>
      </c>
    </row>
    <row r="41" spans="1:16" s="40" customFormat="1" ht="15" customHeight="1" x14ac:dyDescent="0.2">
      <c r="A41" s="407" t="s">
        <v>28</v>
      </c>
      <c r="B41" s="408">
        <f>SUM(B37+B40)</f>
        <v>45</v>
      </c>
      <c r="C41" s="410">
        <f t="shared" ref="C41:M41" si="7">SUM(C40+C37)</f>
        <v>2258600</v>
      </c>
      <c r="D41" s="414">
        <f t="shared" si="7"/>
        <v>45</v>
      </c>
      <c r="E41" s="410">
        <f t="shared" si="7"/>
        <v>2258600</v>
      </c>
      <c r="F41" s="411">
        <f t="shared" si="7"/>
        <v>43.5</v>
      </c>
      <c r="G41" s="410">
        <f t="shared" si="7"/>
        <v>2146250</v>
      </c>
      <c r="H41" s="414">
        <f t="shared" si="7"/>
        <v>42</v>
      </c>
      <c r="I41" s="410">
        <f t="shared" si="7"/>
        <v>2030500</v>
      </c>
      <c r="J41" s="414">
        <f t="shared" si="7"/>
        <v>0</v>
      </c>
      <c r="K41" s="410">
        <f t="shared" si="7"/>
        <v>0</v>
      </c>
      <c r="L41" s="408">
        <f t="shared" si="7"/>
        <v>0</v>
      </c>
      <c r="M41" s="410">
        <f t="shared" si="7"/>
        <v>0</v>
      </c>
      <c r="N41" s="408">
        <f>SUM(B41+D41+F41+H41+J41+L41)</f>
        <v>175.5</v>
      </c>
      <c r="O41" s="412">
        <f t="shared" si="4"/>
        <v>8693950</v>
      </c>
    </row>
    <row r="42" spans="1:16" s="40" customFormat="1" ht="15" customHeight="1" thickBot="1" x14ac:dyDescent="0.25">
      <c r="A42" s="415" t="s">
        <v>29</v>
      </c>
      <c r="B42" s="416">
        <f t="shared" ref="B42:M42" si="8">SUM(B33+B41)</f>
        <v>48</v>
      </c>
      <c r="C42" s="417">
        <f t="shared" si="8"/>
        <v>2664250</v>
      </c>
      <c r="D42" s="418">
        <f t="shared" si="8"/>
        <v>48</v>
      </c>
      <c r="E42" s="417">
        <f t="shared" si="8"/>
        <v>3006038</v>
      </c>
      <c r="F42" s="419">
        <f t="shared" si="8"/>
        <v>45</v>
      </c>
      <c r="G42" s="417">
        <f t="shared" si="8"/>
        <v>2285300</v>
      </c>
      <c r="H42" s="418">
        <f t="shared" si="8"/>
        <v>43</v>
      </c>
      <c r="I42" s="417">
        <f t="shared" si="8"/>
        <v>2113000</v>
      </c>
      <c r="J42" s="418">
        <f t="shared" si="8"/>
        <v>0</v>
      </c>
      <c r="K42" s="417">
        <f t="shared" si="8"/>
        <v>0</v>
      </c>
      <c r="L42" s="416">
        <f t="shared" si="8"/>
        <v>0</v>
      </c>
      <c r="M42" s="417">
        <f t="shared" si="8"/>
        <v>0</v>
      </c>
      <c r="N42" s="416">
        <f>SUM(B42+D42+F42+H42+J42+L42)</f>
        <v>184</v>
      </c>
      <c r="O42" s="420">
        <f t="shared" si="4"/>
        <v>10068588</v>
      </c>
      <c r="P42" s="41"/>
    </row>
    <row r="43" spans="1:16" ht="15" customHeight="1" thickTop="1" x14ac:dyDescent="0.2">
      <c r="A43" s="421" t="s">
        <v>30</v>
      </c>
      <c r="B43" s="422" t="s">
        <v>6</v>
      </c>
      <c r="C43" s="423">
        <v>0</v>
      </c>
      <c r="D43" s="424" t="s">
        <v>6</v>
      </c>
      <c r="E43" s="423">
        <v>0</v>
      </c>
      <c r="F43" s="425" t="s">
        <v>6</v>
      </c>
      <c r="G43" s="423">
        <v>100000</v>
      </c>
      <c r="H43" s="422" t="s">
        <v>6</v>
      </c>
      <c r="I43" s="423">
        <v>150000</v>
      </c>
      <c r="J43" s="422" t="s">
        <v>6</v>
      </c>
      <c r="K43" s="423">
        <v>0</v>
      </c>
      <c r="L43" s="422" t="s">
        <v>6</v>
      </c>
      <c r="M43" s="423">
        <v>0</v>
      </c>
      <c r="N43" s="426" t="s">
        <v>6</v>
      </c>
      <c r="O43" s="427">
        <f t="shared" si="4"/>
        <v>250000</v>
      </c>
    </row>
    <row r="44" spans="1:16" x14ac:dyDescent="0.2">
      <c r="A44" s="42"/>
      <c r="B44" s="42"/>
      <c r="C44" s="42"/>
      <c r="D44" s="42"/>
      <c r="E44" s="43"/>
      <c r="F44" s="44"/>
      <c r="G44" s="42"/>
      <c r="H44" s="42"/>
      <c r="I44" s="42"/>
      <c r="J44" s="42"/>
      <c r="K44" s="42"/>
      <c r="L44" s="42"/>
      <c r="M44" s="42"/>
      <c r="N44" s="45"/>
      <c r="O44" s="45"/>
    </row>
    <row r="45" spans="1:16" ht="13.2" x14ac:dyDescent="0.25">
      <c r="A45" s="46"/>
      <c r="B45" s="46"/>
      <c r="C45" s="46"/>
      <c r="D45" s="46"/>
      <c r="E45" s="47"/>
      <c r="F45" s="48"/>
      <c r="G45" s="46"/>
      <c r="H45" s="46"/>
      <c r="I45" s="46"/>
      <c r="J45" s="46"/>
      <c r="K45" s="46"/>
      <c r="L45" s="46"/>
      <c r="M45" s="46"/>
      <c r="N45" s="49"/>
      <c r="O45" s="49"/>
    </row>
    <row r="46" spans="1:16" ht="13.2" x14ac:dyDescent="0.25">
      <c r="A46" s="46"/>
      <c r="B46" s="46"/>
      <c r="C46" s="46"/>
      <c r="D46" s="46"/>
      <c r="E46" s="46"/>
      <c r="F46" s="48"/>
      <c r="G46" s="46"/>
      <c r="H46" s="46"/>
      <c r="I46" s="46"/>
      <c r="J46" s="46"/>
      <c r="K46" s="46"/>
      <c r="L46" s="46"/>
      <c r="M46" s="46"/>
      <c r="N46" s="49"/>
      <c r="O46" s="49"/>
    </row>
    <row r="47" spans="1:16" ht="13.2" x14ac:dyDescent="0.25">
      <c r="A47" s="46"/>
      <c r="B47" s="46"/>
      <c r="C47" s="46"/>
      <c r="D47" s="46"/>
      <c r="E47" s="46" t="s">
        <v>6</v>
      </c>
      <c r="F47" s="48"/>
      <c r="G47" s="46"/>
      <c r="H47" s="46"/>
      <c r="I47" s="46"/>
      <c r="J47" s="46"/>
      <c r="K47" s="46"/>
      <c r="L47" s="46"/>
      <c r="M47" s="46"/>
      <c r="N47" s="49"/>
      <c r="O47" s="49"/>
    </row>
  </sheetData>
  <mergeCells count="3">
    <mergeCell ref="B1:D1"/>
    <mergeCell ref="E1:J1"/>
    <mergeCell ref="D3:I3"/>
  </mergeCells>
  <phoneticPr fontId="0" type="noConversion"/>
  <printOptions horizontalCentered="1" headings="1" gridLines="1"/>
  <pageMargins left="0.5" right="0.5" top="0.75" bottom="0.75" header="0.5" footer="0.5"/>
  <pageSetup scale="90" orientation="landscape" horizontalDpi="4294967292" verticalDpi="4294967292" r:id="rId1"/>
  <headerFooter alignWithMargins="0">
    <oddFooter>&amp;L&amp;"Tahoma,Regular"&amp;8        Version 1.2 SAMPLE (09/2002)&amp;R&amp;"Tahoma,Regular"&amp;8Printed on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zoomScaleNormal="100" workbookViewId="0"/>
  </sheetViews>
  <sheetFormatPr defaultRowHeight="12" x14ac:dyDescent="0.2"/>
  <cols>
    <col min="1" max="1" width="32.33203125" customWidth="1"/>
    <col min="2" max="2" width="4.77734375" customWidth="1"/>
    <col min="3" max="3" width="10.109375" customWidth="1"/>
    <col min="4" max="4" width="4.77734375" customWidth="1"/>
    <col min="5" max="5" width="10.109375" customWidth="1"/>
    <col min="6" max="6" width="4.77734375" style="50" customWidth="1"/>
    <col min="7" max="7" width="10.109375" customWidth="1"/>
    <col min="8" max="8" width="4.77734375" customWidth="1"/>
    <col min="9" max="9" width="10.109375" customWidth="1"/>
    <col min="10" max="10" width="4.77734375" hidden="1" customWidth="1"/>
    <col min="11" max="11" width="10.109375" hidden="1" customWidth="1"/>
    <col min="12" max="12" width="4.77734375" hidden="1" customWidth="1"/>
    <col min="13" max="13" width="10.109375" hidden="1" customWidth="1"/>
    <col min="14" max="14" width="5.44140625" style="10" customWidth="1"/>
    <col min="15" max="15" width="13.21875" style="10" customWidth="1"/>
  </cols>
  <sheetData>
    <row r="1" spans="1:16" x14ac:dyDescent="0.2">
      <c r="A1" s="348"/>
      <c r="B1" s="430" t="s">
        <v>69</v>
      </c>
      <c r="C1" s="348"/>
      <c r="D1" s="431" t="s">
        <v>113</v>
      </c>
      <c r="E1" s="432"/>
      <c r="F1" s="432"/>
      <c r="G1" s="432"/>
      <c r="H1" s="432"/>
      <c r="I1" s="348"/>
      <c r="J1" s="348"/>
      <c r="K1" s="348"/>
      <c r="L1" s="348"/>
      <c r="M1" s="348"/>
      <c r="N1" s="349"/>
      <c r="O1" s="349"/>
    </row>
    <row r="2" spans="1:16" s="10" customFormat="1" ht="12.6" x14ac:dyDescent="0.25">
      <c r="A2" s="350"/>
      <c r="B2" s="350"/>
      <c r="C2" s="351" t="s">
        <v>25</v>
      </c>
      <c r="D2" s="350"/>
      <c r="E2" s="352"/>
      <c r="F2" s="353"/>
      <c r="G2" s="354"/>
      <c r="H2" s="350"/>
      <c r="I2" s="350"/>
      <c r="J2" s="350"/>
      <c r="K2" s="348"/>
      <c r="L2" s="348"/>
      <c r="M2" s="348"/>
      <c r="N2" s="355" t="str">
        <f>EXIS!N2</f>
        <v>Date Prepared:  06/01/2002</v>
      </c>
      <c r="O2" s="348"/>
      <c r="P2" s="12"/>
    </row>
    <row r="3" spans="1:16" s="10" customFormat="1" ht="12.6" x14ac:dyDescent="0.25">
      <c r="A3" s="284" t="str">
        <f>EXIS!A2</f>
        <v xml:space="preserve">Department:  Department of Local Planning </v>
      </c>
      <c r="B3" s="349"/>
      <c r="C3" s="349"/>
      <c r="D3" s="452" t="s">
        <v>26</v>
      </c>
      <c r="E3" s="452"/>
      <c r="F3" s="452"/>
      <c r="G3" s="452"/>
      <c r="H3" s="452"/>
      <c r="I3" s="452"/>
      <c r="J3" s="349"/>
      <c r="K3" s="356"/>
      <c r="L3" s="356"/>
      <c r="M3" s="356"/>
      <c r="N3" s="356"/>
      <c r="O3" s="356"/>
      <c r="P3" s="12"/>
    </row>
    <row r="4" spans="1:16" s="10" customFormat="1" ht="12.6" x14ac:dyDescent="0.25">
      <c r="A4" s="284" t="str">
        <f>EXIS!A3</f>
        <v xml:space="preserve">Project:  Upgrade Database and Servers </v>
      </c>
      <c r="B4" s="352"/>
      <c r="C4" s="350"/>
      <c r="D4" s="350"/>
      <c r="E4" s="350"/>
      <c r="F4" s="357"/>
      <c r="G4" s="350"/>
      <c r="H4" s="350"/>
      <c r="I4" s="350"/>
      <c r="J4" s="350"/>
      <c r="K4" s="350"/>
      <c r="L4" s="350"/>
      <c r="M4" s="350"/>
      <c r="N4" s="350"/>
      <c r="O4" s="350"/>
      <c r="P4" s="12"/>
    </row>
    <row r="5" spans="1:16" s="19" customFormat="1" x14ac:dyDescent="0.2">
      <c r="A5" s="358"/>
      <c r="B5" s="359" t="s">
        <v>14</v>
      </c>
      <c r="C5" s="360" t="str">
        <f>EXIS!C5</f>
        <v>2002/03</v>
      </c>
      <c r="D5" s="359" t="s">
        <v>14</v>
      </c>
      <c r="E5" s="360" t="str">
        <f>EXIS!E5</f>
        <v>2003/04</v>
      </c>
      <c r="F5" s="359" t="s">
        <v>14</v>
      </c>
      <c r="G5" s="360" t="str">
        <f>EXIS!G5</f>
        <v>2004/05</v>
      </c>
      <c r="H5" s="359" t="s">
        <v>14</v>
      </c>
      <c r="I5" s="360" t="str">
        <f>EXIS!I5</f>
        <v>2005/06</v>
      </c>
      <c r="J5" s="359" t="s">
        <v>14</v>
      </c>
      <c r="K5" s="360" t="str">
        <f>EXIS!K5</f>
        <v>2006/07</v>
      </c>
      <c r="L5" s="359" t="s">
        <v>14</v>
      </c>
      <c r="M5" s="360" t="str">
        <f>EXIS!M5</f>
        <v>2007/08</v>
      </c>
      <c r="N5" s="361"/>
      <c r="O5" s="362" t="s">
        <v>1</v>
      </c>
      <c r="P5" s="18"/>
    </row>
    <row r="6" spans="1:16" s="10" customFormat="1" ht="13.2" thickBot="1" x14ac:dyDescent="0.3">
      <c r="A6" s="350"/>
      <c r="B6" s="363" t="s">
        <v>2</v>
      </c>
      <c r="C6" s="364" t="s">
        <v>3</v>
      </c>
      <c r="D6" s="363" t="s">
        <v>2</v>
      </c>
      <c r="E6" s="364" t="s">
        <v>3</v>
      </c>
      <c r="F6" s="365" t="s">
        <v>2</v>
      </c>
      <c r="G6" s="364" t="s">
        <v>3</v>
      </c>
      <c r="H6" s="363" t="s">
        <v>2</v>
      </c>
      <c r="I6" s="364" t="s">
        <v>3</v>
      </c>
      <c r="J6" s="363" t="s">
        <v>2</v>
      </c>
      <c r="K6" s="364" t="s">
        <v>3</v>
      </c>
      <c r="L6" s="363" t="s">
        <v>2</v>
      </c>
      <c r="M6" s="364" t="s">
        <v>3</v>
      </c>
      <c r="N6" s="363" t="s">
        <v>4</v>
      </c>
      <c r="O6" s="364" t="s">
        <v>5</v>
      </c>
      <c r="P6" s="12"/>
    </row>
    <row r="7" spans="1:16" ht="12.6" thickTop="1" x14ac:dyDescent="0.2">
      <c r="A7" s="366" t="s">
        <v>98</v>
      </c>
      <c r="B7" s="367"/>
      <c r="C7" s="368" t="s">
        <v>6</v>
      </c>
      <c r="D7" s="367"/>
      <c r="E7" s="368"/>
      <c r="F7" s="369"/>
      <c r="G7" s="368"/>
      <c r="H7" s="367"/>
      <c r="I7" s="368"/>
      <c r="J7" s="367"/>
      <c r="K7" s="368"/>
      <c r="L7" s="367"/>
      <c r="M7" s="368"/>
      <c r="N7" s="370"/>
      <c r="O7" s="371"/>
      <c r="P7" s="30"/>
    </row>
    <row r="8" spans="1:16" ht="11.85" customHeight="1" x14ac:dyDescent="0.2">
      <c r="A8" s="372" t="s">
        <v>49</v>
      </c>
      <c r="B8" s="373">
        <v>3</v>
      </c>
      <c r="C8" s="374">
        <v>150000</v>
      </c>
      <c r="D8" s="373">
        <v>3</v>
      </c>
      <c r="E8" s="374">
        <v>150000</v>
      </c>
      <c r="F8" s="373">
        <v>2</v>
      </c>
      <c r="G8" s="374">
        <v>100000</v>
      </c>
      <c r="H8" s="373">
        <v>0</v>
      </c>
      <c r="I8" s="374">
        <v>0</v>
      </c>
      <c r="J8" s="376">
        <v>0</v>
      </c>
      <c r="K8" s="375">
        <v>0</v>
      </c>
      <c r="L8" s="376">
        <v>0</v>
      </c>
      <c r="M8" s="375">
        <v>0</v>
      </c>
      <c r="N8" s="377">
        <f>SUM(B8+D8+F8+H8+J8+L8)</f>
        <v>8</v>
      </c>
      <c r="O8" s="378">
        <f>SUM(C8+E8+G8+I8+K8+M8)</f>
        <v>400000</v>
      </c>
      <c r="P8" s="30"/>
    </row>
    <row r="9" spans="1:16" ht="11.85" customHeight="1" x14ac:dyDescent="0.2">
      <c r="A9" s="372" t="s">
        <v>50</v>
      </c>
      <c r="B9" s="379"/>
      <c r="C9" s="375">
        <v>495000</v>
      </c>
      <c r="D9" s="379"/>
      <c r="E9" s="375">
        <v>125000</v>
      </c>
      <c r="F9" s="379"/>
      <c r="G9" s="375">
        <v>95000</v>
      </c>
      <c r="H9" s="379"/>
      <c r="I9" s="375">
        <v>0</v>
      </c>
      <c r="J9" s="379" t="s">
        <v>6</v>
      </c>
      <c r="K9" s="375">
        <v>0</v>
      </c>
      <c r="L9" s="379" t="s">
        <v>6</v>
      </c>
      <c r="M9" s="375">
        <v>0</v>
      </c>
      <c r="N9" s="377" t="s">
        <v>6</v>
      </c>
      <c r="O9" s="378">
        <f>SUM(C9+E9+G9+I9+K9+M9)</f>
        <v>715000</v>
      </c>
      <c r="P9" s="30"/>
    </row>
    <row r="10" spans="1:16" ht="11.85" customHeight="1" x14ac:dyDescent="0.2">
      <c r="A10" s="372" t="s">
        <v>51</v>
      </c>
      <c r="B10" s="379"/>
      <c r="C10" s="375">
        <v>255000</v>
      </c>
      <c r="D10" s="379"/>
      <c r="E10" s="375">
        <v>175000</v>
      </c>
      <c r="F10" s="379"/>
      <c r="G10" s="375">
        <v>55000</v>
      </c>
      <c r="H10" s="379"/>
      <c r="I10" s="375">
        <v>0</v>
      </c>
      <c r="J10" s="379"/>
      <c r="K10" s="375">
        <v>0</v>
      </c>
      <c r="L10" s="379"/>
      <c r="M10" s="375">
        <v>0</v>
      </c>
      <c r="N10" s="377" t="s">
        <v>6</v>
      </c>
      <c r="O10" s="378">
        <f>SUM(C10+E10+G10+I10+K10+M10)</f>
        <v>485000</v>
      </c>
      <c r="P10" s="30"/>
    </row>
    <row r="11" spans="1:16" ht="11.85" customHeight="1" x14ac:dyDescent="0.2">
      <c r="A11" s="372" t="s">
        <v>52</v>
      </c>
      <c r="B11" s="379"/>
      <c r="C11" s="380">
        <v>75000</v>
      </c>
      <c r="D11" s="379"/>
      <c r="E11" s="380">
        <v>55000</v>
      </c>
      <c r="F11" s="379"/>
      <c r="G11" s="380">
        <v>25000</v>
      </c>
      <c r="H11" s="379"/>
      <c r="I11" s="380">
        <v>0</v>
      </c>
      <c r="J11" s="381"/>
      <c r="K11" s="380">
        <v>0</v>
      </c>
      <c r="L11" s="381"/>
      <c r="M11" s="375">
        <v>0</v>
      </c>
      <c r="N11" s="377" t="s">
        <v>6</v>
      </c>
      <c r="O11" s="378">
        <f>SUM(C11+E11+G11+I11+K11+M11)</f>
        <v>155000</v>
      </c>
      <c r="P11" s="30"/>
    </row>
    <row r="12" spans="1:16" ht="11.85" customHeight="1" x14ac:dyDescent="0.2">
      <c r="A12" s="383" t="s">
        <v>53</v>
      </c>
      <c r="B12" s="64"/>
      <c r="C12" s="65"/>
      <c r="D12" s="64"/>
      <c r="E12" s="65"/>
      <c r="F12" s="64"/>
      <c r="G12" s="65"/>
      <c r="H12" s="64"/>
      <c r="I12" s="65"/>
      <c r="J12" s="64"/>
      <c r="K12" s="65"/>
      <c r="L12" s="64"/>
      <c r="M12" s="65"/>
      <c r="N12" s="66"/>
      <c r="O12" s="67"/>
      <c r="P12" s="30"/>
    </row>
    <row r="13" spans="1:16" ht="11.85" customHeight="1" x14ac:dyDescent="0.2">
      <c r="A13" s="69" t="s">
        <v>54</v>
      </c>
      <c r="B13" s="64"/>
      <c r="C13" s="428">
        <v>275000</v>
      </c>
      <c r="D13" s="64"/>
      <c r="E13" s="428">
        <v>195000</v>
      </c>
      <c r="F13" s="64"/>
      <c r="G13" s="428">
        <v>120000</v>
      </c>
      <c r="H13" s="64"/>
      <c r="I13" s="428">
        <v>0</v>
      </c>
      <c r="J13" s="68" t="s">
        <v>6</v>
      </c>
      <c r="K13" s="429">
        <v>0</v>
      </c>
      <c r="L13" s="64"/>
      <c r="M13" s="429">
        <v>0</v>
      </c>
      <c r="N13" s="66" t="s">
        <v>6</v>
      </c>
      <c r="O13" s="433">
        <f t="shared" ref="O13:O22" si="0">SUM(C13+E13+G13+I13+K13+M13)</f>
        <v>590000</v>
      </c>
      <c r="P13" s="30"/>
    </row>
    <row r="14" spans="1:16" ht="11.85" customHeight="1" x14ac:dyDescent="0.2">
      <c r="A14" s="69" t="s">
        <v>55</v>
      </c>
      <c r="B14" s="64"/>
      <c r="C14" s="428">
        <v>50000</v>
      </c>
      <c r="D14" s="64"/>
      <c r="E14" s="428">
        <v>45000</v>
      </c>
      <c r="F14" s="64"/>
      <c r="G14" s="428">
        <v>37500</v>
      </c>
      <c r="H14" s="64"/>
      <c r="I14" s="428">
        <v>0</v>
      </c>
      <c r="J14" s="68"/>
      <c r="K14" s="429">
        <v>0</v>
      </c>
      <c r="L14" s="64"/>
      <c r="M14" s="429">
        <v>0</v>
      </c>
      <c r="N14" s="66" t="s">
        <v>6</v>
      </c>
      <c r="O14" s="433">
        <f t="shared" si="0"/>
        <v>132500</v>
      </c>
      <c r="P14" s="30"/>
    </row>
    <row r="15" spans="1:16" ht="11.85" customHeight="1" x14ac:dyDescent="0.2">
      <c r="A15" s="69" t="s">
        <v>56</v>
      </c>
      <c r="B15" s="64"/>
      <c r="C15" s="428">
        <v>25000</v>
      </c>
      <c r="D15" s="64"/>
      <c r="E15" s="428">
        <v>18500</v>
      </c>
      <c r="F15" s="64"/>
      <c r="G15" s="428">
        <v>12500</v>
      </c>
      <c r="H15" s="64"/>
      <c r="I15" s="428">
        <v>0</v>
      </c>
      <c r="J15" s="68"/>
      <c r="K15" s="429">
        <v>0</v>
      </c>
      <c r="L15" s="64"/>
      <c r="M15" s="429">
        <v>0</v>
      </c>
      <c r="N15" s="66" t="s">
        <v>6</v>
      </c>
      <c r="O15" s="433">
        <f t="shared" si="0"/>
        <v>56000</v>
      </c>
      <c r="P15" s="30"/>
    </row>
    <row r="16" spans="1:16" ht="11.85" customHeight="1" x14ac:dyDescent="0.2">
      <c r="A16" s="69" t="s">
        <v>57</v>
      </c>
      <c r="B16" s="64"/>
      <c r="C16" s="428">
        <v>15000</v>
      </c>
      <c r="D16" s="64"/>
      <c r="E16" s="428">
        <v>12500</v>
      </c>
      <c r="F16" s="64"/>
      <c r="G16" s="428">
        <v>1000</v>
      </c>
      <c r="H16" s="64"/>
      <c r="I16" s="428">
        <v>0</v>
      </c>
      <c r="J16" s="68"/>
      <c r="K16" s="429">
        <v>0</v>
      </c>
      <c r="L16" s="64"/>
      <c r="M16" s="429">
        <v>0</v>
      </c>
      <c r="N16" s="66" t="s">
        <v>6</v>
      </c>
      <c r="O16" s="433">
        <f t="shared" si="0"/>
        <v>28500</v>
      </c>
      <c r="P16" s="30"/>
    </row>
    <row r="17" spans="1:16" ht="11.85" customHeight="1" x14ac:dyDescent="0.2">
      <c r="A17" s="69" t="s">
        <v>58</v>
      </c>
      <c r="B17" s="64"/>
      <c r="C17" s="428">
        <v>650</v>
      </c>
      <c r="D17" s="64"/>
      <c r="E17" s="428">
        <v>0</v>
      </c>
      <c r="F17" s="64"/>
      <c r="G17" s="428">
        <v>0</v>
      </c>
      <c r="H17" s="64"/>
      <c r="I17" s="428">
        <v>0</v>
      </c>
      <c r="J17" s="68"/>
      <c r="K17" s="429">
        <v>0</v>
      </c>
      <c r="L17" s="64"/>
      <c r="M17" s="429">
        <v>0</v>
      </c>
      <c r="N17" s="66" t="s">
        <v>6</v>
      </c>
      <c r="O17" s="433">
        <f t="shared" si="0"/>
        <v>650</v>
      </c>
      <c r="P17" s="30"/>
    </row>
    <row r="18" spans="1:16" ht="11.85" customHeight="1" x14ac:dyDescent="0.2">
      <c r="A18" s="384" t="s">
        <v>59</v>
      </c>
      <c r="B18" s="385" t="s">
        <v>6</v>
      </c>
      <c r="C18" s="386">
        <f>SUM(C13:C17)</f>
        <v>365650</v>
      </c>
      <c r="D18" s="385" t="s">
        <v>6</v>
      </c>
      <c r="E18" s="386">
        <f>SUM(E13:E17)</f>
        <v>271000</v>
      </c>
      <c r="F18" s="385" t="s">
        <v>6</v>
      </c>
      <c r="G18" s="386">
        <f>SUM(G13:G17)</f>
        <v>171000</v>
      </c>
      <c r="H18" s="385" t="s">
        <v>6</v>
      </c>
      <c r="I18" s="386">
        <f>SUM(I13:I17)</f>
        <v>0</v>
      </c>
      <c r="J18" s="387"/>
      <c r="K18" s="388">
        <f>SUM(K13:K17)</f>
        <v>0</v>
      </c>
      <c r="L18" s="389" t="s">
        <v>6</v>
      </c>
      <c r="M18" s="388">
        <f>SUM(M13:M17)</f>
        <v>0</v>
      </c>
      <c r="N18" s="390" t="s">
        <v>6</v>
      </c>
      <c r="O18" s="391">
        <f t="shared" si="0"/>
        <v>807650</v>
      </c>
      <c r="P18" s="30"/>
    </row>
    <row r="19" spans="1:16" ht="11.85" customHeight="1" x14ac:dyDescent="0.2">
      <c r="A19" s="372" t="s">
        <v>42</v>
      </c>
      <c r="B19" s="379" t="s">
        <v>6</v>
      </c>
      <c r="C19" s="380">
        <v>7900</v>
      </c>
      <c r="D19" s="379" t="s">
        <v>6</v>
      </c>
      <c r="E19" s="380">
        <v>5500</v>
      </c>
      <c r="F19" s="379" t="s">
        <v>6</v>
      </c>
      <c r="G19" s="380">
        <v>2500</v>
      </c>
      <c r="H19" s="379" t="s">
        <v>6</v>
      </c>
      <c r="I19" s="380">
        <v>0</v>
      </c>
      <c r="J19" s="381" t="s">
        <v>6</v>
      </c>
      <c r="K19" s="375">
        <v>0</v>
      </c>
      <c r="L19" s="379" t="s">
        <v>6</v>
      </c>
      <c r="M19" s="375">
        <v>0</v>
      </c>
      <c r="N19" s="377" t="s">
        <v>6</v>
      </c>
      <c r="O19" s="378">
        <f t="shared" si="0"/>
        <v>15900</v>
      </c>
      <c r="P19" s="30"/>
    </row>
    <row r="20" spans="1:16" ht="11.85" customHeight="1" x14ac:dyDescent="0.2">
      <c r="A20" s="372" t="s">
        <v>43</v>
      </c>
      <c r="B20" s="379"/>
      <c r="C20" s="380">
        <v>5000</v>
      </c>
      <c r="D20" s="379"/>
      <c r="E20" s="380">
        <v>0</v>
      </c>
      <c r="F20" s="379"/>
      <c r="G20" s="380">
        <v>0</v>
      </c>
      <c r="H20" s="379"/>
      <c r="I20" s="380">
        <v>0</v>
      </c>
      <c r="J20" s="381"/>
      <c r="K20" s="375">
        <v>0</v>
      </c>
      <c r="L20" s="379"/>
      <c r="M20" s="375"/>
      <c r="N20" s="377" t="s">
        <v>6</v>
      </c>
      <c r="O20" s="378">
        <f t="shared" si="0"/>
        <v>5000</v>
      </c>
      <c r="P20" s="30"/>
    </row>
    <row r="21" spans="1:16" ht="11.85" customHeight="1" x14ac:dyDescent="0.2">
      <c r="A21" s="372" t="s">
        <v>44</v>
      </c>
      <c r="B21" s="379" t="s">
        <v>6</v>
      </c>
      <c r="C21" s="392">
        <v>12650</v>
      </c>
      <c r="D21" s="379" t="s">
        <v>6</v>
      </c>
      <c r="E21" s="392">
        <v>5425</v>
      </c>
      <c r="F21" s="379" t="s">
        <v>6</v>
      </c>
      <c r="G21" s="392">
        <v>0</v>
      </c>
      <c r="H21" s="379" t="s">
        <v>6</v>
      </c>
      <c r="I21" s="392">
        <v>0</v>
      </c>
      <c r="J21" s="381" t="s">
        <v>6</v>
      </c>
      <c r="K21" s="375">
        <v>0</v>
      </c>
      <c r="L21" s="393" t="s">
        <v>6</v>
      </c>
      <c r="M21" s="375">
        <v>0</v>
      </c>
      <c r="N21" s="377" t="s">
        <v>6</v>
      </c>
      <c r="O21" s="378">
        <f t="shared" si="0"/>
        <v>18075</v>
      </c>
      <c r="P21" s="30"/>
    </row>
    <row r="22" spans="1:16" s="40" customFormat="1" ht="15" customHeight="1" x14ac:dyDescent="0.2">
      <c r="A22" s="394" t="s">
        <v>60</v>
      </c>
      <c r="B22" s="395">
        <f>SUM(B8:B21)</f>
        <v>3</v>
      </c>
      <c r="C22" s="396">
        <f>SUM(C8:C11)+C18+C19+C20+C21</f>
        <v>1366200</v>
      </c>
      <c r="D22" s="397">
        <f>SUM(D8:D21)</f>
        <v>3</v>
      </c>
      <c r="E22" s="396">
        <f>SUM(E8:E11)+E18+E19+E20+E21</f>
        <v>786925</v>
      </c>
      <c r="F22" s="397">
        <f>SUM(F8:F21)</f>
        <v>2</v>
      </c>
      <c r="G22" s="396">
        <f>SUM(G8:G11)+G18+G19+G20+G21</f>
        <v>448500</v>
      </c>
      <c r="H22" s="397">
        <f>SUM(H8:H21)</f>
        <v>0</v>
      </c>
      <c r="I22" s="396">
        <f>SUM(I8:I11)+I18+I19+I20+I21</f>
        <v>0</v>
      </c>
      <c r="J22" s="397">
        <f>SUM(J8:J21)</f>
        <v>0</v>
      </c>
      <c r="K22" s="396">
        <f>SUM(K8:K11)+K18+K19+K20+K21</f>
        <v>0</v>
      </c>
      <c r="L22" s="397">
        <f>SUM(L8)</f>
        <v>0</v>
      </c>
      <c r="M22" s="398">
        <f>SUM(M8:M11)+M18+M19+M21</f>
        <v>0</v>
      </c>
      <c r="N22" s="395">
        <f>SUM(B22+D22+F22+H22+J22+L22)</f>
        <v>8</v>
      </c>
      <c r="O22" s="396">
        <f t="shared" si="0"/>
        <v>2601625</v>
      </c>
      <c r="P22" s="39"/>
    </row>
    <row r="23" spans="1:16" ht="11.85" customHeight="1" x14ac:dyDescent="0.2">
      <c r="A23" s="399" t="s">
        <v>99</v>
      </c>
      <c r="B23" s="400"/>
      <c r="C23" s="401"/>
      <c r="D23" s="400"/>
      <c r="E23" s="401"/>
      <c r="F23" s="402"/>
      <c r="G23" s="401"/>
      <c r="H23" s="400"/>
      <c r="I23" s="401"/>
      <c r="J23" s="400"/>
      <c r="K23" s="401"/>
      <c r="L23" s="400"/>
      <c r="M23" s="401"/>
      <c r="N23" s="403" t="s">
        <v>6</v>
      </c>
      <c r="O23" s="404" t="s">
        <v>6</v>
      </c>
    </row>
    <row r="24" spans="1:16" ht="11.85" customHeight="1" x14ac:dyDescent="0.2">
      <c r="A24" s="372" t="s">
        <v>49</v>
      </c>
      <c r="B24" s="376">
        <v>0</v>
      </c>
      <c r="C24" s="375">
        <v>0</v>
      </c>
      <c r="D24" s="376">
        <v>0</v>
      </c>
      <c r="E24" s="375">
        <v>0</v>
      </c>
      <c r="F24" s="376">
        <v>0.5</v>
      </c>
      <c r="G24" s="375">
        <v>25000</v>
      </c>
      <c r="H24" s="376">
        <v>1</v>
      </c>
      <c r="I24" s="375">
        <v>50000</v>
      </c>
      <c r="J24" s="376"/>
      <c r="K24" s="375"/>
      <c r="L24" s="376">
        <v>0</v>
      </c>
      <c r="M24" s="375">
        <v>0</v>
      </c>
      <c r="N24" s="377">
        <f>SUM(B24+D24+F24+H24+J24+L24)</f>
        <v>1.5</v>
      </c>
      <c r="O24" s="378">
        <f>SUM(C24+E24+G24+I24+K24+M24)</f>
        <v>75000</v>
      </c>
    </row>
    <row r="25" spans="1:16" ht="11.85" customHeight="1" x14ac:dyDescent="0.2">
      <c r="A25" s="372" t="s">
        <v>61</v>
      </c>
      <c r="B25" s="379" t="s">
        <v>6</v>
      </c>
      <c r="C25" s="375">
        <v>2500</v>
      </c>
      <c r="D25" s="379" t="s">
        <v>6</v>
      </c>
      <c r="E25" s="375">
        <v>3500</v>
      </c>
      <c r="F25" s="379" t="s">
        <v>6</v>
      </c>
      <c r="G25" s="375">
        <v>3500</v>
      </c>
      <c r="H25" s="379" t="s">
        <v>6</v>
      </c>
      <c r="I25" s="375">
        <v>3500</v>
      </c>
      <c r="J25" s="379"/>
      <c r="K25" s="375"/>
      <c r="L25" s="379" t="s">
        <v>6</v>
      </c>
      <c r="M25" s="375">
        <v>0</v>
      </c>
      <c r="N25" s="379" t="s">
        <v>6</v>
      </c>
      <c r="O25" s="378">
        <f t="shared" ref="O25:O33" si="1">SUM(C25+E25+G25+I25+K25+M25)</f>
        <v>13000</v>
      </c>
    </row>
    <row r="26" spans="1:16" ht="11.85" customHeight="1" x14ac:dyDescent="0.2">
      <c r="A26" s="372" t="s">
        <v>40</v>
      </c>
      <c r="B26" s="379"/>
      <c r="C26" s="375">
        <v>2500</v>
      </c>
      <c r="D26" s="379"/>
      <c r="E26" s="375">
        <v>5000</v>
      </c>
      <c r="F26" s="379"/>
      <c r="G26" s="375">
        <v>8000</v>
      </c>
      <c r="H26" s="379"/>
      <c r="I26" s="375">
        <v>8000</v>
      </c>
      <c r="J26" s="379"/>
      <c r="K26" s="375"/>
      <c r="L26" s="379"/>
      <c r="M26" s="375">
        <v>0</v>
      </c>
      <c r="N26" s="379"/>
      <c r="O26" s="378">
        <f t="shared" si="1"/>
        <v>23500</v>
      </c>
    </row>
    <row r="27" spans="1:16" ht="11.85" customHeight="1" x14ac:dyDescent="0.2">
      <c r="A27" s="372" t="s">
        <v>52</v>
      </c>
      <c r="B27" s="379" t="s">
        <v>6</v>
      </c>
      <c r="C27" s="375">
        <v>5500</v>
      </c>
      <c r="D27" s="379" t="s">
        <v>6</v>
      </c>
      <c r="E27" s="375">
        <v>16000</v>
      </c>
      <c r="F27" s="379" t="s">
        <v>6</v>
      </c>
      <c r="G27" s="375">
        <v>19000</v>
      </c>
      <c r="H27" s="379" t="s">
        <v>6</v>
      </c>
      <c r="I27" s="375">
        <v>22500</v>
      </c>
      <c r="J27" s="379"/>
      <c r="K27" s="375"/>
      <c r="L27" s="379" t="s">
        <v>6</v>
      </c>
      <c r="M27" s="375">
        <v>0</v>
      </c>
      <c r="N27" s="379" t="s">
        <v>6</v>
      </c>
      <c r="O27" s="378">
        <f t="shared" si="1"/>
        <v>63000</v>
      </c>
    </row>
    <row r="28" spans="1:16" ht="11.85" customHeight="1" x14ac:dyDescent="0.2">
      <c r="A28" s="372" t="s">
        <v>53</v>
      </c>
      <c r="B28" s="379" t="s">
        <v>6</v>
      </c>
      <c r="C28" s="375">
        <v>15000</v>
      </c>
      <c r="D28" s="379" t="s">
        <v>6</v>
      </c>
      <c r="E28" s="375">
        <v>7500</v>
      </c>
      <c r="F28" s="379" t="s">
        <v>6</v>
      </c>
      <c r="G28" s="375">
        <v>0</v>
      </c>
      <c r="H28" s="379" t="s">
        <v>6</v>
      </c>
      <c r="I28" s="375">
        <v>0</v>
      </c>
      <c r="J28" s="379"/>
      <c r="K28" s="375"/>
      <c r="L28" s="379" t="s">
        <v>6</v>
      </c>
      <c r="M28" s="375">
        <v>0</v>
      </c>
      <c r="N28" s="379" t="s">
        <v>6</v>
      </c>
      <c r="O28" s="378">
        <f t="shared" si="1"/>
        <v>22500</v>
      </c>
    </row>
    <row r="29" spans="1:16" ht="11.85" customHeight="1" x14ac:dyDescent="0.2">
      <c r="A29" s="372" t="s">
        <v>42</v>
      </c>
      <c r="B29" s="379"/>
      <c r="C29" s="375">
        <v>2500</v>
      </c>
      <c r="D29" s="379"/>
      <c r="E29" s="375">
        <v>2500</v>
      </c>
      <c r="F29" s="379"/>
      <c r="G29" s="375">
        <v>0</v>
      </c>
      <c r="H29" s="379"/>
      <c r="I29" s="375">
        <v>0</v>
      </c>
      <c r="J29" s="379"/>
      <c r="K29" s="375"/>
      <c r="L29" s="379"/>
      <c r="M29" s="375">
        <v>0</v>
      </c>
      <c r="N29" s="379"/>
      <c r="O29" s="378">
        <f t="shared" si="1"/>
        <v>5000</v>
      </c>
    </row>
    <row r="30" spans="1:16" ht="11.85" customHeight="1" x14ac:dyDescent="0.2">
      <c r="A30" s="372" t="s">
        <v>43</v>
      </c>
      <c r="B30" s="379"/>
      <c r="C30" s="375">
        <v>0</v>
      </c>
      <c r="D30" s="379"/>
      <c r="E30" s="375">
        <v>1000</v>
      </c>
      <c r="F30" s="379"/>
      <c r="G30" s="375">
        <v>1000</v>
      </c>
      <c r="H30" s="379"/>
      <c r="I30" s="375">
        <v>1000</v>
      </c>
      <c r="J30" s="379"/>
      <c r="K30" s="375"/>
      <c r="L30" s="379"/>
      <c r="M30" s="375"/>
      <c r="N30" s="379"/>
      <c r="O30" s="378">
        <f>SUM(C30+E30+G30+I30+K30+M30)</f>
        <v>3000</v>
      </c>
    </row>
    <row r="31" spans="1:16" ht="11.85" customHeight="1" x14ac:dyDescent="0.2">
      <c r="A31" s="372" t="s">
        <v>44</v>
      </c>
      <c r="B31" s="379" t="s">
        <v>6</v>
      </c>
      <c r="C31" s="375">
        <v>5000</v>
      </c>
      <c r="D31" s="379" t="s">
        <v>6</v>
      </c>
      <c r="E31" s="375">
        <v>1000</v>
      </c>
      <c r="F31" s="379" t="s">
        <v>6</v>
      </c>
      <c r="G31" s="375">
        <v>0</v>
      </c>
      <c r="H31" s="379" t="s">
        <v>6</v>
      </c>
      <c r="I31" s="375">
        <v>0</v>
      </c>
      <c r="J31" s="379"/>
      <c r="K31" s="375"/>
      <c r="L31" s="379" t="s">
        <v>6</v>
      </c>
      <c r="M31" s="375">
        <v>0</v>
      </c>
      <c r="N31" s="379" t="s">
        <v>6</v>
      </c>
      <c r="O31" s="378">
        <f t="shared" si="1"/>
        <v>6000</v>
      </c>
    </row>
    <row r="32" spans="1:16" s="40" customFormat="1" ht="15" customHeight="1" x14ac:dyDescent="0.2">
      <c r="A32" s="405" t="s">
        <v>62</v>
      </c>
      <c r="B32" s="395">
        <f t="shared" ref="B32:M32" si="2">SUM(B24:B31)</f>
        <v>0</v>
      </c>
      <c r="C32" s="398">
        <f t="shared" si="2"/>
        <v>33000</v>
      </c>
      <c r="D32" s="395">
        <f t="shared" si="2"/>
        <v>0</v>
      </c>
      <c r="E32" s="398">
        <f t="shared" si="2"/>
        <v>36500</v>
      </c>
      <c r="F32" s="406">
        <f t="shared" si="2"/>
        <v>0.5</v>
      </c>
      <c r="G32" s="398">
        <f t="shared" si="2"/>
        <v>56500</v>
      </c>
      <c r="H32" s="395">
        <f t="shared" si="2"/>
        <v>1</v>
      </c>
      <c r="I32" s="398">
        <f t="shared" si="2"/>
        <v>85000</v>
      </c>
      <c r="J32" s="395">
        <f t="shared" si="2"/>
        <v>0</v>
      </c>
      <c r="K32" s="398">
        <f t="shared" si="2"/>
        <v>0</v>
      </c>
      <c r="L32" s="395">
        <f t="shared" si="2"/>
        <v>0</v>
      </c>
      <c r="M32" s="398">
        <f t="shared" si="2"/>
        <v>0</v>
      </c>
      <c r="N32" s="395">
        <f>SUM(B32+D32+F32+H32+J32+L32)</f>
        <v>1.5</v>
      </c>
      <c r="O32" s="396">
        <f t="shared" si="1"/>
        <v>211000</v>
      </c>
    </row>
    <row r="33" spans="1:16" s="40" customFormat="1" ht="15" customHeight="1" x14ac:dyDescent="0.2">
      <c r="A33" s="407" t="s">
        <v>27</v>
      </c>
      <c r="B33" s="408">
        <f t="shared" ref="B33:M33" si="3">SUM(B22+B32)</f>
        <v>3</v>
      </c>
      <c r="C33" s="409">
        <f t="shared" si="3"/>
        <v>1399200</v>
      </c>
      <c r="D33" s="408">
        <f t="shared" si="3"/>
        <v>3</v>
      </c>
      <c r="E33" s="410">
        <f t="shared" si="3"/>
        <v>823425</v>
      </c>
      <c r="F33" s="411">
        <f t="shared" si="3"/>
        <v>2.5</v>
      </c>
      <c r="G33" s="410">
        <f t="shared" si="3"/>
        <v>505000</v>
      </c>
      <c r="H33" s="408">
        <f t="shared" si="3"/>
        <v>1</v>
      </c>
      <c r="I33" s="410">
        <f t="shared" si="3"/>
        <v>85000</v>
      </c>
      <c r="J33" s="408">
        <f t="shared" si="3"/>
        <v>0</v>
      </c>
      <c r="K33" s="410">
        <f t="shared" si="3"/>
        <v>0</v>
      </c>
      <c r="L33" s="408">
        <f t="shared" si="3"/>
        <v>0</v>
      </c>
      <c r="M33" s="410">
        <f t="shared" si="3"/>
        <v>0</v>
      </c>
      <c r="N33" s="408">
        <f>SUM(B33+D33+F33+H33+J33+L33)</f>
        <v>9.5</v>
      </c>
      <c r="O33" s="412">
        <f t="shared" si="1"/>
        <v>2812625</v>
      </c>
    </row>
    <row r="34" spans="1:16" ht="15" customHeight="1" x14ac:dyDescent="0.2">
      <c r="A34" s="399" t="s">
        <v>100</v>
      </c>
      <c r="B34" s="400"/>
      <c r="C34" s="401"/>
      <c r="D34" s="400"/>
      <c r="E34" s="401"/>
      <c r="F34" s="402"/>
      <c r="G34" s="401"/>
      <c r="H34" s="400"/>
      <c r="I34" s="401"/>
      <c r="J34" s="400"/>
      <c r="K34" s="401"/>
      <c r="L34" s="400"/>
      <c r="M34" s="401"/>
      <c r="N34" s="403" t="s">
        <v>6</v>
      </c>
      <c r="O34" s="404" t="s">
        <v>25</v>
      </c>
      <c r="P34" s="30"/>
    </row>
    <row r="35" spans="1:16" ht="15" customHeight="1" x14ac:dyDescent="0.2">
      <c r="A35" s="372" t="s">
        <v>63</v>
      </c>
      <c r="B35" s="373">
        <v>1</v>
      </c>
      <c r="C35" s="374">
        <v>50000</v>
      </c>
      <c r="D35" s="373">
        <v>1</v>
      </c>
      <c r="E35" s="374">
        <v>50000</v>
      </c>
      <c r="F35" s="373">
        <v>0.5</v>
      </c>
      <c r="G35" s="374">
        <v>25000</v>
      </c>
      <c r="H35" s="373">
        <v>0</v>
      </c>
      <c r="I35" s="374">
        <v>0</v>
      </c>
      <c r="J35" s="376">
        <v>0</v>
      </c>
      <c r="K35" s="375">
        <v>0</v>
      </c>
      <c r="L35" s="376">
        <v>0</v>
      </c>
      <c r="M35" s="375">
        <v>0</v>
      </c>
      <c r="N35" s="377">
        <f>SUM(B35+D35+F35+H35+J35+L35)</f>
        <v>2.5</v>
      </c>
      <c r="O35" s="378">
        <f>SUM(C35+E35+G35+I35+K35+M35)</f>
        <v>125000</v>
      </c>
      <c r="P35" s="30"/>
    </row>
    <row r="36" spans="1:16" ht="15" customHeight="1" x14ac:dyDescent="0.2">
      <c r="A36" s="372" t="s">
        <v>64</v>
      </c>
      <c r="B36" s="379" t="s">
        <v>6</v>
      </c>
      <c r="C36" s="374">
        <v>40500</v>
      </c>
      <c r="D36" s="379" t="s">
        <v>6</v>
      </c>
      <c r="E36" s="374">
        <v>40500</v>
      </c>
      <c r="F36" s="379" t="s">
        <v>6</v>
      </c>
      <c r="G36" s="374">
        <v>20250</v>
      </c>
      <c r="H36" s="379" t="s">
        <v>6</v>
      </c>
      <c r="I36" s="374">
        <v>0</v>
      </c>
      <c r="J36" s="379" t="s">
        <v>6</v>
      </c>
      <c r="K36" s="375">
        <v>0</v>
      </c>
      <c r="L36" s="385" t="s">
        <v>6</v>
      </c>
      <c r="M36" s="375">
        <v>0</v>
      </c>
      <c r="N36" s="379" t="s">
        <v>6</v>
      </c>
      <c r="O36" s="378">
        <f t="shared" ref="O36:O43" si="4">SUM(C36+E36+G36+I36+K36+M36)</f>
        <v>101250</v>
      </c>
      <c r="P36" s="30"/>
    </row>
    <row r="37" spans="1:16" s="40" customFormat="1" ht="15" customHeight="1" x14ac:dyDescent="0.2">
      <c r="A37" s="413" t="s">
        <v>101</v>
      </c>
      <c r="B37" s="395">
        <f t="shared" ref="B37:M37" si="5">SUM(B35:B36)</f>
        <v>1</v>
      </c>
      <c r="C37" s="398">
        <f t="shared" si="5"/>
        <v>90500</v>
      </c>
      <c r="D37" s="395">
        <f t="shared" si="5"/>
        <v>1</v>
      </c>
      <c r="E37" s="398">
        <f t="shared" si="5"/>
        <v>90500</v>
      </c>
      <c r="F37" s="406">
        <f t="shared" si="5"/>
        <v>0.5</v>
      </c>
      <c r="G37" s="398">
        <f t="shared" si="5"/>
        <v>45250</v>
      </c>
      <c r="H37" s="395">
        <f t="shared" si="5"/>
        <v>0</v>
      </c>
      <c r="I37" s="398">
        <f t="shared" si="5"/>
        <v>0</v>
      </c>
      <c r="J37" s="395">
        <f t="shared" si="5"/>
        <v>0</v>
      </c>
      <c r="K37" s="398">
        <f t="shared" si="5"/>
        <v>0</v>
      </c>
      <c r="L37" s="395">
        <f t="shared" si="5"/>
        <v>0</v>
      </c>
      <c r="M37" s="398">
        <f t="shared" si="5"/>
        <v>0</v>
      </c>
      <c r="N37" s="395">
        <f>SUM(B37+D37+F37+H37+J37+L37)</f>
        <v>2.5</v>
      </c>
      <c r="O37" s="396">
        <f t="shared" si="4"/>
        <v>226250</v>
      </c>
      <c r="P37" s="39"/>
    </row>
    <row r="38" spans="1:16" ht="15" customHeight="1" x14ac:dyDescent="0.2">
      <c r="A38" s="372" t="s">
        <v>65</v>
      </c>
      <c r="B38" s="373">
        <v>44</v>
      </c>
      <c r="C38" s="374">
        <v>2083100</v>
      </c>
      <c r="D38" s="373">
        <v>44</v>
      </c>
      <c r="E38" s="374">
        <v>2083100</v>
      </c>
      <c r="F38" s="373">
        <v>43</v>
      </c>
      <c r="G38" s="374">
        <v>2036000</v>
      </c>
      <c r="H38" s="373">
        <v>42</v>
      </c>
      <c r="I38" s="374">
        <v>1988000</v>
      </c>
      <c r="J38" s="373"/>
      <c r="K38" s="374"/>
      <c r="L38" s="376">
        <v>0</v>
      </c>
      <c r="M38" s="375">
        <v>0</v>
      </c>
      <c r="N38" s="377">
        <f>SUM(B38+D38+F38+H38+J38+L38)</f>
        <v>173</v>
      </c>
      <c r="O38" s="378">
        <f t="shared" si="4"/>
        <v>8190200</v>
      </c>
    </row>
    <row r="39" spans="1:16" ht="15" customHeight="1" x14ac:dyDescent="0.2">
      <c r="A39" s="372" t="s">
        <v>66</v>
      </c>
      <c r="B39" s="379" t="s">
        <v>6</v>
      </c>
      <c r="C39" s="375">
        <v>85000</v>
      </c>
      <c r="D39" s="379" t="s">
        <v>6</v>
      </c>
      <c r="E39" s="375">
        <v>85000</v>
      </c>
      <c r="F39" s="379" t="s">
        <v>6</v>
      </c>
      <c r="G39" s="375">
        <v>65000</v>
      </c>
      <c r="H39" s="379" t="s">
        <v>6</v>
      </c>
      <c r="I39" s="375">
        <v>42500</v>
      </c>
      <c r="J39" s="379"/>
      <c r="K39" s="375"/>
      <c r="L39" s="385" t="s">
        <v>6</v>
      </c>
      <c r="M39" s="375">
        <v>0</v>
      </c>
      <c r="N39" s="379" t="s">
        <v>6</v>
      </c>
      <c r="O39" s="378">
        <f t="shared" si="4"/>
        <v>277500</v>
      </c>
    </row>
    <row r="40" spans="1:16" s="40" customFormat="1" ht="15" customHeight="1" x14ac:dyDescent="0.2">
      <c r="A40" s="413" t="s">
        <v>102</v>
      </c>
      <c r="B40" s="395">
        <f t="shared" ref="B40:M40" si="6">SUM(B38:B39)</f>
        <v>44</v>
      </c>
      <c r="C40" s="398">
        <f t="shared" si="6"/>
        <v>2168100</v>
      </c>
      <c r="D40" s="437">
        <f t="shared" si="6"/>
        <v>44</v>
      </c>
      <c r="E40" s="398">
        <f t="shared" si="6"/>
        <v>2168100</v>
      </c>
      <c r="F40" s="406">
        <f t="shared" si="6"/>
        <v>43</v>
      </c>
      <c r="G40" s="398">
        <f t="shared" si="6"/>
        <v>2101000</v>
      </c>
      <c r="H40" s="437">
        <f t="shared" si="6"/>
        <v>42</v>
      </c>
      <c r="I40" s="398">
        <f t="shared" si="6"/>
        <v>2030500</v>
      </c>
      <c r="J40" s="437">
        <f t="shared" si="6"/>
        <v>0</v>
      </c>
      <c r="K40" s="398">
        <f t="shared" si="6"/>
        <v>0</v>
      </c>
      <c r="L40" s="395">
        <f t="shared" si="6"/>
        <v>0</v>
      </c>
      <c r="M40" s="398">
        <f t="shared" si="6"/>
        <v>0</v>
      </c>
      <c r="N40" s="395">
        <f>SUM(B40+D40+F40+H40+J40+L40)</f>
        <v>173</v>
      </c>
      <c r="O40" s="396">
        <f t="shared" si="4"/>
        <v>8467700</v>
      </c>
    </row>
    <row r="41" spans="1:16" s="40" customFormat="1" ht="15" customHeight="1" x14ac:dyDescent="0.2">
      <c r="A41" s="407" t="s">
        <v>28</v>
      </c>
      <c r="B41" s="408">
        <f>SUM(B37+B40)</f>
        <v>45</v>
      </c>
      <c r="C41" s="410">
        <f t="shared" ref="C41:M41" si="7">SUM(C40+C37)</f>
        <v>2258600</v>
      </c>
      <c r="D41" s="414">
        <f t="shared" si="7"/>
        <v>45</v>
      </c>
      <c r="E41" s="410">
        <f t="shared" si="7"/>
        <v>2258600</v>
      </c>
      <c r="F41" s="411">
        <f t="shared" si="7"/>
        <v>43.5</v>
      </c>
      <c r="G41" s="410">
        <f t="shared" si="7"/>
        <v>2146250</v>
      </c>
      <c r="H41" s="414">
        <f t="shared" si="7"/>
        <v>42</v>
      </c>
      <c r="I41" s="410">
        <f t="shared" si="7"/>
        <v>2030500</v>
      </c>
      <c r="J41" s="414">
        <f t="shared" si="7"/>
        <v>0</v>
      </c>
      <c r="K41" s="410">
        <f t="shared" si="7"/>
        <v>0</v>
      </c>
      <c r="L41" s="408">
        <f t="shared" si="7"/>
        <v>0</v>
      </c>
      <c r="M41" s="410">
        <f t="shared" si="7"/>
        <v>0</v>
      </c>
      <c r="N41" s="408">
        <f>SUM(B41+D41+F41+H41+J41+L41)</f>
        <v>175.5</v>
      </c>
      <c r="O41" s="412">
        <f t="shared" si="4"/>
        <v>8693950</v>
      </c>
    </row>
    <row r="42" spans="1:16" s="40" customFormat="1" ht="15" customHeight="1" thickBot="1" x14ac:dyDescent="0.25">
      <c r="A42" s="415" t="s">
        <v>29</v>
      </c>
      <c r="B42" s="416">
        <f t="shared" ref="B42:M42" si="8">SUM(B33+B41)</f>
        <v>48</v>
      </c>
      <c r="C42" s="417">
        <f t="shared" si="8"/>
        <v>3657800</v>
      </c>
      <c r="D42" s="418">
        <f t="shared" si="8"/>
        <v>48</v>
      </c>
      <c r="E42" s="417">
        <f t="shared" si="8"/>
        <v>3082025</v>
      </c>
      <c r="F42" s="419">
        <f t="shared" si="8"/>
        <v>46</v>
      </c>
      <c r="G42" s="417">
        <f t="shared" si="8"/>
        <v>2651250</v>
      </c>
      <c r="H42" s="418">
        <f t="shared" si="8"/>
        <v>43</v>
      </c>
      <c r="I42" s="417">
        <f t="shared" si="8"/>
        <v>2115500</v>
      </c>
      <c r="J42" s="418">
        <f t="shared" si="8"/>
        <v>0</v>
      </c>
      <c r="K42" s="417">
        <f t="shared" si="8"/>
        <v>0</v>
      </c>
      <c r="L42" s="416">
        <f t="shared" si="8"/>
        <v>0</v>
      </c>
      <c r="M42" s="417">
        <f t="shared" si="8"/>
        <v>0</v>
      </c>
      <c r="N42" s="416">
        <f>SUM(B42+D42+F42+H42+J42+L42)</f>
        <v>185</v>
      </c>
      <c r="O42" s="420">
        <f t="shared" si="4"/>
        <v>11506575</v>
      </c>
      <c r="P42" s="41"/>
    </row>
    <row r="43" spans="1:16" ht="15" customHeight="1" thickTop="1" x14ac:dyDescent="0.2">
      <c r="A43" s="421" t="s">
        <v>30</v>
      </c>
      <c r="B43" s="422" t="s">
        <v>6</v>
      </c>
      <c r="C43" s="423">
        <v>0</v>
      </c>
      <c r="D43" s="424" t="s">
        <v>6</v>
      </c>
      <c r="E43" s="423">
        <v>0</v>
      </c>
      <c r="F43" s="425" t="s">
        <v>6</v>
      </c>
      <c r="G43" s="423">
        <v>0</v>
      </c>
      <c r="H43" s="422" t="s">
        <v>6</v>
      </c>
      <c r="I43" s="423">
        <v>100000</v>
      </c>
      <c r="J43" s="422" t="s">
        <v>6</v>
      </c>
      <c r="K43" s="423">
        <v>0</v>
      </c>
      <c r="L43" s="422" t="s">
        <v>6</v>
      </c>
      <c r="M43" s="423">
        <v>0</v>
      </c>
      <c r="N43" s="426" t="s">
        <v>6</v>
      </c>
      <c r="O43" s="427">
        <f t="shared" si="4"/>
        <v>100000</v>
      </c>
    </row>
    <row r="44" spans="1:16" x14ac:dyDescent="0.2">
      <c r="A44" s="42"/>
      <c r="B44" s="42"/>
      <c r="C44" s="42"/>
      <c r="D44" s="42"/>
      <c r="E44" s="43"/>
      <c r="F44" s="44"/>
      <c r="G44" s="42"/>
      <c r="H44" s="42"/>
      <c r="I44" s="42"/>
      <c r="J44" s="42"/>
      <c r="K44" s="42"/>
      <c r="L44" s="42"/>
      <c r="M44" s="42"/>
      <c r="N44" s="45"/>
      <c r="O44" s="45"/>
    </row>
    <row r="45" spans="1:16" ht="13.2" x14ac:dyDescent="0.25">
      <c r="A45" s="46"/>
      <c r="B45" s="46"/>
      <c r="C45" s="46"/>
      <c r="D45" s="46"/>
      <c r="E45" s="47"/>
      <c r="F45" s="48"/>
      <c r="G45" s="46"/>
      <c r="H45" s="46"/>
      <c r="I45" s="46"/>
      <c r="J45" s="46"/>
      <c r="K45" s="46"/>
      <c r="L45" s="46"/>
      <c r="M45" s="46"/>
      <c r="N45" s="49"/>
      <c r="O45" s="49"/>
    </row>
    <row r="46" spans="1:16" ht="13.2" x14ac:dyDescent="0.25">
      <c r="A46" s="46"/>
      <c r="B46" s="46"/>
      <c r="C46" s="46"/>
      <c r="D46" s="46"/>
      <c r="E46" s="46"/>
      <c r="F46" s="48"/>
      <c r="G46" s="46"/>
      <c r="H46" s="46"/>
      <c r="I46" s="46"/>
      <c r="J46" s="46"/>
      <c r="K46" s="46"/>
      <c r="L46" s="46"/>
      <c r="M46" s="46"/>
      <c r="N46" s="49"/>
      <c r="O46" s="49"/>
    </row>
    <row r="47" spans="1:16" ht="13.2" x14ac:dyDescent="0.25">
      <c r="A47" s="46"/>
      <c r="B47" s="46"/>
      <c r="C47" s="46"/>
      <c r="D47" s="46"/>
      <c r="E47" s="46" t="s">
        <v>6</v>
      </c>
      <c r="F47" s="48"/>
      <c r="G47" s="46"/>
      <c r="H47" s="46"/>
      <c r="I47" s="46"/>
      <c r="J47" s="46"/>
      <c r="K47" s="46"/>
      <c r="L47" s="46"/>
      <c r="M47" s="46"/>
      <c r="N47" s="49"/>
      <c r="O47" s="49"/>
    </row>
  </sheetData>
  <mergeCells count="1">
    <mergeCell ref="D3:I3"/>
  </mergeCells>
  <phoneticPr fontId="0" type="noConversion"/>
  <printOptions horizontalCentered="1" headings="1" gridLines="1"/>
  <pageMargins left="0.5" right="0.5" top="0.75" bottom="0.75" header="0.5" footer="0.5"/>
  <pageSetup scale="90" orientation="landscape" horizontalDpi="4294967292" verticalDpi="4294967292" r:id="rId1"/>
  <headerFooter alignWithMargins="0">
    <oddFooter>&amp;L&amp;"Tahoma,Regular"&amp;8Version 1.2 SAMPLE (09/2002)&amp;R&amp;"Tahoma,Regular"&amp;8Printed on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zoomScaleNormal="100" workbookViewId="0">
      <selection activeCell="A2" sqref="A2"/>
    </sheetView>
  </sheetViews>
  <sheetFormatPr defaultRowHeight="12" x14ac:dyDescent="0.2"/>
  <cols>
    <col min="1" max="1" width="32.33203125" customWidth="1"/>
    <col min="2" max="2" width="4.77734375" customWidth="1"/>
    <col min="3" max="3" width="10.109375" customWidth="1"/>
    <col min="4" max="4" width="4.77734375" customWidth="1"/>
    <col min="5" max="5" width="10.109375" customWidth="1"/>
    <col min="6" max="6" width="4.77734375" style="50" customWidth="1"/>
    <col min="7" max="7" width="10.109375" customWidth="1"/>
    <col min="8" max="8" width="4.77734375" customWidth="1"/>
    <col min="9" max="9" width="10.109375" customWidth="1"/>
    <col min="10" max="10" width="4.77734375" hidden="1" customWidth="1"/>
    <col min="11" max="11" width="10.109375" hidden="1" customWidth="1"/>
    <col min="12" max="12" width="4.77734375" hidden="1" customWidth="1"/>
    <col min="13" max="13" width="10.109375" hidden="1" customWidth="1"/>
    <col min="14" max="14" width="5.44140625" style="10" customWidth="1"/>
    <col min="15" max="15" width="14.44140625" style="10" customWidth="1"/>
  </cols>
  <sheetData>
    <row r="1" spans="1:16" x14ac:dyDescent="0.2">
      <c r="A1" s="348"/>
      <c r="B1" s="430" t="s">
        <v>68</v>
      </c>
      <c r="C1" s="348"/>
      <c r="D1" s="431" t="s">
        <v>114</v>
      </c>
      <c r="E1" s="432"/>
      <c r="F1" s="432"/>
      <c r="G1" s="432"/>
      <c r="H1" s="432"/>
      <c r="I1" s="432"/>
      <c r="J1" s="348"/>
      <c r="K1" s="348"/>
      <c r="L1" s="348"/>
      <c r="M1" s="348"/>
      <c r="N1" s="349"/>
      <c r="O1" s="349"/>
    </row>
    <row r="2" spans="1:16" s="10" customFormat="1" ht="12.6" x14ac:dyDescent="0.25">
      <c r="A2" s="350"/>
      <c r="B2" s="350"/>
      <c r="C2" s="351" t="s">
        <v>25</v>
      </c>
      <c r="D2" s="350"/>
      <c r="E2" s="352"/>
      <c r="F2" s="353"/>
      <c r="G2" s="354"/>
      <c r="H2" s="350"/>
      <c r="I2" s="350"/>
      <c r="J2" s="350"/>
      <c r="K2" s="348"/>
      <c r="L2" s="348"/>
      <c r="M2" s="348"/>
      <c r="N2" s="355" t="str">
        <f>EXIS!N2</f>
        <v>Date Prepared:  06/01/2002</v>
      </c>
      <c r="O2" s="348"/>
      <c r="P2" s="12"/>
    </row>
    <row r="3" spans="1:16" s="10" customFormat="1" ht="12.6" x14ac:dyDescent="0.25">
      <c r="A3" s="284" t="str">
        <f>EXIS!A2</f>
        <v xml:space="preserve">Department:  Department of Local Planning </v>
      </c>
      <c r="B3" s="349"/>
      <c r="C3" s="349"/>
      <c r="D3" s="452" t="s">
        <v>26</v>
      </c>
      <c r="E3" s="452"/>
      <c r="F3" s="452"/>
      <c r="G3" s="452"/>
      <c r="H3" s="452"/>
      <c r="I3" s="452"/>
      <c r="J3" s="349"/>
      <c r="K3" s="356"/>
      <c r="L3" s="356"/>
      <c r="M3" s="356"/>
      <c r="N3" s="356"/>
      <c r="O3" s="356"/>
      <c r="P3" s="12"/>
    </row>
    <row r="4" spans="1:16" s="10" customFormat="1" ht="12.6" x14ac:dyDescent="0.25">
      <c r="A4" s="284" t="str">
        <f>EXIS!A3</f>
        <v xml:space="preserve">Project:  Upgrade Database and Servers </v>
      </c>
      <c r="B4" s="352"/>
      <c r="C4" s="350"/>
      <c r="D4" s="350"/>
      <c r="E4" s="350"/>
      <c r="F4" s="357"/>
      <c r="G4" s="350"/>
      <c r="H4" s="350"/>
      <c r="I4" s="350"/>
      <c r="J4" s="350"/>
      <c r="K4" s="350"/>
      <c r="L4" s="350"/>
      <c r="M4" s="350"/>
      <c r="N4" s="350"/>
      <c r="O4" s="350"/>
      <c r="P4" s="12"/>
    </row>
    <row r="5" spans="1:16" s="19" customFormat="1" x14ac:dyDescent="0.2">
      <c r="A5" s="358"/>
      <c r="B5" s="359" t="s">
        <v>14</v>
      </c>
      <c r="C5" s="360" t="str">
        <f>EXIS!C5</f>
        <v>2002/03</v>
      </c>
      <c r="D5" s="359" t="s">
        <v>14</v>
      </c>
      <c r="E5" s="360" t="str">
        <f>EXIS!E5</f>
        <v>2003/04</v>
      </c>
      <c r="F5" s="359" t="s">
        <v>14</v>
      </c>
      <c r="G5" s="360" t="str">
        <f>EXIS!G5</f>
        <v>2004/05</v>
      </c>
      <c r="H5" s="359" t="s">
        <v>14</v>
      </c>
      <c r="I5" s="360" t="str">
        <f>EXIS!I5</f>
        <v>2005/06</v>
      </c>
      <c r="J5" s="359" t="s">
        <v>14</v>
      </c>
      <c r="K5" s="360" t="str">
        <f>EXIS!K5</f>
        <v>2006/07</v>
      </c>
      <c r="L5" s="359" t="s">
        <v>14</v>
      </c>
      <c r="M5" s="360" t="str">
        <f>EXIS!M5</f>
        <v>2007/08</v>
      </c>
      <c r="N5" s="361"/>
      <c r="O5" s="362" t="s">
        <v>1</v>
      </c>
      <c r="P5" s="18"/>
    </row>
    <row r="6" spans="1:16" s="10" customFormat="1" ht="13.2" thickBot="1" x14ac:dyDescent="0.3">
      <c r="A6" s="350"/>
      <c r="B6" s="363" t="s">
        <v>2</v>
      </c>
      <c r="C6" s="364" t="s">
        <v>3</v>
      </c>
      <c r="D6" s="363" t="s">
        <v>2</v>
      </c>
      <c r="E6" s="364" t="s">
        <v>3</v>
      </c>
      <c r="F6" s="365" t="s">
        <v>2</v>
      </c>
      <c r="G6" s="364" t="s">
        <v>3</v>
      </c>
      <c r="H6" s="363" t="s">
        <v>2</v>
      </c>
      <c r="I6" s="364" t="s">
        <v>3</v>
      </c>
      <c r="J6" s="363" t="s">
        <v>2</v>
      </c>
      <c r="K6" s="364" t="s">
        <v>3</v>
      </c>
      <c r="L6" s="363" t="s">
        <v>2</v>
      </c>
      <c r="M6" s="364" t="s">
        <v>3</v>
      </c>
      <c r="N6" s="363" t="s">
        <v>4</v>
      </c>
      <c r="O6" s="364" t="s">
        <v>5</v>
      </c>
      <c r="P6" s="12"/>
    </row>
    <row r="7" spans="1:16" ht="12.6" thickTop="1" x14ac:dyDescent="0.2">
      <c r="A7" s="366" t="s">
        <v>98</v>
      </c>
      <c r="B7" s="367"/>
      <c r="C7" s="368" t="s">
        <v>6</v>
      </c>
      <c r="D7" s="367"/>
      <c r="E7" s="368"/>
      <c r="F7" s="369"/>
      <c r="G7" s="368"/>
      <c r="H7" s="367"/>
      <c r="I7" s="368"/>
      <c r="J7" s="367"/>
      <c r="K7" s="368"/>
      <c r="L7" s="367"/>
      <c r="M7" s="368"/>
      <c r="N7" s="370"/>
      <c r="O7" s="371"/>
      <c r="P7" s="30"/>
    </row>
    <row r="8" spans="1:16" ht="11.85" customHeight="1" x14ac:dyDescent="0.2">
      <c r="A8" s="372" t="s">
        <v>49</v>
      </c>
      <c r="B8" s="373">
        <v>3</v>
      </c>
      <c r="C8" s="374">
        <v>150000</v>
      </c>
      <c r="D8" s="373">
        <v>3</v>
      </c>
      <c r="E8" s="374">
        <v>150000</v>
      </c>
      <c r="F8" s="373">
        <v>2</v>
      </c>
      <c r="G8" s="374">
        <v>100000</v>
      </c>
      <c r="H8" s="373">
        <v>0</v>
      </c>
      <c r="I8" s="374">
        <v>0</v>
      </c>
      <c r="J8" s="376">
        <v>0</v>
      </c>
      <c r="K8" s="375">
        <v>0</v>
      </c>
      <c r="L8" s="376">
        <v>0</v>
      </c>
      <c r="M8" s="375">
        <v>0</v>
      </c>
      <c r="N8" s="377">
        <f>SUM(B8+D8+F8+H8+J8+L8)</f>
        <v>8</v>
      </c>
      <c r="O8" s="378">
        <f>SUM(C8+E8+G8+I8+K8+M8)</f>
        <v>400000</v>
      </c>
      <c r="P8" s="30"/>
    </row>
    <row r="9" spans="1:16" ht="11.85" customHeight="1" x14ac:dyDescent="0.2">
      <c r="A9" s="372" t="s">
        <v>50</v>
      </c>
      <c r="B9" s="379"/>
      <c r="C9" s="375">
        <v>495000</v>
      </c>
      <c r="D9" s="379"/>
      <c r="E9" s="375">
        <v>125000</v>
      </c>
      <c r="F9" s="379"/>
      <c r="G9" s="375">
        <v>95000</v>
      </c>
      <c r="H9" s="379"/>
      <c r="I9" s="375">
        <v>0</v>
      </c>
      <c r="J9" s="379" t="s">
        <v>6</v>
      </c>
      <c r="K9" s="375">
        <v>0</v>
      </c>
      <c r="L9" s="379" t="s">
        <v>6</v>
      </c>
      <c r="M9" s="375">
        <v>0</v>
      </c>
      <c r="N9" s="377" t="s">
        <v>6</v>
      </c>
      <c r="O9" s="378">
        <f>SUM(C9+E9+G9+I9+K9+M9)</f>
        <v>715000</v>
      </c>
      <c r="P9" s="30"/>
    </row>
    <row r="10" spans="1:16" ht="11.85" customHeight="1" x14ac:dyDescent="0.2">
      <c r="A10" s="372" t="s">
        <v>51</v>
      </c>
      <c r="B10" s="379"/>
      <c r="C10" s="375">
        <v>255000</v>
      </c>
      <c r="D10" s="379"/>
      <c r="E10" s="375">
        <v>175000</v>
      </c>
      <c r="F10" s="379"/>
      <c r="G10" s="375">
        <v>55000</v>
      </c>
      <c r="H10" s="379"/>
      <c r="I10" s="375">
        <v>0</v>
      </c>
      <c r="J10" s="379"/>
      <c r="K10" s="375">
        <v>0</v>
      </c>
      <c r="L10" s="379"/>
      <c r="M10" s="375">
        <v>0</v>
      </c>
      <c r="N10" s="377" t="s">
        <v>6</v>
      </c>
      <c r="O10" s="378">
        <f>SUM(C10+E10+G10+I10+K10+M10)</f>
        <v>485000</v>
      </c>
      <c r="P10" s="30"/>
    </row>
    <row r="11" spans="1:16" ht="11.85" customHeight="1" x14ac:dyDescent="0.2">
      <c r="A11" s="372" t="s">
        <v>52</v>
      </c>
      <c r="B11" s="379"/>
      <c r="C11" s="380">
        <v>75000</v>
      </c>
      <c r="D11" s="379"/>
      <c r="E11" s="380">
        <v>55000</v>
      </c>
      <c r="F11" s="379"/>
      <c r="G11" s="380">
        <v>25000</v>
      </c>
      <c r="H11" s="379"/>
      <c r="I11" s="380">
        <v>0</v>
      </c>
      <c r="J11" s="381"/>
      <c r="K11" s="380">
        <v>0</v>
      </c>
      <c r="L11" s="381"/>
      <c r="M11" s="375">
        <v>0</v>
      </c>
      <c r="N11" s="377" t="s">
        <v>6</v>
      </c>
      <c r="O11" s="378">
        <f>SUM(C11+E11+G11+I11+K11+M11)</f>
        <v>155000</v>
      </c>
      <c r="P11" s="30"/>
    </row>
    <row r="12" spans="1:16" ht="11.85" customHeight="1" x14ac:dyDescent="0.2">
      <c r="A12" s="383" t="s">
        <v>53</v>
      </c>
      <c r="B12" s="64"/>
      <c r="C12" s="65"/>
      <c r="D12" s="64"/>
      <c r="E12" s="65"/>
      <c r="F12" s="64"/>
      <c r="G12" s="65"/>
      <c r="H12" s="64"/>
      <c r="I12" s="65"/>
      <c r="J12" s="64"/>
      <c r="K12" s="65"/>
      <c r="L12" s="64"/>
      <c r="M12" s="65"/>
      <c r="N12" s="66"/>
      <c r="O12" s="67"/>
      <c r="P12" s="30"/>
    </row>
    <row r="13" spans="1:16" ht="11.85" customHeight="1" x14ac:dyDescent="0.2">
      <c r="A13" s="69" t="s">
        <v>54</v>
      </c>
      <c r="B13" s="64"/>
      <c r="C13" s="428">
        <v>600000</v>
      </c>
      <c r="D13" s="64"/>
      <c r="E13" s="428">
        <v>300000</v>
      </c>
      <c r="F13" s="64"/>
      <c r="G13" s="428">
        <v>200000</v>
      </c>
      <c r="H13" s="64"/>
      <c r="I13" s="428">
        <v>0</v>
      </c>
      <c r="J13" s="68" t="s">
        <v>6</v>
      </c>
      <c r="K13" s="429">
        <v>0</v>
      </c>
      <c r="L13" s="64"/>
      <c r="M13" s="429">
        <v>0</v>
      </c>
      <c r="N13" s="66" t="s">
        <v>6</v>
      </c>
      <c r="O13" s="433">
        <f t="shared" ref="O13:O22" si="0">SUM(C13+E13+G13+I13+K13+M13)</f>
        <v>1100000</v>
      </c>
      <c r="P13" s="30"/>
    </row>
    <row r="14" spans="1:16" ht="11.85" customHeight="1" x14ac:dyDescent="0.2">
      <c r="A14" s="69" t="s">
        <v>55</v>
      </c>
      <c r="B14" s="64"/>
      <c r="C14" s="428">
        <v>50000</v>
      </c>
      <c r="D14" s="64"/>
      <c r="E14" s="428">
        <v>45000</v>
      </c>
      <c r="F14" s="64"/>
      <c r="G14" s="428">
        <v>37500</v>
      </c>
      <c r="H14" s="64"/>
      <c r="I14" s="428">
        <v>0</v>
      </c>
      <c r="J14" s="68"/>
      <c r="K14" s="429">
        <v>0</v>
      </c>
      <c r="L14" s="64"/>
      <c r="M14" s="429">
        <v>0</v>
      </c>
      <c r="N14" s="66" t="s">
        <v>6</v>
      </c>
      <c r="O14" s="433">
        <f t="shared" si="0"/>
        <v>132500</v>
      </c>
      <c r="P14" s="30"/>
    </row>
    <row r="15" spans="1:16" ht="11.85" customHeight="1" x14ac:dyDescent="0.2">
      <c r="A15" s="69" t="s">
        <v>56</v>
      </c>
      <c r="B15" s="64"/>
      <c r="C15" s="428">
        <v>25000</v>
      </c>
      <c r="D15" s="64"/>
      <c r="E15" s="428">
        <v>18500</v>
      </c>
      <c r="F15" s="64"/>
      <c r="G15" s="428">
        <v>12500</v>
      </c>
      <c r="H15" s="64"/>
      <c r="I15" s="428">
        <v>0</v>
      </c>
      <c r="J15" s="68"/>
      <c r="K15" s="429">
        <v>0</v>
      </c>
      <c r="L15" s="64"/>
      <c r="M15" s="429">
        <v>0</v>
      </c>
      <c r="N15" s="66" t="s">
        <v>6</v>
      </c>
      <c r="O15" s="433">
        <f t="shared" si="0"/>
        <v>56000</v>
      </c>
      <c r="P15" s="30"/>
    </row>
    <row r="16" spans="1:16" ht="11.85" customHeight="1" x14ac:dyDescent="0.2">
      <c r="A16" s="69" t="s">
        <v>57</v>
      </c>
      <c r="B16" s="64"/>
      <c r="C16" s="428">
        <v>15000</v>
      </c>
      <c r="D16" s="64"/>
      <c r="E16" s="428">
        <v>12500</v>
      </c>
      <c r="F16" s="64"/>
      <c r="G16" s="428">
        <v>1000</v>
      </c>
      <c r="H16" s="64"/>
      <c r="I16" s="428">
        <v>0</v>
      </c>
      <c r="J16" s="68"/>
      <c r="K16" s="429">
        <v>0</v>
      </c>
      <c r="L16" s="64"/>
      <c r="M16" s="429">
        <v>0</v>
      </c>
      <c r="N16" s="66" t="s">
        <v>6</v>
      </c>
      <c r="O16" s="433">
        <f t="shared" si="0"/>
        <v>28500</v>
      </c>
      <c r="P16" s="30"/>
    </row>
    <row r="17" spans="1:16" ht="11.85" customHeight="1" x14ac:dyDescent="0.2">
      <c r="A17" s="69" t="s">
        <v>58</v>
      </c>
      <c r="B17" s="64"/>
      <c r="C17" s="428">
        <v>25000</v>
      </c>
      <c r="D17" s="64"/>
      <c r="E17" s="428">
        <v>0</v>
      </c>
      <c r="F17" s="64"/>
      <c r="G17" s="428">
        <v>0</v>
      </c>
      <c r="H17" s="64"/>
      <c r="I17" s="428">
        <v>0</v>
      </c>
      <c r="J17" s="68"/>
      <c r="K17" s="429">
        <v>0</v>
      </c>
      <c r="L17" s="64"/>
      <c r="M17" s="429">
        <v>0</v>
      </c>
      <c r="N17" s="66" t="s">
        <v>6</v>
      </c>
      <c r="O17" s="433">
        <f t="shared" si="0"/>
        <v>25000</v>
      </c>
      <c r="P17" s="30"/>
    </row>
    <row r="18" spans="1:16" ht="11.85" customHeight="1" x14ac:dyDescent="0.2">
      <c r="A18" s="384" t="s">
        <v>59</v>
      </c>
      <c r="B18" s="385" t="s">
        <v>6</v>
      </c>
      <c r="C18" s="386">
        <f>SUM(C13:C17)</f>
        <v>715000</v>
      </c>
      <c r="D18" s="385" t="s">
        <v>6</v>
      </c>
      <c r="E18" s="386">
        <f>SUM(E13:E17)</f>
        <v>376000</v>
      </c>
      <c r="F18" s="385" t="s">
        <v>6</v>
      </c>
      <c r="G18" s="386">
        <f>SUM(G13:G17)</f>
        <v>251000</v>
      </c>
      <c r="H18" s="385" t="s">
        <v>6</v>
      </c>
      <c r="I18" s="386">
        <f>SUM(I13:I17)</f>
        <v>0</v>
      </c>
      <c r="J18" s="387"/>
      <c r="K18" s="388">
        <f>SUM(K13:K17)</f>
        <v>0</v>
      </c>
      <c r="L18" s="389" t="s">
        <v>6</v>
      </c>
      <c r="M18" s="388">
        <f>SUM(M13:M17)</f>
        <v>0</v>
      </c>
      <c r="N18" s="390" t="s">
        <v>6</v>
      </c>
      <c r="O18" s="391">
        <f t="shared" si="0"/>
        <v>1342000</v>
      </c>
      <c r="P18" s="30"/>
    </row>
    <row r="19" spans="1:16" ht="11.85" customHeight="1" x14ac:dyDescent="0.2">
      <c r="A19" s="372" t="s">
        <v>42</v>
      </c>
      <c r="B19" s="379" t="s">
        <v>6</v>
      </c>
      <c r="C19" s="380">
        <v>7900</v>
      </c>
      <c r="D19" s="379" t="s">
        <v>6</v>
      </c>
      <c r="E19" s="380">
        <v>5500</v>
      </c>
      <c r="F19" s="379" t="s">
        <v>6</v>
      </c>
      <c r="G19" s="380">
        <v>2500</v>
      </c>
      <c r="H19" s="379" t="s">
        <v>6</v>
      </c>
      <c r="I19" s="380">
        <v>0</v>
      </c>
      <c r="J19" s="381" t="s">
        <v>6</v>
      </c>
      <c r="K19" s="375">
        <v>0</v>
      </c>
      <c r="L19" s="379" t="s">
        <v>6</v>
      </c>
      <c r="M19" s="375">
        <v>0</v>
      </c>
      <c r="N19" s="377" t="s">
        <v>6</v>
      </c>
      <c r="O19" s="378">
        <f t="shared" si="0"/>
        <v>15900</v>
      </c>
      <c r="P19" s="30"/>
    </row>
    <row r="20" spans="1:16" ht="11.85" customHeight="1" x14ac:dyDescent="0.2">
      <c r="A20" s="372" t="s">
        <v>43</v>
      </c>
      <c r="B20" s="379"/>
      <c r="C20" s="380">
        <v>5000</v>
      </c>
      <c r="D20" s="379"/>
      <c r="E20" s="380">
        <v>0</v>
      </c>
      <c r="F20" s="379"/>
      <c r="G20" s="380">
        <v>0</v>
      </c>
      <c r="H20" s="379"/>
      <c r="I20" s="380">
        <v>0</v>
      </c>
      <c r="J20" s="381"/>
      <c r="K20" s="375">
        <v>0</v>
      </c>
      <c r="L20" s="379"/>
      <c r="M20" s="375"/>
      <c r="N20" s="377" t="s">
        <v>6</v>
      </c>
      <c r="O20" s="378">
        <f>SUM(C20+E20+G20+I20+K20+M20)</f>
        <v>5000</v>
      </c>
      <c r="P20" s="30"/>
    </row>
    <row r="21" spans="1:16" ht="11.85" customHeight="1" x14ac:dyDescent="0.2">
      <c r="A21" s="372" t="s">
        <v>44</v>
      </c>
      <c r="B21" s="379" t="s">
        <v>6</v>
      </c>
      <c r="C21" s="392">
        <v>12650</v>
      </c>
      <c r="D21" s="379" t="s">
        <v>6</v>
      </c>
      <c r="E21" s="392">
        <v>5425</v>
      </c>
      <c r="F21" s="379" t="s">
        <v>6</v>
      </c>
      <c r="G21" s="392">
        <v>0</v>
      </c>
      <c r="H21" s="379" t="s">
        <v>6</v>
      </c>
      <c r="I21" s="392">
        <v>0</v>
      </c>
      <c r="J21" s="381" t="s">
        <v>6</v>
      </c>
      <c r="K21" s="375">
        <v>0</v>
      </c>
      <c r="L21" s="393" t="s">
        <v>6</v>
      </c>
      <c r="M21" s="375">
        <v>0</v>
      </c>
      <c r="N21" s="377" t="s">
        <v>6</v>
      </c>
      <c r="O21" s="378">
        <f t="shared" si="0"/>
        <v>18075</v>
      </c>
      <c r="P21" s="30"/>
    </row>
    <row r="22" spans="1:16" s="40" customFormat="1" ht="15" customHeight="1" x14ac:dyDescent="0.2">
      <c r="A22" s="394" t="s">
        <v>60</v>
      </c>
      <c r="B22" s="395">
        <f>SUM(B8:B21)</f>
        <v>3</v>
      </c>
      <c r="C22" s="396">
        <f>SUM(C8:C11)+C18+C19+C20+C21</f>
        <v>1715550</v>
      </c>
      <c r="D22" s="397">
        <f>SUM(D8:D21)</f>
        <v>3</v>
      </c>
      <c r="E22" s="396">
        <f>SUM(E8:E11)+E18+E19+E20+E21</f>
        <v>891925</v>
      </c>
      <c r="F22" s="397">
        <f>SUM(F8:F21)</f>
        <v>2</v>
      </c>
      <c r="G22" s="396">
        <f>SUM(G8:G11)+G18+G19+G20+G21</f>
        <v>528500</v>
      </c>
      <c r="H22" s="397">
        <f>SUM(H8:H21)</f>
        <v>0</v>
      </c>
      <c r="I22" s="396">
        <f>SUM(I8:I11)+I18+I19+I20+I21</f>
        <v>0</v>
      </c>
      <c r="J22" s="397">
        <f>SUM(J8:J21)</f>
        <v>0</v>
      </c>
      <c r="K22" s="396">
        <f>SUM(K8:K11)+K18+K19+K20+K21</f>
        <v>0</v>
      </c>
      <c r="L22" s="397">
        <f>SUM(L8)</f>
        <v>0</v>
      </c>
      <c r="M22" s="398">
        <f>SUM(M8:M11)+M18+M19+M21</f>
        <v>0</v>
      </c>
      <c r="N22" s="395">
        <f>SUM(B22+D22+F22+H22+J22+L22)</f>
        <v>8</v>
      </c>
      <c r="O22" s="396">
        <f t="shared" si="0"/>
        <v>3135975</v>
      </c>
      <c r="P22" s="39"/>
    </row>
    <row r="23" spans="1:16" ht="11.85" customHeight="1" x14ac:dyDescent="0.2">
      <c r="A23" s="399" t="s">
        <v>99</v>
      </c>
      <c r="B23" s="400"/>
      <c r="C23" s="401"/>
      <c r="D23" s="400"/>
      <c r="E23" s="401"/>
      <c r="F23" s="402"/>
      <c r="G23" s="401"/>
      <c r="H23" s="400"/>
      <c r="I23" s="401"/>
      <c r="J23" s="400"/>
      <c r="K23" s="401"/>
      <c r="L23" s="400"/>
      <c r="M23" s="401"/>
      <c r="N23" s="403" t="s">
        <v>6</v>
      </c>
      <c r="O23" s="404" t="s">
        <v>6</v>
      </c>
    </row>
    <row r="24" spans="1:16" ht="11.85" customHeight="1" x14ac:dyDescent="0.2">
      <c r="A24" s="372" t="s">
        <v>49</v>
      </c>
      <c r="B24" s="376">
        <v>0</v>
      </c>
      <c r="C24" s="375">
        <v>0</v>
      </c>
      <c r="D24" s="376">
        <v>0</v>
      </c>
      <c r="E24" s="375">
        <v>0</v>
      </c>
      <c r="F24" s="376">
        <v>0.5</v>
      </c>
      <c r="G24" s="375">
        <v>25000</v>
      </c>
      <c r="H24" s="376">
        <v>1</v>
      </c>
      <c r="I24" s="375">
        <v>50000</v>
      </c>
      <c r="J24" s="376">
        <v>0</v>
      </c>
      <c r="K24" s="375">
        <v>0</v>
      </c>
      <c r="L24" s="376">
        <v>0</v>
      </c>
      <c r="M24" s="375">
        <v>0</v>
      </c>
      <c r="N24" s="377">
        <f>SUM(B24+D24+F24+H24+J24+L24)</f>
        <v>1.5</v>
      </c>
      <c r="O24" s="378">
        <f>SUM(C24+E24+G24+I24+K24+M24)</f>
        <v>75000</v>
      </c>
    </row>
    <row r="25" spans="1:16" ht="11.85" customHeight="1" x14ac:dyDescent="0.2">
      <c r="A25" s="372" t="s">
        <v>61</v>
      </c>
      <c r="B25" s="379" t="s">
        <v>6</v>
      </c>
      <c r="C25" s="375">
        <v>2500</v>
      </c>
      <c r="D25" s="379" t="s">
        <v>6</v>
      </c>
      <c r="E25" s="375">
        <v>3500</v>
      </c>
      <c r="F25" s="379" t="s">
        <v>6</v>
      </c>
      <c r="G25" s="375">
        <v>3500</v>
      </c>
      <c r="H25" s="379" t="s">
        <v>6</v>
      </c>
      <c r="I25" s="375">
        <v>3500</v>
      </c>
      <c r="J25" s="379" t="s">
        <v>6</v>
      </c>
      <c r="K25" s="375">
        <v>0</v>
      </c>
      <c r="L25" s="379" t="s">
        <v>6</v>
      </c>
      <c r="M25" s="375">
        <v>0</v>
      </c>
      <c r="N25" s="379" t="s">
        <v>6</v>
      </c>
      <c r="O25" s="378">
        <f t="shared" ref="O25:O33" si="1">SUM(C25+E25+G25+I25+K25+M25)</f>
        <v>13000</v>
      </c>
    </row>
    <row r="26" spans="1:16" ht="11.85" customHeight="1" x14ac:dyDescent="0.2">
      <c r="A26" s="372" t="s">
        <v>40</v>
      </c>
      <c r="B26" s="379"/>
      <c r="C26" s="375">
        <v>2500</v>
      </c>
      <c r="D26" s="379"/>
      <c r="E26" s="375">
        <v>5000</v>
      </c>
      <c r="F26" s="379"/>
      <c r="G26" s="375">
        <v>8000</v>
      </c>
      <c r="H26" s="379"/>
      <c r="I26" s="375">
        <v>8000</v>
      </c>
      <c r="J26" s="379"/>
      <c r="K26" s="375">
        <v>0</v>
      </c>
      <c r="L26" s="379"/>
      <c r="M26" s="375">
        <v>0</v>
      </c>
      <c r="N26" s="379"/>
      <c r="O26" s="378">
        <f t="shared" si="1"/>
        <v>23500</v>
      </c>
    </row>
    <row r="27" spans="1:16" ht="11.85" customHeight="1" x14ac:dyDescent="0.2">
      <c r="A27" s="372" t="s">
        <v>52</v>
      </c>
      <c r="B27" s="379" t="s">
        <v>6</v>
      </c>
      <c r="C27" s="375">
        <v>5500</v>
      </c>
      <c r="D27" s="379" t="s">
        <v>6</v>
      </c>
      <c r="E27" s="375">
        <v>16000</v>
      </c>
      <c r="F27" s="379" t="s">
        <v>6</v>
      </c>
      <c r="G27" s="375">
        <v>19000</v>
      </c>
      <c r="H27" s="379" t="s">
        <v>6</v>
      </c>
      <c r="I27" s="375">
        <v>22500</v>
      </c>
      <c r="J27" s="379" t="s">
        <v>6</v>
      </c>
      <c r="K27" s="375">
        <v>0</v>
      </c>
      <c r="L27" s="379" t="s">
        <v>6</v>
      </c>
      <c r="M27" s="375">
        <v>0</v>
      </c>
      <c r="N27" s="379" t="s">
        <v>6</v>
      </c>
      <c r="O27" s="378">
        <f t="shared" si="1"/>
        <v>63000</v>
      </c>
    </row>
    <row r="28" spans="1:16" ht="11.85" customHeight="1" x14ac:dyDescent="0.2">
      <c r="A28" s="372" t="s">
        <v>53</v>
      </c>
      <c r="B28" s="379" t="s">
        <v>6</v>
      </c>
      <c r="C28" s="375">
        <v>15000</v>
      </c>
      <c r="D28" s="379" t="s">
        <v>6</v>
      </c>
      <c r="E28" s="375">
        <v>7500</v>
      </c>
      <c r="F28" s="379" t="s">
        <v>6</v>
      </c>
      <c r="G28" s="375">
        <v>0</v>
      </c>
      <c r="H28" s="379" t="s">
        <v>6</v>
      </c>
      <c r="I28" s="375">
        <v>0</v>
      </c>
      <c r="J28" s="379" t="s">
        <v>6</v>
      </c>
      <c r="K28" s="375">
        <v>0</v>
      </c>
      <c r="L28" s="379" t="s">
        <v>6</v>
      </c>
      <c r="M28" s="375">
        <v>0</v>
      </c>
      <c r="N28" s="379" t="s">
        <v>6</v>
      </c>
      <c r="O28" s="378">
        <f t="shared" si="1"/>
        <v>22500</v>
      </c>
    </row>
    <row r="29" spans="1:16" ht="11.85" customHeight="1" x14ac:dyDescent="0.2">
      <c r="A29" s="372" t="s">
        <v>42</v>
      </c>
      <c r="B29" s="379"/>
      <c r="C29" s="375">
        <v>2500</v>
      </c>
      <c r="D29" s="379"/>
      <c r="E29" s="375">
        <v>2500</v>
      </c>
      <c r="F29" s="379"/>
      <c r="G29" s="375">
        <v>0</v>
      </c>
      <c r="H29" s="379"/>
      <c r="I29" s="375">
        <v>0</v>
      </c>
      <c r="J29" s="379"/>
      <c r="K29" s="375">
        <v>0</v>
      </c>
      <c r="L29" s="379"/>
      <c r="M29" s="375">
        <v>0</v>
      </c>
      <c r="N29" s="379"/>
      <c r="O29" s="378">
        <f t="shared" si="1"/>
        <v>5000</v>
      </c>
    </row>
    <row r="30" spans="1:16" ht="11.85" customHeight="1" x14ac:dyDescent="0.2">
      <c r="A30" s="372" t="s">
        <v>43</v>
      </c>
      <c r="B30" s="379"/>
      <c r="C30" s="375">
        <v>0</v>
      </c>
      <c r="D30" s="379"/>
      <c r="E30" s="375">
        <v>0</v>
      </c>
      <c r="F30" s="379"/>
      <c r="G30" s="375">
        <v>0</v>
      </c>
      <c r="H30" s="379"/>
      <c r="I30" s="375">
        <v>0</v>
      </c>
      <c r="J30" s="379"/>
      <c r="K30" s="375">
        <v>0</v>
      </c>
      <c r="L30" s="379"/>
      <c r="M30" s="375"/>
      <c r="N30" s="379"/>
      <c r="O30" s="378">
        <f>SUM(C30+E30+G30+I30+K30+M30)</f>
        <v>0</v>
      </c>
    </row>
    <row r="31" spans="1:16" ht="11.85" customHeight="1" x14ac:dyDescent="0.2">
      <c r="A31" s="372" t="s">
        <v>44</v>
      </c>
      <c r="B31" s="379" t="s">
        <v>6</v>
      </c>
      <c r="C31" s="375">
        <v>5000</v>
      </c>
      <c r="D31" s="379" t="s">
        <v>6</v>
      </c>
      <c r="E31" s="375">
        <v>1000</v>
      </c>
      <c r="F31" s="379" t="s">
        <v>6</v>
      </c>
      <c r="G31" s="375">
        <v>0</v>
      </c>
      <c r="H31" s="379" t="s">
        <v>6</v>
      </c>
      <c r="I31" s="375">
        <v>0</v>
      </c>
      <c r="J31" s="379" t="s">
        <v>6</v>
      </c>
      <c r="K31" s="375">
        <v>0</v>
      </c>
      <c r="L31" s="379" t="s">
        <v>6</v>
      </c>
      <c r="M31" s="375">
        <v>0</v>
      </c>
      <c r="N31" s="379" t="s">
        <v>6</v>
      </c>
      <c r="O31" s="378">
        <f t="shared" si="1"/>
        <v>6000</v>
      </c>
    </row>
    <row r="32" spans="1:16" s="40" customFormat="1" ht="15" customHeight="1" x14ac:dyDescent="0.2">
      <c r="A32" s="405" t="s">
        <v>62</v>
      </c>
      <c r="B32" s="395">
        <f t="shared" ref="B32:M32" si="2">SUM(B24:B31)</f>
        <v>0</v>
      </c>
      <c r="C32" s="398">
        <f t="shared" si="2"/>
        <v>33000</v>
      </c>
      <c r="D32" s="395">
        <f t="shared" si="2"/>
        <v>0</v>
      </c>
      <c r="E32" s="398">
        <f t="shared" si="2"/>
        <v>35500</v>
      </c>
      <c r="F32" s="406">
        <f t="shared" si="2"/>
        <v>0.5</v>
      </c>
      <c r="G32" s="398">
        <f t="shared" si="2"/>
        <v>55500</v>
      </c>
      <c r="H32" s="406">
        <f t="shared" si="2"/>
        <v>1</v>
      </c>
      <c r="I32" s="398">
        <f t="shared" si="2"/>
        <v>84000</v>
      </c>
      <c r="J32" s="395">
        <f t="shared" si="2"/>
        <v>0</v>
      </c>
      <c r="K32" s="398">
        <f t="shared" si="2"/>
        <v>0</v>
      </c>
      <c r="L32" s="395">
        <f t="shared" si="2"/>
        <v>0</v>
      </c>
      <c r="M32" s="398">
        <f t="shared" si="2"/>
        <v>0</v>
      </c>
      <c r="N32" s="395">
        <f>SUM(B32+D32+F32+H32+J32+L32)</f>
        <v>1.5</v>
      </c>
      <c r="O32" s="396">
        <f t="shared" si="1"/>
        <v>208000</v>
      </c>
    </row>
    <row r="33" spans="1:16" s="40" customFormat="1" ht="15" customHeight="1" x14ac:dyDescent="0.2">
      <c r="A33" s="407" t="s">
        <v>27</v>
      </c>
      <c r="B33" s="408">
        <f t="shared" ref="B33:M33" si="3">SUM(B22+B32)</f>
        <v>3</v>
      </c>
      <c r="C33" s="409">
        <f t="shared" si="3"/>
        <v>1748550</v>
      </c>
      <c r="D33" s="408">
        <f t="shared" si="3"/>
        <v>3</v>
      </c>
      <c r="E33" s="410">
        <f t="shared" si="3"/>
        <v>927425</v>
      </c>
      <c r="F33" s="411">
        <f t="shared" si="3"/>
        <v>2.5</v>
      </c>
      <c r="G33" s="410">
        <f t="shared" si="3"/>
        <v>584000</v>
      </c>
      <c r="H33" s="408">
        <f t="shared" si="3"/>
        <v>1</v>
      </c>
      <c r="I33" s="410">
        <f t="shared" si="3"/>
        <v>84000</v>
      </c>
      <c r="J33" s="408">
        <f t="shared" si="3"/>
        <v>0</v>
      </c>
      <c r="K33" s="410">
        <f t="shared" si="3"/>
        <v>0</v>
      </c>
      <c r="L33" s="408">
        <f t="shared" si="3"/>
        <v>0</v>
      </c>
      <c r="M33" s="410">
        <f t="shared" si="3"/>
        <v>0</v>
      </c>
      <c r="N33" s="408">
        <f>SUM(B33+D33+F33+H33+J33+L33)</f>
        <v>9.5</v>
      </c>
      <c r="O33" s="412">
        <f t="shared" si="1"/>
        <v>3343975</v>
      </c>
    </row>
    <row r="34" spans="1:16" ht="15" customHeight="1" x14ac:dyDescent="0.2">
      <c r="A34" s="399" t="s">
        <v>100</v>
      </c>
      <c r="B34" s="400"/>
      <c r="C34" s="401"/>
      <c r="D34" s="400"/>
      <c r="E34" s="401"/>
      <c r="F34" s="402"/>
      <c r="G34" s="401"/>
      <c r="H34" s="400"/>
      <c r="I34" s="401"/>
      <c r="J34" s="400"/>
      <c r="K34" s="401"/>
      <c r="L34" s="400"/>
      <c r="M34" s="401"/>
      <c r="N34" s="403" t="s">
        <v>6</v>
      </c>
      <c r="O34" s="404" t="s">
        <v>25</v>
      </c>
      <c r="P34" s="30"/>
    </row>
    <row r="35" spans="1:16" ht="15" customHeight="1" x14ac:dyDescent="0.2">
      <c r="A35" s="372" t="s">
        <v>63</v>
      </c>
      <c r="B35" s="373">
        <v>1</v>
      </c>
      <c r="C35" s="374">
        <v>50000</v>
      </c>
      <c r="D35" s="373">
        <v>1</v>
      </c>
      <c r="E35" s="374">
        <v>50000</v>
      </c>
      <c r="F35" s="373">
        <v>0.5</v>
      </c>
      <c r="G35" s="374">
        <v>25000</v>
      </c>
      <c r="H35" s="373">
        <v>0</v>
      </c>
      <c r="I35" s="374">
        <v>0</v>
      </c>
      <c r="J35" s="376">
        <v>0</v>
      </c>
      <c r="K35" s="375">
        <v>0</v>
      </c>
      <c r="L35" s="376">
        <v>0</v>
      </c>
      <c r="M35" s="375">
        <v>0</v>
      </c>
      <c r="N35" s="377">
        <f>SUM(B35+D35+F35+H35+J35+L35)</f>
        <v>2.5</v>
      </c>
      <c r="O35" s="378">
        <f>SUM(C35+E35+G35+I35+K35+M35)</f>
        <v>125000</v>
      </c>
      <c r="P35" s="30"/>
    </row>
    <row r="36" spans="1:16" ht="15" customHeight="1" x14ac:dyDescent="0.2">
      <c r="A36" s="372" t="s">
        <v>64</v>
      </c>
      <c r="B36" s="379" t="s">
        <v>6</v>
      </c>
      <c r="C36" s="374">
        <v>40500</v>
      </c>
      <c r="D36" s="379" t="s">
        <v>6</v>
      </c>
      <c r="E36" s="374">
        <v>40500</v>
      </c>
      <c r="F36" s="379" t="s">
        <v>6</v>
      </c>
      <c r="G36" s="374">
        <v>20250</v>
      </c>
      <c r="H36" s="379" t="s">
        <v>6</v>
      </c>
      <c r="I36" s="374">
        <v>0</v>
      </c>
      <c r="J36" s="379" t="s">
        <v>6</v>
      </c>
      <c r="K36" s="375">
        <v>0</v>
      </c>
      <c r="L36" s="385" t="s">
        <v>6</v>
      </c>
      <c r="M36" s="375">
        <v>0</v>
      </c>
      <c r="N36" s="379" t="s">
        <v>6</v>
      </c>
      <c r="O36" s="378">
        <f t="shared" ref="O36:O43" si="4">SUM(C36+E36+G36+I36+K36+M36)</f>
        <v>101250</v>
      </c>
      <c r="P36" s="30"/>
    </row>
    <row r="37" spans="1:16" s="40" customFormat="1" ht="15" customHeight="1" x14ac:dyDescent="0.2">
      <c r="A37" s="413" t="s">
        <v>101</v>
      </c>
      <c r="B37" s="395">
        <f t="shared" ref="B37:M37" si="5">SUM(B35:B36)</f>
        <v>1</v>
      </c>
      <c r="C37" s="398">
        <f t="shared" si="5"/>
        <v>90500</v>
      </c>
      <c r="D37" s="395">
        <f t="shared" si="5"/>
        <v>1</v>
      </c>
      <c r="E37" s="398">
        <f t="shared" si="5"/>
        <v>90500</v>
      </c>
      <c r="F37" s="406">
        <f t="shared" si="5"/>
        <v>0.5</v>
      </c>
      <c r="G37" s="398">
        <f t="shared" si="5"/>
        <v>45250</v>
      </c>
      <c r="H37" s="395">
        <f t="shared" si="5"/>
        <v>0</v>
      </c>
      <c r="I37" s="398">
        <f t="shared" si="5"/>
        <v>0</v>
      </c>
      <c r="J37" s="395">
        <f t="shared" si="5"/>
        <v>0</v>
      </c>
      <c r="K37" s="398">
        <f t="shared" si="5"/>
        <v>0</v>
      </c>
      <c r="L37" s="395">
        <f t="shared" si="5"/>
        <v>0</v>
      </c>
      <c r="M37" s="398">
        <f t="shared" si="5"/>
        <v>0</v>
      </c>
      <c r="N37" s="395">
        <f>SUM(B37+D37+F37+H37+J37+L37)</f>
        <v>2.5</v>
      </c>
      <c r="O37" s="396">
        <f t="shared" si="4"/>
        <v>226250</v>
      </c>
      <c r="P37" s="39"/>
    </row>
    <row r="38" spans="1:16" ht="15" customHeight="1" x14ac:dyDescent="0.2">
      <c r="A38" s="372" t="s">
        <v>65</v>
      </c>
      <c r="B38" s="373">
        <v>44</v>
      </c>
      <c r="C38" s="374">
        <v>2083100</v>
      </c>
      <c r="D38" s="373">
        <v>44</v>
      </c>
      <c r="E38" s="374">
        <v>2083100</v>
      </c>
      <c r="F38" s="373">
        <v>43</v>
      </c>
      <c r="G38" s="374">
        <v>2036000</v>
      </c>
      <c r="H38" s="373">
        <v>42</v>
      </c>
      <c r="I38" s="374">
        <v>1988000</v>
      </c>
      <c r="J38" s="373">
        <v>0</v>
      </c>
      <c r="K38" s="374">
        <v>0</v>
      </c>
      <c r="L38" s="376">
        <v>0</v>
      </c>
      <c r="M38" s="375">
        <v>0</v>
      </c>
      <c r="N38" s="377">
        <f>SUM(B38+D38+F38+H38+J38+L38)</f>
        <v>173</v>
      </c>
      <c r="O38" s="378">
        <f t="shared" si="4"/>
        <v>8190200</v>
      </c>
    </row>
    <row r="39" spans="1:16" ht="15" customHeight="1" x14ac:dyDescent="0.2">
      <c r="A39" s="372" t="s">
        <v>66</v>
      </c>
      <c r="B39" s="379" t="s">
        <v>6</v>
      </c>
      <c r="C39" s="375">
        <v>85000</v>
      </c>
      <c r="D39" s="379" t="s">
        <v>6</v>
      </c>
      <c r="E39" s="375">
        <v>85000</v>
      </c>
      <c r="F39" s="379" t="s">
        <v>6</v>
      </c>
      <c r="G39" s="375">
        <v>65000</v>
      </c>
      <c r="H39" s="379" t="s">
        <v>6</v>
      </c>
      <c r="I39" s="375">
        <v>42500</v>
      </c>
      <c r="J39" s="379" t="s">
        <v>6</v>
      </c>
      <c r="K39" s="375">
        <v>0</v>
      </c>
      <c r="L39" s="385" t="s">
        <v>6</v>
      </c>
      <c r="M39" s="375">
        <v>0</v>
      </c>
      <c r="N39" s="379" t="s">
        <v>6</v>
      </c>
      <c r="O39" s="378">
        <f t="shared" si="4"/>
        <v>277500</v>
      </c>
    </row>
    <row r="40" spans="1:16" s="40" customFormat="1" ht="15" customHeight="1" x14ac:dyDescent="0.2">
      <c r="A40" s="413" t="s">
        <v>102</v>
      </c>
      <c r="B40" s="395">
        <f t="shared" ref="B40:M40" si="6">SUM(B38:B39)</f>
        <v>44</v>
      </c>
      <c r="C40" s="398">
        <f t="shared" si="6"/>
        <v>2168100</v>
      </c>
      <c r="D40" s="437">
        <f t="shared" si="6"/>
        <v>44</v>
      </c>
      <c r="E40" s="398">
        <f t="shared" si="6"/>
        <v>2168100</v>
      </c>
      <c r="F40" s="406">
        <f t="shared" si="6"/>
        <v>43</v>
      </c>
      <c r="G40" s="398">
        <f t="shared" si="6"/>
        <v>2101000</v>
      </c>
      <c r="H40" s="437">
        <f t="shared" si="6"/>
        <v>42</v>
      </c>
      <c r="I40" s="398">
        <f t="shared" si="6"/>
        <v>2030500</v>
      </c>
      <c r="J40" s="437">
        <f t="shared" si="6"/>
        <v>0</v>
      </c>
      <c r="K40" s="398">
        <f t="shared" si="6"/>
        <v>0</v>
      </c>
      <c r="L40" s="395">
        <f t="shared" si="6"/>
        <v>0</v>
      </c>
      <c r="M40" s="398">
        <f t="shared" si="6"/>
        <v>0</v>
      </c>
      <c r="N40" s="395">
        <f>SUM(B40+D40+F40+H40+J40+L40)</f>
        <v>173</v>
      </c>
      <c r="O40" s="396">
        <f t="shared" si="4"/>
        <v>8467700</v>
      </c>
    </row>
    <row r="41" spans="1:16" s="40" customFormat="1" ht="15" customHeight="1" x14ac:dyDescent="0.2">
      <c r="A41" s="407" t="s">
        <v>28</v>
      </c>
      <c r="B41" s="408">
        <f>SUM(B37+B40)</f>
        <v>45</v>
      </c>
      <c r="C41" s="410">
        <f t="shared" ref="C41:M41" si="7">SUM(C40+C37)</f>
        <v>2258600</v>
      </c>
      <c r="D41" s="414">
        <f t="shared" si="7"/>
        <v>45</v>
      </c>
      <c r="E41" s="410">
        <f t="shared" si="7"/>
        <v>2258600</v>
      </c>
      <c r="F41" s="411">
        <f t="shared" si="7"/>
        <v>43.5</v>
      </c>
      <c r="G41" s="410">
        <f t="shared" si="7"/>
        <v>2146250</v>
      </c>
      <c r="H41" s="414">
        <f t="shared" si="7"/>
        <v>42</v>
      </c>
      <c r="I41" s="410">
        <f t="shared" si="7"/>
        <v>2030500</v>
      </c>
      <c r="J41" s="414">
        <f t="shared" si="7"/>
        <v>0</v>
      </c>
      <c r="K41" s="410">
        <f t="shared" si="7"/>
        <v>0</v>
      </c>
      <c r="L41" s="408">
        <f t="shared" si="7"/>
        <v>0</v>
      </c>
      <c r="M41" s="410">
        <f t="shared" si="7"/>
        <v>0</v>
      </c>
      <c r="N41" s="408">
        <f>SUM(B41+D41+F41+H41+J41+L41)</f>
        <v>175.5</v>
      </c>
      <c r="O41" s="412">
        <f t="shared" si="4"/>
        <v>8693950</v>
      </c>
    </row>
    <row r="42" spans="1:16" s="40" customFormat="1" ht="15" customHeight="1" thickBot="1" x14ac:dyDescent="0.25">
      <c r="A42" s="415" t="s">
        <v>29</v>
      </c>
      <c r="B42" s="416">
        <f t="shared" ref="B42:M42" si="8">SUM(B33+B41)</f>
        <v>48</v>
      </c>
      <c r="C42" s="417">
        <f t="shared" si="8"/>
        <v>4007150</v>
      </c>
      <c r="D42" s="418">
        <f t="shared" si="8"/>
        <v>48</v>
      </c>
      <c r="E42" s="417">
        <f t="shared" si="8"/>
        <v>3186025</v>
      </c>
      <c r="F42" s="419">
        <f t="shared" si="8"/>
        <v>46</v>
      </c>
      <c r="G42" s="417">
        <f t="shared" si="8"/>
        <v>2730250</v>
      </c>
      <c r="H42" s="418">
        <f t="shared" si="8"/>
        <v>43</v>
      </c>
      <c r="I42" s="417">
        <f t="shared" si="8"/>
        <v>2114500</v>
      </c>
      <c r="J42" s="418">
        <f t="shared" si="8"/>
        <v>0</v>
      </c>
      <c r="K42" s="417">
        <f t="shared" si="8"/>
        <v>0</v>
      </c>
      <c r="L42" s="416">
        <f t="shared" si="8"/>
        <v>0</v>
      </c>
      <c r="M42" s="417">
        <f t="shared" si="8"/>
        <v>0</v>
      </c>
      <c r="N42" s="416">
        <f>SUM(B42+D42+F42+H42+J42+L42)</f>
        <v>185</v>
      </c>
      <c r="O42" s="420">
        <f t="shared" si="4"/>
        <v>12037925</v>
      </c>
      <c r="P42" s="41"/>
    </row>
    <row r="43" spans="1:16" ht="15" customHeight="1" thickTop="1" x14ac:dyDescent="0.2">
      <c r="A43" s="421" t="s">
        <v>30</v>
      </c>
      <c r="B43" s="422" t="s">
        <v>6</v>
      </c>
      <c r="C43" s="423">
        <v>0</v>
      </c>
      <c r="D43" s="424" t="s">
        <v>6</v>
      </c>
      <c r="E43" s="423">
        <v>0</v>
      </c>
      <c r="F43" s="425" t="s">
        <v>6</v>
      </c>
      <c r="G43" s="423">
        <v>100000</v>
      </c>
      <c r="H43" s="422" t="s">
        <v>6</v>
      </c>
      <c r="I43" s="423">
        <v>150000</v>
      </c>
      <c r="J43" s="422" t="s">
        <v>6</v>
      </c>
      <c r="K43" s="423">
        <v>0</v>
      </c>
      <c r="L43" s="422" t="s">
        <v>6</v>
      </c>
      <c r="M43" s="423">
        <v>0</v>
      </c>
      <c r="N43" s="426" t="s">
        <v>6</v>
      </c>
      <c r="O43" s="427">
        <f t="shared" si="4"/>
        <v>250000</v>
      </c>
    </row>
    <row r="44" spans="1:16" x14ac:dyDescent="0.2">
      <c r="A44" s="42"/>
      <c r="B44" s="42"/>
      <c r="C44" s="42"/>
      <c r="D44" s="42"/>
      <c r="E44" s="43"/>
      <c r="F44" s="44"/>
      <c r="G44" s="42"/>
      <c r="H44" s="42"/>
      <c r="I44" s="42"/>
      <c r="J44" s="42"/>
      <c r="K44" s="42"/>
      <c r="L44" s="42"/>
      <c r="M44" s="42"/>
      <c r="N44" s="45"/>
      <c r="O44" s="45"/>
    </row>
    <row r="45" spans="1:16" ht="13.2" x14ac:dyDescent="0.25">
      <c r="A45" s="46"/>
      <c r="B45" s="46"/>
      <c r="C45" s="46"/>
      <c r="D45" s="46"/>
      <c r="E45" s="47"/>
      <c r="F45" s="48"/>
      <c r="G45" s="46"/>
      <c r="H45" s="46"/>
      <c r="I45" s="46"/>
      <c r="J45" s="46"/>
      <c r="K45" s="46"/>
      <c r="L45" s="46"/>
      <c r="M45" s="46"/>
      <c r="N45" s="49"/>
      <c r="O45" s="49"/>
    </row>
    <row r="46" spans="1:16" ht="13.2" x14ac:dyDescent="0.25">
      <c r="A46" s="46"/>
      <c r="B46" s="46"/>
      <c r="C46" s="46"/>
      <c r="D46" s="46"/>
      <c r="E46" s="46"/>
      <c r="F46" s="48"/>
      <c r="G46" s="46"/>
      <c r="H46" s="46"/>
      <c r="I46" s="46"/>
      <c r="J46" s="46"/>
      <c r="K46" s="46"/>
      <c r="L46" s="46"/>
      <c r="M46" s="46"/>
      <c r="N46" s="49"/>
      <c r="O46" s="49"/>
    </row>
    <row r="47" spans="1:16" ht="13.2" x14ac:dyDescent="0.25">
      <c r="A47" s="46"/>
      <c r="B47" s="46"/>
      <c r="C47" s="46"/>
      <c r="D47" s="46"/>
      <c r="E47" s="46" t="s">
        <v>6</v>
      </c>
      <c r="F47" s="48"/>
      <c r="G47" s="46"/>
      <c r="H47" s="46"/>
      <c r="I47" s="46"/>
      <c r="J47" s="46"/>
      <c r="K47" s="46"/>
      <c r="L47" s="46"/>
      <c r="M47" s="46"/>
      <c r="N47" s="49"/>
      <c r="O47" s="49"/>
    </row>
  </sheetData>
  <mergeCells count="1">
    <mergeCell ref="D3:I3"/>
  </mergeCells>
  <phoneticPr fontId="0" type="noConversion"/>
  <printOptions horizontalCentered="1" headings="1" gridLines="1"/>
  <pageMargins left="0.5" right="0.5" top="0.75" bottom="0.75" header="0.5" footer="0.5"/>
  <pageSetup scale="90" orientation="landscape" horizontalDpi="4294967292" verticalDpi="4294967292" r:id="rId1"/>
  <headerFooter alignWithMargins="0">
    <oddFooter>&amp;L&amp;"Tahoma,Regular"&amp;8Version 1.2 SAMPLE (09/2002)&amp;R&amp;"Tahoma,Regular"&amp;8Printed on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9" defaultRowHeight="13.2" x14ac:dyDescent="0.25"/>
  <cols>
    <col min="1" max="1" width="24.77734375" style="3" customWidth="1"/>
    <col min="2" max="2" width="4.77734375" style="72" customWidth="1"/>
    <col min="3" max="3" width="8.77734375" style="87" customWidth="1"/>
    <col min="4" max="4" width="4.77734375" style="72" customWidth="1"/>
    <col min="5" max="5" width="8.77734375" style="87" customWidth="1"/>
    <col min="6" max="6" width="4.77734375" style="72" customWidth="1"/>
    <col min="7" max="7" width="8.77734375" style="87" customWidth="1"/>
    <col min="8" max="8" width="4.77734375" style="72" customWidth="1"/>
    <col min="9" max="9" width="8.77734375" style="87" customWidth="1"/>
    <col min="10" max="10" width="4.77734375" style="72" hidden="1" customWidth="1"/>
    <col min="11" max="11" width="8.77734375" style="87" hidden="1" customWidth="1"/>
    <col min="12" max="12" width="4.77734375" style="72" hidden="1" customWidth="1"/>
    <col min="13" max="13" width="9.6640625" style="87" hidden="1" customWidth="1"/>
    <col min="14" max="14" width="5.44140625" style="72" customWidth="1"/>
    <col min="15" max="15" width="13.21875" style="87" customWidth="1"/>
    <col min="16" max="16384" width="9" style="3"/>
  </cols>
  <sheetData>
    <row r="1" spans="1:16" x14ac:dyDescent="0.25">
      <c r="A1" s="1"/>
      <c r="B1" s="70"/>
      <c r="C1" s="81"/>
      <c r="D1" s="70"/>
      <c r="E1" s="81"/>
      <c r="F1" s="70"/>
      <c r="G1" s="88" t="s">
        <v>0</v>
      </c>
      <c r="H1" s="70"/>
      <c r="I1" s="81"/>
      <c r="J1"/>
      <c r="K1"/>
      <c r="L1"/>
      <c r="M1"/>
      <c r="N1" s="1" t="str">
        <f>EXIS!N2</f>
        <v>Date Prepared:  06/01/2002</v>
      </c>
      <c r="O1"/>
      <c r="P1" s="2"/>
    </row>
    <row r="2" spans="1:16" x14ac:dyDescent="0.25">
      <c r="A2" s="61" t="str">
        <f>EXIS!A2</f>
        <v xml:space="preserve">Department:  Department of Local Planning </v>
      </c>
      <c r="B2" s="70"/>
      <c r="C2" s="81"/>
      <c r="D2" s="70"/>
      <c r="E2" s="462" t="str">
        <f>EXIS!E2</f>
        <v xml:space="preserve">All costs to be shown in whole (unrounded) dollars. </v>
      </c>
      <c r="F2" s="462"/>
      <c r="G2" s="462"/>
      <c r="H2" s="462"/>
      <c r="I2" s="462"/>
      <c r="J2" s="70"/>
      <c r="K2" s="81"/>
      <c r="L2" s="70"/>
      <c r="M2" s="81"/>
      <c r="N2" s="70"/>
      <c r="O2" s="81"/>
      <c r="P2" s="2"/>
    </row>
    <row r="3" spans="1:16" x14ac:dyDescent="0.25">
      <c r="A3" s="61" t="str">
        <f>EXIS!A3</f>
        <v xml:space="preserve">Project:  Upgrade Database and Servers </v>
      </c>
      <c r="B3" s="70"/>
      <c r="C3" s="81"/>
      <c r="D3" s="70"/>
      <c r="E3" s="81"/>
      <c r="F3" s="70"/>
      <c r="G3" s="81"/>
      <c r="H3" s="70"/>
      <c r="I3" s="81"/>
      <c r="J3" s="70"/>
      <c r="K3" s="81"/>
      <c r="L3" s="70"/>
      <c r="M3" s="81"/>
      <c r="N3" s="70"/>
      <c r="O3" s="81"/>
      <c r="P3" s="2"/>
    </row>
    <row r="4" spans="1:16" x14ac:dyDescent="0.25">
      <c r="A4" s="61"/>
      <c r="B4" s="70"/>
      <c r="C4" s="81"/>
      <c r="D4" s="70"/>
      <c r="E4" s="81"/>
      <c r="F4" s="70"/>
      <c r="G4" s="81"/>
      <c r="H4" s="70"/>
      <c r="I4" s="81"/>
      <c r="J4" s="70"/>
      <c r="K4" s="81"/>
      <c r="L4" s="70"/>
      <c r="M4" s="81"/>
      <c r="N4" s="70"/>
      <c r="O4" s="81"/>
      <c r="P4" s="2"/>
    </row>
    <row r="5" spans="1:16" x14ac:dyDescent="0.25">
      <c r="A5" s="4"/>
      <c r="B5" s="73" t="s">
        <v>14</v>
      </c>
      <c r="C5" s="82" t="str">
        <f>EXIS!C5</f>
        <v>2002/03</v>
      </c>
      <c r="D5" s="73" t="s">
        <v>14</v>
      </c>
      <c r="E5" s="82" t="str">
        <f>EXIS!E5</f>
        <v>2003/04</v>
      </c>
      <c r="F5" s="73" t="s">
        <v>14</v>
      </c>
      <c r="G5" s="82" t="str">
        <f>EXIS!G5</f>
        <v>2004/05</v>
      </c>
      <c r="H5" s="73" t="s">
        <v>14</v>
      </c>
      <c r="I5" s="82" t="str">
        <f>EXIS!I5</f>
        <v>2005/06</v>
      </c>
      <c r="J5" s="73" t="s">
        <v>14</v>
      </c>
      <c r="K5" s="82" t="str">
        <f>EXIS!K5</f>
        <v>2006/07</v>
      </c>
      <c r="L5" s="73" t="s">
        <v>14</v>
      </c>
      <c r="M5" s="82" t="str">
        <f>EXIS!M5</f>
        <v>2007/08</v>
      </c>
      <c r="N5" s="78"/>
      <c r="O5" s="82" t="s">
        <v>1</v>
      </c>
      <c r="P5" s="2"/>
    </row>
    <row r="6" spans="1:16" x14ac:dyDescent="0.25">
      <c r="A6" s="1"/>
      <c r="B6" s="71" t="s">
        <v>2</v>
      </c>
      <c r="C6" s="83" t="s">
        <v>3</v>
      </c>
      <c r="D6" s="71" t="s">
        <v>2</v>
      </c>
      <c r="E6" s="83" t="s">
        <v>3</v>
      </c>
      <c r="F6" s="71" t="s">
        <v>2</v>
      </c>
      <c r="G6" s="83" t="s">
        <v>3</v>
      </c>
      <c r="H6" s="71" t="s">
        <v>2</v>
      </c>
      <c r="I6" s="83" t="s">
        <v>3</v>
      </c>
      <c r="J6" s="71" t="s">
        <v>2</v>
      </c>
      <c r="K6" s="83" t="s">
        <v>3</v>
      </c>
      <c r="L6" s="71" t="s">
        <v>2</v>
      </c>
      <c r="M6" s="83" t="s">
        <v>3</v>
      </c>
      <c r="N6" s="71" t="s">
        <v>4</v>
      </c>
      <c r="O6" s="83" t="s">
        <v>5</v>
      </c>
      <c r="P6" s="2"/>
    </row>
    <row r="7" spans="1:16" x14ac:dyDescent="0.25">
      <c r="A7" s="95" t="s">
        <v>74</v>
      </c>
      <c r="B7" s="74"/>
      <c r="C7" s="84"/>
      <c r="D7" s="75"/>
      <c r="E7" s="84"/>
      <c r="F7" s="75"/>
      <c r="G7" s="84"/>
      <c r="H7" s="75"/>
      <c r="I7" s="84"/>
      <c r="J7" s="76"/>
      <c r="K7" s="89"/>
      <c r="L7" s="63"/>
      <c r="M7" s="89"/>
      <c r="N7" s="79"/>
      <c r="O7" s="91"/>
      <c r="P7" s="2"/>
    </row>
    <row r="8" spans="1:16" x14ac:dyDescent="0.25">
      <c r="A8" s="56" t="s">
        <v>45</v>
      </c>
      <c r="B8" s="59">
        <f>EXIS!B16</f>
        <v>1</v>
      </c>
      <c r="C8" s="85">
        <f>EXIS!C16</f>
        <v>90500</v>
      </c>
      <c r="D8" s="59">
        <f>EXIS!D16</f>
        <v>1</v>
      </c>
      <c r="E8" s="85">
        <f>EXIS!E16</f>
        <v>90500</v>
      </c>
      <c r="F8" s="59">
        <f>EXIS!F16</f>
        <v>1</v>
      </c>
      <c r="G8" s="85">
        <f>EXIS!G16</f>
        <v>90500</v>
      </c>
      <c r="H8" s="59">
        <f>EXIS!H16</f>
        <v>1</v>
      </c>
      <c r="I8" s="85">
        <f>EXIS!I16</f>
        <v>90500</v>
      </c>
      <c r="J8" s="59">
        <f>EXIS!J16</f>
        <v>0</v>
      </c>
      <c r="K8" s="85">
        <f>EXIS!K16</f>
        <v>0</v>
      </c>
      <c r="L8" s="59">
        <f>EXIS!L16</f>
        <v>0</v>
      </c>
      <c r="M8" s="85">
        <f>EXIS!M16</f>
        <v>0</v>
      </c>
      <c r="N8" s="59">
        <f>EXIS!N16</f>
        <v>4</v>
      </c>
      <c r="O8" s="54">
        <f>EXIS!O16</f>
        <v>362000</v>
      </c>
      <c r="P8" s="2"/>
    </row>
    <row r="9" spans="1:16" x14ac:dyDescent="0.25">
      <c r="A9" s="56" t="s">
        <v>70</v>
      </c>
      <c r="B9" s="59">
        <f>EXIS!B20</f>
        <v>44</v>
      </c>
      <c r="C9" s="85">
        <f>EXIS!C20</f>
        <v>2168100</v>
      </c>
      <c r="D9" s="59">
        <f>EXIS!D20</f>
        <v>44</v>
      </c>
      <c r="E9" s="85">
        <f>EXIS!E20</f>
        <v>2168100</v>
      </c>
      <c r="F9" s="59">
        <f>EXIS!F20</f>
        <v>44</v>
      </c>
      <c r="G9" s="85">
        <f>EXIS!G20</f>
        <v>2168100</v>
      </c>
      <c r="H9" s="59">
        <f>EXIS!H20</f>
        <v>44</v>
      </c>
      <c r="I9" s="85">
        <f>EXIS!I20</f>
        <v>2168100</v>
      </c>
      <c r="J9" s="59">
        <f>EXIS!J20</f>
        <v>0</v>
      </c>
      <c r="K9" s="85">
        <f>EXIS!K20</f>
        <v>0</v>
      </c>
      <c r="L9" s="59">
        <f>EXIS!L20</f>
        <v>0</v>
      </c>
      <c r="M9" s="85">
        <f>EXIS!M20</f>
        <v>0</v>
      </c>
      <c r="N9" s="59">
        <f>EXIS!N20</f>
        <v>176</v>
      </c>
      <c r="O9" s="54">
        <f>EXIS!O20</f>
        <v>8672400</v>
      </c>
      <c r="P9" s="2"/>
    </row>
    <row r="10" spans="1:16" s="7" customFormat="1" ht="13.8" thickBot="1" x14ac:dyDescent="0.3">
      <c r="A10" s="108" t="s">
        <v>71</v>
      </c>
      <c r="B10" s="100">
        <f>EXIS!B22</f>
        <v>45</v>
      </c>
      <c r="C10" s="86">
        <f>EXIS!C22</f>
        <v>2258600</v>
      </c>
      <c r="D10" s="109">
        <f>EXIS!D22</f>
        <v>45</v>
      </c>
      <c r="E10" s="86">
        <f>EXIS!E22</f>
        <v>2258600</v>
      </c>
      <c r="F10" s="109">
        <f>EXIS!F22</f>
        <v>45</v>
      </c>
      <c r="G10" s="86">
        <f>EXIS!G22</f>
        <v>2258600</v>
      </c>
      <c r="H10" s="109">
        <f>EXIS!H22</f>
        <v>45</v>
      </c>
      <c r="I10" s="86">
        <f>EXIS!I22</f>
        <v>2258600</v>
      </c>
      <c r="J10" s="109">
        <f>EXIS!J22</f>
        <v>0</v>
      </c>
      <c r="K10" s="86">
        <f>EXIS!K22</f>
        <v>0</v>
      </c>
      <c r="L10" s="100">
        <f>EXIS!L22</f>
        <v>0</v>
      </c>
      <c r="M10" s="110">
        <f>EXIS!M22</f>
        <v>0</v>
      </c>
      <c r="N10" s="100">
        <f>EXIS!N22</f>
        <v>180</v>
      </c>
      <c r="O10" s="86">
        <f>EXIS!O22</f>
        <v>9034400</v>
      </c>
      <c r="P10" s="6"/>
    </row>
    <row r="11" spans="1:16" s="7" customFormat="1" ht="14.4" thickTop="1" thickBot="1" x14ac:dyDescent="0.3">
      <c r="A11" s="101"/>
      <c r="B11" s="105"/>
      <c r="C11" s="104"/>
      <c r="D11" s="105"/>
      <c r="E11" s="104"/>
      <c r="F11" s="105"/>
      <c r="G11" s="104"/>
      <c r="H11" s="105"/>
      <c r="I11" s="104"/>
      <c r="J11" s="105"/>
      <c r="K11" s="104"/>
      <c r="L11" s="105"/>
      <c r="M11" s="104"/>
      <c r="N11" s="105"/>
      <c r="O11" s="104"/>
      <c r="P11" s="6"/>
    </row>
    <row r="12" spans="1:16" ht="13.8" thickTop="1" x14ac:dyDescent="0.25">
      <c r="A12" s="96" t="s">
        <v>75</v>
      </c>
      <c r="B12" s="459" t="str">
        <f>'ALT(P)'!E1</f>
        <v>Upgrade Existing Database and Web Servers</v>
      </c>
      <c r="C12" s="460"/>
      <c r="D12" s="460"/>
      <c r="E12" s="460"/>
      <c r="F12" s="460"/>
      <c r="G12" s="460"/>
      <c r="H12" s="460"/>
      <c r="I12" s="461"/>
      <c r="J12" s="77"/>
      <c r="K12" s="90"/>
      <c r="L12" s="77" t="s">
        <v>6</v>
      </c>
      <c r="M12" s="90"/>
      <c r="N12" s="80"/>
      <c r="O12" s="92"/>
    </row>
    <row r="13" spans="1:16" x14ac:dyDescent="0.25">
      <c r="A13" s="56" t="s">
        <v>27</v>
      </c>
      <c r="B13" s="59">
        <f>'ALT(P)'!B33</f>
        <v>3</v>
      </c>
      <c r="C13" s="85">
        <f>'ALT(P)'!C33</f>
        <v>405650</v>
      </c>
      <c r="D13" s="59">
        <f>'ALT(P)'!D33</f>
        <v>3</v>
      </c>
      <c r="E13" s="85">
        <f>'ALT(P)'!E33</f>
        <v>747438</v>
      </c>
      <c r="F13" s="59">
        <f>'ALT(P)'!F33</f>
        <v>1.5</v>
      </c>
      <c r="G13" s="85">
        <f>'ALT(P)'!G33</f>
        <v>139050</v>
      </c>
      <c r="H13" s="59">
        <f>'ALT(P)'!H33</f>
        <v>1</v>
      </c>
      <c r="I13" s="85">
        <f>'ALT(P)'!I33</f>
        <v>82500</v>
      </c>
      <c r="J13" s="59">
        <f>'ALT(P)'!J33</f>
        <v>0</v>
      </c>
      <c r="K13" s="85">
        <f>'ALT(P)'!K33</f>
        <v>0</v>
      </c>
      <c r="L13" s="59">
        <f>'ALT(P)'!L33</f>
        <v>0</v>
      </c>
      <c r="M13" s="85">
        <f>'ALT(P)'!M33</f>
        <v>0</v>
      </c>
      <c r="N13" s="59">
        <f>'ALT(P)'!N33</f>
        <v>8.5</v>
      </c>
      <c r="O13" s="54">
        <f>'ALT(P)'!O33</f>
        <v>1374638</v>
      </c>
    </row>
    <row r="14" spans="1:16" x14ac:dyDescent="0.25">
      <c r="A14" s="56" t="s">
        <v>76</v>
      </c>
      <c r="B14" s="59">
        <f>'ALT(P)'!B41</f>
        <v>45</v>
      </c>
      <c r="C14" s="85">
        <f>'ALT(P)'!C41</f>
        <v>2258600</v>
      </c>
      <c r="D14" s="59">
        <f>'ALT(P)'!D41</f>
        <v>45</v>
      </c>
      <c r="E14" s="85">
        <f>'ALT(P)'!E41</f>
        <v>2258600</v>
      </c>
      <c r="F14" s="59">
        <f>'ALT(P)'!F41</f>
        <v>43.5</v>
      </c>
      <c r="G14" s="85">
        <f>'ALT(P)'!G41</f>
        <v>2146250</v>
      </c>
      <c r="H14" s="59">
        <f>'ALT(P)'!H41</f>
        <v>42</v>
      </c>
      <c r="I14" s="85">
        <f>'ALT(P)'!I41</f>
        <v>2030500</v>
      </c>
      <c r="J14" s="59">
        <f>'ALT(P)'!J41</f>
        <v>0</v>
      </c>
      <c r="K14" s="85">
        <f>'ALT(P)'!K41</f>
        <v>0</v>
      </c>
      <c r="L14" s="59">
        <f>'ALT(P)'!L41</f>
        <v>0</v>
      </c>
      <c r="M14" s="85">
        <f>'ALT(P)'!M41</f>
        <v>0</v>
      </c>
      <c r="N14" s="59">
        <f>'ALT(P)'!N41</f>
        <v>175.5</v>
      </c>
      <c r="O14" s="54">
        <f>'ALT(P)'!O41</f>
        <v>8693950</v>
      </c>
    </row>
    <row r="15" spans="1:16" s="7" customFormat="1" x14ac:dyDescent="0.25">
      <c r="A15" s="97" t="s">
        <v>72</v>
      </c>
      <c r="B15" s="57">
        <f>'ALT(P)'!B42</f>
        <v>48</v>
      </c>
      <c r="C15" s="53">
        <f>'ALT(P)'!C42</f>
        <v>2664250</v>
      </c>
      <c r="D15" s="57">
        <f>'ALT(P)'!D42</f>
        <v>48</v>
      </c>
      <c r="E15" s="53">
        <f>'ALT(P)'!E42</f>
        <v>3006038</v>
      </c>
      <c r="F15" s="57">
        <f>'ALT(P)'!F42</f>
        <v>45</v>
      </c>
      <c r="G15" s="53">
        <f>'ALT(P)'!G42</f>
        <v>2285300</v>
      </c>
      <c r="H15" s="57">
        <f>'ALT(P)'!H42</f>
        <v>43</v>
      </c>
      <c r="I15" s="53">
        <f>'ALT(P)'!I42</f>
        <v>2113000</v>
      </c>
      <c r="J15" s="57">
        <f>'ALT(P)'!J42</f>
        <v>0</v>
      </c>
      <c r="K15" s="53">
        <f>'ALT(P)'!K42</f>
        <v>0</v>
      </c>
      <c r="L15" s="57">
        <f>'ALT(P)'!L42</f>
        <v>0</v>
      </c>
      <c r="M15" s="53">
        <f>'ALT(P)'!M42</f>
        <v>0</v>
      </c>
      <c r="N15" s="57">
        <f>SUM(N13:N14)</f>
        <v>184</v>
      </c>
      <c r="O15" s="55">
        <f>SUM(O13:O14)</f>
        <v>10068588</v>
      </c>
    </row>
    <row r="16" spans="1:16" s="7" customFormat="1" x14ac:dyDescent="0.25">
      <c r="A16" s="5" t="s">
        <v>7</v>
      </c>
      <c r="B16" s="59">
        <f t="shared" ref="B16:O16" si="0">SUM(B10-B15)</f>
        <v>-3</v>
      </c>
      <c r="C16" s="54">
        <f t="shared" si="0"/>
        <v>-405650</v>
      </c>
      <c r="D16" s="59">
        <f t="shared" si="0"/>
        <v>-3</v>
      </c>
      <c r="E16" s="54">
        <f t="shared" si="0"/>
        <v>-747438</v>
      </c>
      <c r="F16" s="59">
        <f t="shared" si="0"/>
        <v>0</v>
      </c>
      <c r="G16" s="54">
        <f t="shared" si="0"/>
        <v>-26700</v>
      </c>
      <c r="H16" s="59">
        <f t="shared" si="0"/>
        <v>2</v>
      </c>
      <c r="I16" s="54">
        <f t="shared" si="0"/>
        <v>145600</v>
      </c>
      <c r="J16" s="59">
        <f t="shared" si="0"/>
        <v>0</v>
      </c>
      <c r="K16" s="54">
        <f t="shared" si="0"/>
        <v>0</v>
      </c>
      <c r="L16" s="59">
        <f t="shared" si="0"/>
        <v>0</v>
      </c>
      <c r="M16" s="99">
        <f t="shared" si="0"/>
        <v>0</v>
      </c>
      <c r="N16" s="59">
        <f t="shared" si="0"/>
        <v>-4</v>
      </c>
      <c r="O16" s="54">
        <f t="shared" si="0"/>
        <v>-1034188</v>
      </c>
    </row>
    <row r="17" spans="1:16" x14ac:dyDescent="0.25">
      <c r="A17" s="5" t="s">
        <v>73</v>
      </c>
      <c r="B17" s="62"/>
      <c r="C17" s="85">
        <f>'ALT(P)'!C43</f>
        <v>0</v>
      </c>
      <c r="D17" s="62" t="s">
        <v>6</v>
      </c>
      <c r="E17" s="85">
        <f>'ALT(P)'!E43</f>
        <v>0</v>
      </c>
      <c r="F17" s="62" t="s">
        <v>6</v>
      </c>
      <c r="G17" s="85">
        <f>'ALT(P)'!G43</f>
        <v>100000</v>
      </c>
      <c r="H17" s="62" t="s">
        <v>6</v>
      </c>
      <c r="I17" s="85">
        <f>'ALT(P)'!I43</f>
        <v>150000</v>
      </c>
      <c r="J17" s="62" t="s">
        <v>6</v>
      </c>
      <c r="K17" s="85">
        <f>'ALT(P)'!K43</f>
        <v>0</v>
      </c>
      <c r="L17" s="62" t="s">
        <v>6</v>
      </c>
      <c r="M17" s="85">
        <f>'ALT(P)'!M43</f>
        <v>0</v>
      </c>
      <c r="N17" s="62" t="s">
        <v>6</v>
      </c>
      <c r="O17" s="54">
        <f>'ALT(P)'!O43</f>
        <v>250000</v>
      </c>
    </row>
    <row r="18" spans="1:16" s="7" customFormat="1" x14ac:dyDescent="0.25">
      <c r="A18" s="114" t="s">
        <v>8</v>
      </c>
      <c r="B18" s="115">
        <f>SUM(B16)</f>
        <v>-3</v>
      </c>
      <c r="C18" s="116">
        <f>SUM(C16+C17)</f>
        <v>-405650</v>
      </c>
      <c r="D18" s="115">
        <f>SUM(D16)</f>
        <v>-3</v>
      </c>
      <c r="E18" s="116">
        <f>SUM(E16+E17)</f>
        <v>-747438</v>
      </c>
      <c r="F18" s="115">
        <f>SUM(F16)</f>
        <v>0</v>
      </c>
      <c r="G18" s="116">
        <f>SUM(G16+G17)</f>
        <v>73300</v>
      </c>
      <c r="H18" s="115">
        <f>SUM(H16)</f>
        <v>2</v>
      </c>
      <c r="I18" s="116">
        <f>SUM(I16+I17)</f>
        <v>295600</v>
      </c>
      <c r="J18" s="115">
        <f>SUM(J16)</f>
        <v>0</v>
      </c>
      <c r="K18" s="116">
        <f>SUM(K16+K17)</f>
        <v>0</v>
      </c>
      <c r="L18" s="115">
        <f>SUM(L16)</f>
        <v>0</v>
      </c>
      <c r="M18" s="117">
        <f>SUM(M16+M17)</f>
        <v>0</v>
      </c>
      <c r="N18" s="115">
        <f>SUM(N16)</f>
        <v>-4</v>
      </c>
      <c r="O18" s="116">
        <f>SUM(O16+O17)</f>
        <v>-784188</v>
      </c>
    </row>
    <row r="19" spans="1:16" s="7" customFormat="1" ht="13.8" thickBot="1" x14ac:dyDescent="0.3">
      <c r="A19" s="118" t="s">
        <v>9</v>
      </c>
      <c r="B19" s="119">
        <f>B18</f>
        <v>-3</v>
      </c>
      <c r="C19" s="120">
        <f>C18</f>
        <v>-405650</v>
      </c>
      <c r="D19" s="119">
        <f t="shared" ref="D19:M19" si="1">B19+D18</f>
        <v>-6</v>
      </c>
      <c r="E19" s="120">
        <f t="shared" si="1"/>
        <v>-1153088</v>
      </c>
      <c r="F19" s="119">
        <f t="shared" si="1"/>
        <v>-6</v>
      </c>
      <c r="G19" s="120">
        <f t="shared" si="1"/>
        <v>-1079788</v>
      </c>
      <c r="H19" s="119">
        <f t="shared" si="1"/>
        <v>-4</v>
      </c>
      <c r="I19" s="120">
        <f t="shared" si="1"/>
        <v>-784188</v>
      </c>
      <c r="J19" s="119">
        <f t="shared" si="1"/>
        <v>-4</v>
      </c>
      <c r="K19" s="120">
        <f t="shared" si="1"/>
        <v>-784188</v>
      </c>
      <c r="L19" s="119">
        <f t="shared" si="1"/>
        <v>-4</v>
      </c>
      <c r="M19" s="120">
        <f t="shared" si="1"/>
        <v>-784188</v>
      </c>
      <c r="N19" s="121" t="s">
        <v>6</v>
      </c>
      <c r="O19" s="122" t="s">
        <v>6</v>
      </c>
      <c r="P19" s="6"/>
    </row>
    <row r="20" spans="1:16" s="7" customFormat="1" ht="14.4" thickTop="1" thickBot="1" x14ac:dyDescent="0.3">
      <c r="A20" s="101"/>
      <c r="B20" s="105"/>
      <c r="C20" s="104"/>
      <c r="D20" s="105"/>
      <c r="E20" s="104"/>
      <c r="F20" s="105"/>
      <c r="G20" s="104"/>
      <c r="H20" s="105"/>
      <c r="I20" s="104"/>
      <c r="J20" s="105"/>
      <c r="K20" s="104"/>
      <c r="L20" s="105"/>
      <c r="M20" s="104"/>
      <c r="N20" s="106"/>
      <c r="O20" s="107"/>
      <c r="P20" s="6"/>
    </row>
    <row r="21" spans="1:16" ht="13.8" thickTop="1" x14ac:dyDescent="0.25">
      <c r="A21" s="98" t="s">
        <v>77</v>
      </c>
      <c r="B21" s="456" t="str">
        <f>'ALT (1)'!D1</f>
        <v>New Generic Database, Web Enabled Applications</v>
      </c>
      <c r="C21" s="457"/>
      <c r="D21" s="457"/>
      <c r="E21" s="457"/>
      <c r="F21" s="457"/>
      <c r="G21" s="457"/>
      <c r="H21" s="457"/>
      <c r="I21" s="458"/>
      <c r="J21" s="63"/>
      <c r="K21" s="89"/>
      <c r="L21" s="63" t="s">
        <v>6</v>
      </c>
      <c r="M21" s="89"/>
      <c r="N21" s="79"/>
      <c r="O21" s="91"/>
    </row>
    <row r="22" spans="1:16" x14ac:dyDescent="0.25">
      <c r="A22" s="56" t="s">
        <v>27</v>
      </c>
      <c r="B22" s="59">
        <f>'ALT (1)'!B33</f>
        <v>3</v>
      </c>
      <c r="C22" s="85">
        <f>'ALT (1)'!C33</f>
        <v>1399200</v>
      </c>
      <c r="D22" s="59">
        <f>'ALT (1)'!D33</f>
        <v>3</v>
      </c>
      <c r="E22" s="85">
        <f>'ALT (1)'!E33</f>
        <v>823425</v>
      </c>
      <c r="F22" s="59">
        <f>'ALT (1)'!F33</f>
        <v>2.5</v>
      </c>
      <c r="G22" s="85">
        <f>'ALT (1)'!G33</f>
        <v>505000</v>
      </c>
      <c r="H22" s="59">
        <f>'ALT (1)'!H33</f>
        <v>1</v>
      </c>
      <c r="I22" s="85">
        <f>'ALT (1)'!I33</f>
        <v>85000</v>
      </c>
      <c r="J22" s="59">
        <f>'ALT (1)'!J33</f>
        <v>0</v>
      </c>
      <c r="K22" s="85">
        <f>'ALT (1)'!K33</f>
        <v>0</v>
      </c>
      <c r="L22" s="59">
        <f>'ALT (1)'!L33</f>
        <v>0</v>
      </c>
      <c r="M22" s="85">
        <f>'ALT (1)'!M33</f>
        <v>0</v>
      </c>
      <c r="N22" s="59">
        <f>'ALT (1)'!N33</f>
        <v>9.5</v>
      </c>
      <c r="O22" s="54">
        <f>'ALT (1)'!O33</f>
        <v>2812625</v>
      </c>
    </row>
    <row r="23" spans="1:16" x14ac:dyDescent="0.25">
      <c r="A23" s="56" t="s">
        <v>76</v>
      </c>
      <c r="B23" s="59">
        <f>'ALT (1)'!B41</f>
        <v>45</v>
      </c>
      <c r="C23" s="85">
        <f>'ALT (1)'!C41</f>
        <v>2258600</v>
      </c>
      <c r="D23" s="59">
        <f>'ALT (1)'!D41</f>
        <v>45</v>
      </c>
      <c r="E23" s="85">
        <f>'ALT (1)'!E41</f>
        <v>2258600</v>
      </c>
      <c r="F23" s="59">
        <f>'ALT (1)'!F41</f>
        <v>43.5</v>
      </c>
      <c r="G23" s="85">
        <f>'ALT (1)'!G41</f>
        <v>2146250</v>
      </c>
      <c r="H23" s="59">
        <f>'ALT (1)'!H41</f>
        <v>42</v>
      </c>
      <c r="I23" s="85">
        <f>'ALT (1)'!I41</f>
        <v>2030500</v>
      </c>
      <c r="J23" s="59">
        <f>'ALT (1)'!J41</f>
        <v>0</v>
      </c>
      <c r="K23" s="85">
        <f>'ALT (1)'!K41</f>
        <v>0</v>
      </c>
      <c r="L23" s="59">
        <f>'ALT (1)'!L41</f>
        <v>0</v>
      </c>
      <c r="M23" s="85">
        <f>'ALT (1)'!M41</f>
        <v>0</v>
      </c>
      <c r="N23" s="59">
        <f>'ALT (1)'!N41</f>
        <v>175.5</v>
      </c>
      <c r="O23" s="54">
        <f>'ALT (1)'!O41</f>
        <v>8693950</v>
      </c>
    </row>
    <row r="24" spans="1:16" s="7" customFormat="1" x14ac:dyDescent="0.25">
      <c r="A24" s="97" t="s">
        <v>72</v>
      </c>
      <c r="B24" s="57">
        <f>'ALT (1)'!B42</f>
        <v>48</v>
      </c>
      <c r="C24" s="53">
        <f>'ALT (1)'!C42</f>
        <v>3657800</v>
      </c>
      <c r="D24" s="57">
        <f>'ALT (1)'!D42</f>
        <v>48</v>
      </c>
      <c r="E24" s="53">
        <f>'ALT (1)'!E42</f>
        <v>3082025</v>
      </c>
      <c r="F24" s="57">
        <f>'ALT (1)'!F42</f>
        <v>46</v>
      </c>
      <c r="G24" s="53">
        <f>'ALT (1)'!G42</f>
        <v>2651250</v>
      </c>
      <c r="H24" s="57">
        <f>'ALT (1)'!H42</f>
        <v>43</v>
      </c>
      <c r="I24" s="53">
        <f>'ALT (1)'!I42</f>
        <v>2115500</v>
      </c>
      <c r="J24" s="57">
        <f>'ALT (1)'!J42</f>
        <v>0</v>
      </c>
      <c r="K24" s="53">
        <f>'ALT (1)'!K42</f>
        <v>0</v>
      </c>
      <c r="L24" s="57">
        <f>'ALT (1)'!L42</f>
        <v>0</v>
      </c>
      <c r="M24" s="53">
        <f>'ALT (1)'!M42</f>
        <v>0</v>
      </c>
      <c r="N24" s="57">
        <f>'ALT (1)'!N42</f>
        <v>185</v>
      </c>
      <c r="O24" s="55">
        <f>'ALT (1)'!O42</f>
        <v>11506575</v>
      </c>
    </row>
    <row r="25" spans="1:16" s="7" customFormat="1" x14ac:dyDescent="0.25">
      <c r="A25" s="5" t="s">
        <v>7</v>
      </c>
      <c r="B25" s="59">
        <f t="shared" ref="B25:O25" si="2">SUM(B10-B24)</f>
        <v>-3</v>
      </c>
      <c r="C25" s="54">
        <f t="shared" si="2"/>
        <v>-1399200</v>
      </c>
      <c r="D25" s="59">
        <f t="shared" si="2"/>
        <v>-3</v>
      </c>
      <c r="E25" s="54">
        <f t="shared" si="2"/>
        <v>-823425</v>
      </c>
      <c r="F25" s="59">
        <f t="shared" si="2"/>
        <v>-1</v>
      </c>
      <c r="G25" s="54">
        <f t="shared" si="2"/>
        <v>-392650</v>
      </c>
      <c r="H25" s="59">
        <f t="shared" si="2"/>
        <v>2</v>
      </c>
      <c r="I25" s="54">
        <f t="shared" si="2"/>
        <v>143100</v>
      </c>
      <c r="J25" s="59">
        <f t="shared" si="2"/>
        <v>0</v>
      </c>
      <c r="K25" s="54">
        <f t="shared" si="2"/>
        <v>0</v>
      </c>
      <c r="L25" s="100">
        <f t="shared" si="2"/>
        <v>0</v>
      </c>
      <c r="M25" s="99">
        <f t="shared" si="2"/>
        <v>0</v>
      </c>
      <c r="N25" s="59">
        <f t="shared" si="2"/>
        <v>-5</v>
      </c>
      <c r="O25" s="54">
        <f t="shared" si="2"/>
        <v>-2472175</v>
      </c>
    </row>
    <row r="26" spans="1:16" x14ac:dyDescent="0.25">
      <c r="A26" s="5" t="s">
        <v>73</v>
      </c>
      <c r="B26" s="62" t="s">
        <v>6</v>
      </c>
      <c r="C26" s="85">
        <f>'ALT (1)'!C43</f>
        <v>0</v>
      </c>
      <c r="D26" s="62" t="s">
        <v>6</v>
      </c>
      <c r="E26" s="85">
        <f>'ALT (1)'!E43</f>
        <v>0</v>
      </c>
      <c r="F26" s="62" t="s">
        <v>6</v>
      </c>
      <c r="G26" s="85">
        <f>'ALT (1)'!G43</f>
        <v>0</v>
      </c>
      <c r="H26" s="62" t="s">
        <v>6</v>
      </c>
      <c r="I26" s="85">
        <f>'ALT (1)'!I43</f>
        <v>100000</v>
      </c>
      <c r="J26" s="62" t="s">
        <v>6</v>
      </c>
      <c r="K26" s="85">
        <f>'ALT (1)'!K43</f>
        <v>0</v>
      </c>
      <c r="L26" s="62" t="s">
        <v>6</v>
      </c>
      <c r="M26" s="85">
        <f>'ALT (1)'!M43</f>
        <v>0</v>
      </c>
      <c r="N26" s="62" t="s">
        <v>6</v>
      </c>
      <c r="O26" s="54">
        <f>SUM(C26+E26+G26+I26+K26+M26)</f>
        <v>100000</v>
      </c>
    </row>
    <row r="27" spans="1:16" s="7" customFormat="1" x14ac:dyDescent="0.25">
      <c r="A27" s="114" t="s">
        <v>8</v>
      </c>
      <c r="B27" s="115">
        <f>SUM(B25)</f>
        <v>-3</v>
      </c>
      <c r="C27" s="116">
        <f>SUM(C25+C26)</f>
        <v>-1399200</v>
      </c>
      <c r="D27" s="115">
        <f>SUM(D25)</f>
        <v>-3</v>
      </c>
      <c r="E27" s="116">
        <f>SUM(E25+E26)</f>
        <v>-823425</v>
      </c>
      <c r="F27" s="115">
        <f>SUM(F25)</f>
        <v>-1</v>
      </c>
      <c r="G27" s="116">
        <f>SUM(G25+G26)</f>
        <v>-392650</v>
      </c>
      <c r="H27" s="115">
        <f>SUM(H25)</f>
        <v>2</v>
      </c>
      <c r="I27" s="116">
        <f>SUM(I25+I26)</f>
        <v>243100</v>
      </c>
      <c r="J27" s="115">
        <f>SUM(J25)</f>
        <v>0</v>
      </c>
      <c r="K27" s="116">
        <f>SUM(K25+K26)</f>
        <v>0</v>
      </c>
      <c r="L27" s="115">
        <f>SUM(L25)</f>
        <v>0</v>
      </c>
      <c r="M27" s="117">
        <f>SUM(M25+M26)</f>
        <v>0</v>
      </c>
      <c r="N27" s="115">
        <f>SUM(N25)</f>
        <v>-5</v>
      </c>
      <c r="O27" s="116">
        <f>SUM(O25+O26)</f>
        <v>-2372175</v>
      </c>
    </row>
    <row r="28" spans="1:16" s="7" customFormat="1" ht="13.8" thickBot="1" x14ac:dyDescent="0.3">
      <c r="A28" s="118" t="s">
        <v>9</v>
      </c>
      <c r="B28" s="119">
        <f>B27</f>
        <v>-3</v>
      </c>
      <c r="C28" s="120">
        <f>C27</f>
        <v>-1399200</v>
      </c>
      <c r="D28" s="119">
        <f t="shared" ref="D28:M28" si="3">B28+D27</f>
        <v>-6</v>
      </c>
      <c r="E28" s="120">
        <f t="shared" si="3"/>
        <v>-2222625</v>
      </c>
      <c r="F28" s="119">
        <f t="shared" si="3"/>
        <v>-7</v>
      </c>
      <c r="G28" s="120">
        <f t="shared" si="3"/>
        <v>-2615275</v>
      </c>
      <c r="H28" s="119">
        <f t="shared" si="3"/>
        <v>-5</v>
      </c>
      <c r="I28" s="120">
        <f t="shared" si="3"/>
        <v>-2372175</v>
      </c>
      <c r="J28" s="119">
        <f t="shared" si="3"/>
        <v>-5</v>
      </c>
      <c r="K28" s="120">
        <f t="shared" si="3"/>
        <v>-2372175</v>
      </c>
      <c r="L28" s="119">
        <f t="shared" si="3"/>
        <v>-5</v>
      </c>
      <c r="M28" s="120">
        <f t="shared" si="3"/>
        <v>-2372175</v>
      </c>
      <c r="N28" s="121" t="s">
        <v>6</v>
      </c>
      <c r="O28" s="122" t="s">
        <v>6</v>
      </c>
    </row>
    <row r="29" spans="1:16" s="7" customFormat="1" ht="14.4" thickTop="1" thickBot="1" x14ac:dyDescent="0.3">
      <c r="A29" s="101"/>
      <c r="B29" s="102"/>
      <c r="C29" s="103"/>
      <c r="D29" s="102"/>
      <c r="E29" s="103"/>
      <c r="F29" s="102"/>
      <c r="G29" s="103"/>
      <c r="H29" s="102"/>
      <c r="I29" s="104"/>
      <c r="J29" s="105"/>
      <c r="K29" s="104"/>
      <c r="L29" s="105"/>
      <c r="M29" s="104"/>
      <c r="N29" s="106"/>
      <c r="O29" s="107"/>
    </row>
    <row r="30" spans="1:16" ht="13.8" thickTop="1" x14ac:dyDescent="0.25">
      <c r="A30" s="96" t="s">
        <v>78</v>
      </c>
      <c r="B30" s="453" t="str">
        <f>'ALT (2)'!D1</f>
        <v>Custom Database Development, Web-Enabled Applications</v>
      </c>
      <c r="C30" s="454"/>
      <c r="D30" s="454"/>
      <c r="E30" s="454"/>
      <c r="F30" s="454"/>
      <c r="G30" s="454"/>
      <c r="H30" s="454"/>
      <c r="I30" s="455"/>
      <c r="J30" s="77"/>
      <c r="K30" s="90"/>
      <c r="L30" s="77"/>
      <c r="M30" s="90"/>
      <c r="N30" s="80"/>
      <c r="O30" s="92"/>
    </row>
    <row r="31" spans="1:16" x14ac:dyDescent="0.25">
      <c r="A31" s="56" t="s">
        <v>27</v>
      </c>
      <c r="B31" s="59">
        <f>'ALT (2)'!B33</f>
        <v>3</v>
      </c>
      <c r="C31" s="85">
        <f>'ALT (2)'!C33</f>
        <v>1748550</v>
      </c>
      <c r="D31" s="59">
        <f>'ALT (2)'!D33</f>
        <v>3</v>
      </c>
      <c r="E31" s="85">
        <f>'ALT (2)'!E33</f>
        <v>927425</v>
      </c>
      <c r="F31" s="59">
        <f>'ALT (2)'!F33</f>
        <v>2.5</v>
      </c>
      <c r="G31" s="85">
        <f>'ALT (2)'!G33</f>
        <v>584000</v>
      </c>
      <c r="H31" s="59">
        <f>'ALT (2)'!H33</f>
        <v>1</v>
      </c>
      <c r="I31" s="85">
        <f>'ALT (2)'!I33</f>
        <v>84000</v>
      </c>
      <c r="J31" s="59">
        <f>'ALT (2)'!J33</f>
        <v>0</v>
      </c>
      <c r="K31" s="85">
        <f>'ALT (2)'!K33</f>
        <v>0</v>
      </c>
      <c r="L31" s="59">
        <f>'ALT (2)'!L33</f>
        <v>0</v>
      </c>
      <c r="M31" s="85">
        <f>'ALT (2)'!M33</f>
        <v>0</v>
      </c>
      <c r="N31" s="59">
        <f>'ALT (2)'!N33</f>
        <v>9.5</v>
      </c>
      <c r="O31" s="54">
        <f>'ALT (2)'!O33</f>
        <v>3343975</v>
      </c>
    </row>
    <row r="32" spans="1:16" x14ac:dyDescent="0.25">
      <c r="A32" s="56" t="s">
        <v>76</v>
      </c>
      <c r="B32" s="59">
        <f>'ALT (2)'!B40</f>
        <v>44</v>
      </c>
      <c r="C32" s="85">
        <f>'ALT (2)'!C41</f>
        <v>2258600</v>
      </c>
      <c r="D32" s="59">
        <f>'ALT (2)'!D40</f>
        <v>44</v>
      </c>
      <c r="E32" s="85">
        <f>'ALT (2)'!E41</f>
        <v>2258600</v>
      </c>
      <c r="F32" s="59">
        <f>'ALT (2)'!F40</f>
        <v>43</v>
      </c>
      <c r="G32" s="85">
        <f>'ALT (2)'!G41</f>
        <v>2146250</v>
      </c>
      <c r="H32" s="59">
        <f>'ALT (2)'!H40</f>
        <v>42</v>
      </c>
      <c r="I32" s="85">
        <f>'ALT (2)'!I41</f>
        <v>2030500</v>
      </c>
      <c r="J32" s="59">
        <f>'ALT (2)'!J40</f>
        <v>0</v>
      </c>
      <c r="K32" s="85">
        <f>'ALT (2)'!K41</f>
        <v>0</v>
      </c>
      <c r="L32" s="59">
        <f>'ALT (2)'!L40</f>
        <v>0</v>
      </c>
      <c r="M32" s="85">
        <f>'ALT (2)'!M41</f>
        <v>0</v>
      </c>
      <c r="N32" s="59">
        <f>'ALT (2)'!N40</f>
        <v>173</v>
      </c>
      <c r="O32" s="94">
        <f>'ALT (2)'!O41</f>
        <v>8693950</v>
      </c>
    </row>
    <row r="33" spans="1:15" x14ac:dyDescent="0.25">
      <c r="A33" s="97" t="s">
        <v>72</v>
      </c>
      <c r="B33" s="57">
        <f>'ALT (2)'!B42</f>
        <v>48</v>
      </c>
      <c r="C33" s="55">
        <f>'ALT (2)'!C42</f>
        <v>4007150</v>
      </c>
      <c r="D33" s="57">
        <f>'ALT (2)'!D42</f>
        <v>48</v>
      </c>
      <c r="E33" s="55">
        <f>'ALT (2)'!E42</f>
        <v>3186025</v>
      </c>
      <c r="F33" s="57">
        <f>'ALT (2)'!F42</f>
        <v>46</v>
      </c>
      <c r="G33" s="55">
        <f>'ALT (2)'!G42</f>
        <v>2730250</v>
      </c>
      <c r="H33" s="57">
        <f>'ALT (2)'!H42</f>
        <v>43</v>
      </c>
      <c r="I33" s="55">
        <f>'ALT (2)'!I42</f>
        <v>2114500</v>
      </c>
      <c r="J33" s="57">
        <f>'ALT (2)'!J42</f>
        <v>0</v>
      </c>
      <c r="K33" s="55">
        <f>'ALT (2)'!K42</f>
        <v>0</v>
      </c>
      <c r="L33" s="57">
        <f>'ALT (2)'!L42</f>
        <v>0</v>
      </c>
      <c r="M33" s="55">
        <f>'ALT (2)'!M42</f>
        <v>0</v>
      </c>
      <c r="N33" s="57">
        <f>'ALT (2)'!N42</f>
        <v>185</v>
      </c>
      <c r="O33" s="55">
        <f>'ALT (2)'!O42</f>
        <v>12037925</v>
      </c>
    </row>
    <row r="34" spans="1:15" x14ac:dyDescent="0.25">
      <c r="A34" s="5" t="s">
        <v>7</v>
      </c>
      <c r="B34" s="59">
        <f t="shared" ref="B34:M34" si="4">SUM(B10-B33)</f>
        <v>-3</v>
      </c>
      <c r="C34" s="86">
        <f t="shared" si="4"/>
        <v>-1748550</v>
      </c>
      <c r="D34" s="59">
        <f t="shared" si="4"/>
        <v>-3</v>
      </c>
      <c r="E34" s="54">
        <f t="shared" si="4"/>
        <v>-927425</v>
      </c>
      <c r="F34" s="59">
        <f t="shared" si="4"/>
        <v>-1</v>
      </c>
      <c r="G34" s="54">
        <f t="shared" si="4"/>
        <v>-471650</v>
      </c>
      <c r="H34" s="59">
        <f t="shared" si="4"/>
        <v>2</v>
      </c>
      <c r="I34" s="54">
        <f t="shared" si="4"/>
        <v>144100</v>
      </c>
      <c r="J34" s="59">
        <f t="shared" si="4"/>
        <v>0</v>
      </c>
      <c r="K34" s="54">
        <f t="shared" si="4"/>
        <v>0</v>
      </c>
      <c r="L34" s="59">
        <f t="shared" si="4"/>
        <v>0</v>
      </c>
      <c r="M34" s="54">
        <f t="shared" si="4"/>
        <v>0</v>
      </c>
      <c r="N34" s="59">
        <f>SUM(B34+D34+F34+H34+J34+L34)</f>
        <v>-5</v>
      </c>
      <c r="O34" s="54">
        <f>SUM(C34+E34+G34+I34+K34+M34)</f>
        <v>-3003525</v>
      </c>
    </row>
    <row r="35" spans="1:15" x14ac:dyDescent="0.25">
      <c r="A35" s="5" t="s">
        <v>73</v>
      </c>
      <c r="B35" s="62" t="s">
        <v>6</v>
      </c>
      <c r="C35" s="85">
        <f>'ALT (2)'!C43</f>
        <v>0</v>
      </c>
      <c r="D35" s="62" t="s">
        <v>6</v>
      </c>
      <c r="E35" s="85">
        <f>'ALT (2)'!E43</f>
        <v>0</v>
      </c>
      <c r="F35" s="62" t="s">
        <v>6</v>
      </c>
      <c r="G35" s="85">
        <f>'ALT (2)'!G43</f>
        <v>100000</v>
      </c>
      <c r="H35" s="62" t="s">
        <v>6</v>
      </c>
      <c r="I35" s="85">
        <f>'ALT (2)'!I43</f>
        <v>150000</v>
      </c>
      <c r="J35" s="62" t="s">
        <v>6</v>
      </c>
      <c r="K35" s="85">
        <f>'ALT (2)'!K43</f>
        <v>0</v>
      </c>
      <c r="L35" s="62" t="s">
        <v>6</v>
      </c>
      <c r="M35" s="85">
        <f>'ALT (2)'!M43</f>
        <v>0</v>
      </c>
      <c r="N35" s="62" t="s">
        <v>6</v>
      </c>
      <c r="O35" s="93">
        <f>SUM(C35+E35+G35+I35+K35+M35)</f>
        <v>250000</v>
      </c>
    </row>
    <row r="36" spans="1:15" s="7" customFormat="1" x14ac:dyDescent="0.25">
      <c r="A36" s="114" t="s">
        <v>8</v>
      </c>
      <c r="B36" s="115">
        <f>SUM(B34)</f>
        <v>-3</v>
      </c>
      <c r="C36" s="117">
        <f>SUM(C34+C35)</f>
        <v>-1748550</v>
      </c>
      <c r="D36" s="115">
        <f>SUM(D34)</f>
        <v>-3</v>
      </c>
      <c r="E36" s="117">
        <f>SUM(E34+E35)</f>
        <v>-927425</v>
      </c>
      <c r="F36" s="115">
        <f>SUM(F34)</f>
        <v>-1</v>
      </c>
      <c r="G36" s="117">
        <f>SUM(G34+G35)</f>
        <v>-371650</v>
      </c>
      <c r="H36" s="115">
        <f>SUM(H34)</f>
        <v>2</v>
      </c>
      <c r="I36" s="117">
        <f>SUM(I34+I35)</f>
        <v>294100</v>
      </c>
      <c r="J36" s="115">
        <f>SUM(J34)</f>
        <v>0</v>
      </c>
      <c r="K36" s="117">
        <f>SUM(K34+K35)</f>
        <v>0</v>
      </c>
      <c r="L36" s="115">
        <f>SUM(L34)</f>
        <v>0</v>
      </c>
      <c r="M36" s="117">
        <f>SUM(M34+M35)</f>
        <v>0</v>
      </c>
      <c r="N36" s="115">
        <f>SUM(N34)</f>
        <v>-5</v>
      </c>
      <c r="O36" s="116">
        <f>SUM(O34+O35)</f>
        <v>-2753525</v>
      </c>
    </row>
    <row r="37" spans="1:15" s="8" customFormat="1" ht="13.8" thickBot="1" x14ac:dyDescent="0.3">
      <c r="A37" s="118" t="s">
        <v>9</v>
      </c>
      <c r="B37" s="119">
        <f>B36</f>
        <v>-3</v>
      </c>
      <c r="C37" s="120">
        <f>C36</f>
        <v>-1748550</v>
      </c>
      <c r="D37" s="119">
        <f t="shared" ref="D37:M37" si="5">B37+D36</f>
        <v>-6</v>
      </c>
      <c r="E37" s="120">
        <f t="shared" si="5"/>
        <v>-2675975</v>
      </c>
      <c r="F37" s="119">
        <f t="shared" si="5"/>
        <v>-7</v>
      </c>
      <c r="G37" s="120">
        <f t="shared" si="5"/>
        <v>-3047625</v>
      </c>
      <c r="H37" s="119">
        <f t="shared" si="5"/>
        <v>-5</v>
      </c>
      <c r="I37" s="120">
        <f t="shared" si="5"/>
        <v>-2753525</v>
      </c>
      <c r="J37" s="119">
        <f t="shared" si="5"/>
        <v>-5</v>
      </c>
      <c r="K37" s="120">
        <f t="shared" si="5"/>
        <v>-2753525</v>
      </c>
      <c r="L37" s="119">
        <f t="shared" si="5"/>
        <v>-5</v>
      </c>
      <c r="M37" s="120">
        <f t="shared" si="5"/>
        <v>-2753525</v>
      </c>
      <c r="N37" s="123"/>
      <c r="O37" s="124"/>
    </row>
    <row r="38" spans="1:15" ht="13.8" thickTop="1" x14ac:dyDescent="0.25">
      <c r="A38" s="111"/>
      <c r="B38" s="112"/>
      <c r="C38" s="113"/>
      <c r="D38" s="112"/>
      <c r="E38" s="113"/>
      <c r="F38" s="112"/>
      <c r="G38" s="113"/>
      <c r="H38" s="112"/>
      <c r="I38" s="113"/>
      <c r="J38" s="112"/>
      <c r="K38" s="113"/>
      <c r="L38" s="112"/>
      <c r="M38" s="113"/>
      <c r="N38" s="112"/>
      <c r="O38" s="113"/>
    </row>
    <row r="39" spans="1:15" x14ac:dyDescent="0.25">
      <c r="D39" s="72" t="s">
        <v>6</v>
      </c>
    </row>
  </sheetData>
  <mergeCells count="4">
    <mergeCell ref="B30:I30"/>
    <mergeCell ref="B21:I21"/>
    <mergeCell ref="B12:I12"/>
    <mergeCell ref="E2:I2"/>
  </mergeCells>
  <phoneticPr fontId="0" type="noConversion"/>
  <printOptions horizontalCentered="1" headings="1" gridLines="1"/>
  <pageMargins left="0.5" right="0.5" top="1" bottom="0.75" header="0.5" footer="0.5"/>
  <pageSetup scale="99" orientation="landscape" horizontalDpi="4294967292" verticalDpi="4294967292" r:id="rId1"/>
  <headerFooter alignWithMargins="0">
    <oddFooter>&amp;L&amp;"Tahoma,Regular"&amp;8Version 1.2 SAMPLE (09/2002)&amp;R&amp;"Tahoma,Regular"&amp;8Printed on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1"/>
  <sheetViews>
    <sheetView showGridLines="0" zoomScaleNormal="100" workbookViewId="0"/>
  </sheetViews>
  <sheetFormatPr defaultRowHeight="12" x14ac:dyDescent="0.2"/>
  <cols>
    <col min="1" max="1" width="32.33203125" style="9" customWidth="1"/>
    <col min="2" max="2" width="4.77734375" style="137" customWidth="1"/>
    <col min="3" max="3" width="10.77734375" style="84" customWidth="1"/>
    <col min="4" max="4" width="4.77734375" style="137" customWidth="1"/>
    <col min="5" max="5" width="8.77734375" style="84" customWidth="1"/>
    <col min="6" max="6" width="4.77734375" style="137" customWidth="1"/>
    <col min="7" max="7" width="8.77734375" style="84" customWidth="1"/>
    <col min="8" max="8" width="4.77734375" style="137" customWidth="1"/>
    <col min="9" max="9" width="9.44140625" style="84" customWidth="1"/>
    <col min="10" max="10" width="4.77734375" style="137" hidden="1" customWidth="1"/>
    <col min="11" max="11" width="8.77734375" style="84" hidden="1" customWidth="1"/>
    <col min="12" max="12" width="4.77734375" style="137" hidden="1" customWidth="1"/>
    <col min="13" max="13" width="8.77734375" style="84" hidden="1" customWidth="1"/>
    <col min="14" max="14" width="5.6640625" style="144" customWidth="1"/>
    <col min="15" max="15" width="13.88671875" style="172" customWidth="1"/>
  </cols>
  <sheetData>
    <row r="1" spans="1:38" x14ac:dyDescent="0.2">
      <c r="B1" s="463" t="s">
        <v>10</v>
      </c>
      <c r="C1" s="463"/>
      <c r="D1" s="463"/>
      <c r="E1" s="463"/>
      <c r="F1" s="463"/>
      <c r="G1" s="463"/>
      <c r="H1" s="463"/>
      <c r="I1" s="463"/>
      <c r="J1" s="463"/>
      <c r="K1" s="463"/>
    </row>
    <row r="2" spans="1:38" s="10" customFormat="1" ht="18" customHeight="1" x14ac:dyDescent="0.25">
      <c r="A2" s="284" t="str">
        <f>EXIS!A2</f>
        <v xml:space="preserve">Department:  Department of Local Planning </v>
      </c>
      <c r="B2" s="126"/>
      <c r="C2" s="464" t="s">
        <v>11</v>
      </c>
      <c r="D2" s="464"/>
      <c r="E2" s="464"/>
      <c r="F2" s="464"/>
      <c r="G2" s="464"/>
      <c r="H2" s="464"/>
      <c r="I2" s="464"/>
      <c r="J2" s="464"/>
      <c r="K2" s="84"/>
      <c r="L2" s="137"/>
      <c r="M2" s="84"/>
      <c r="N2" s="70" t="str">
        <f>EXIS!N2</f>
        <v>Date Prepared:  06/01/2002</v>
      </c>
      <c r="O2" s="84"/>
      <c r="P2" s="12"/>
    </row>
    <row r="3" spans="1:38" s="14" customFormat="1" ht="21.9" customHeight="1" x14ac:dyDescent="0.2">
      <c r="A3" s="285" t="str">
        <f>EXIS!A3</f>
        <v xml:space="preserve">Project:  Upgrade Database and Servers </v>
      </c>
      <c r="B3" s="127"/>
      <c r="C3" s="156"/>
      <c r="D3" s="127"/>
      <c r="E3" s="156"/>
      <c r="F3" s="127"/>
      <c r="G3" s="156"/>
      <c r="H3" s="127"/>
      <c r="I3" s="156"/>
      <c r="J3" s="127"/>
      <c r="K3" s="156"/>
      <c r="L3" s="127"/>
      <c r="M3" s="156"/>
      <c r="N3" s="145"/>
      <c r="O3" s="173"/>
      <c r="P3" s="13"/>
    </row>
    <row r="4" spans="1:38" s="14" customFormat="1" ht="12" customHeight="1" x14ac:dyDescent="0.2">
      <c r="A4" s="285"/>
      <c r="B4" s="127"/>
      <c r="C4" s="156"/>
      <c r="D4" s="127"/>
      <c r="E4" s="156"/>
      <c r="F4" s="127"/>
      <c r="G4" s="156"/>
      <c r="H4" s="127"/>
      <c r="I4" s="156"/>
      <c r="J4" s="127"/>
      <c r="K4" s="156"/>
      <c r="L4" s="127"/>
      <c r="M4" s="156"/>
      <c r="N4" s="145"/>
      <c r="O4" s="173"/>
      <c r="P4" s="13"/>
    </row>
    <row r="5" spans="1:38" s="10" customFormat="1" ht="15" customHeight="1" x14ac:dyDescent="0.2">
      <c r="A5" s="11"/>
      <c r="B5" s="58" t="s">
        <v>12</v>
      </c>
      <c r="C5" s="157" t="str">
        <f>EXIS!C5</f>
        <v>2002/03</v>
      </c>
      <c r="D5" s="58" t="s">
        <v>14</v>
      </c>
      <c r="E5" s="157" t="str">
        <f>EXIS!E5</f>
        <v>2003/04</v>
      </c>
      <c r="F5" s="58" t="s">
        <v>14</v>
      </c>
      <c r="G5" s="157" t="str">
        <f>EXIS!G5</f>
        <v>2004/05</v>
      </c>
      <c r="H5" s="58" t="s">
        <v>14</v>
      </c>
      <c r="I5" s="157" t="str">
        <f>EXIS!I5</f>
        <v>2005/06</v>
      </c>
      <c r="J5" s="58" t="s">
        <v>14</v>
      </c>
      <c r="K5" s="157" t="str">
        <f>EXIS!K5</f>
        <v>2006/07</v>
      </c>
      <c r="L5" s="58" t="s">
        <v>14</v>
      </c>
      <c r="M5" s="218" t="str">
        <f>EXIS!M5</f>
        <v>2007/08</v>
      </c>
      <c r="N5" s="146" t="s">
        <v>19</v>
      </c>
      <c r="O5" s="174"/>
      <c r="P5" s="12"/>
    </row>
    <row r="6" spans="1:38" s="10" customFormat="1" x14ac:dyDescent="0.2">
      <c r="A6" s="15"/>
      <c r="B6" s="60" t="s">
        <v>2</v>
      </c>
      <c r="C6" s="157" t="s">
        <v>3</v>
      </c>
      <c r="D6" s="58" t="s">
        <v>2</v>
      </c>
      <c r="E6" s="157" t="s">
        <v>3</v>
      </c>
      <c r="F6" s="58" t="s">
        <v>2</v>
      </c>
      <c r="G6" s="157" t="s">
        <v>3</v>
      </c>
      <c r="H6" s="58" t="s">
        <v>2</v>
      </c>
      <c r="I6" s="157" t="s">
        <v>3</v>
      </c>
      <c r="J6" s="58" t="s">
        <v>2</v>
      </c>
      <c r="K6" s="157" t="s">
        <v>3</v>
      </c>
      <c r="L6" s="58" t="s">
        <v>2</v>
      </c>
      <c r="M6" s="157" t="s">
        <v>3</v>
      </c>
      <c r="N6" s="58" t="s">
        <v>4</v>
      </c>
      <c r="O6" s="157" t="s">
        <v>5</v>
      </c>
      <c r="P6" s="12"/>
    </row>
    <row r="7" spans="1:38" s="17" customFormat="1" ht="21.9" customHeight="1" x14ac:dyDescent="0.2">
      <c r="A7" s="219" t="s">
        <v>79</v>
      </c>
      <c r="B7" s="128">
        <f>'ALT(P)'!B33</f>
        <v>3</v>
      </c>
      <c r="C7" s="158">
        <f>'ALT(P)'!C33</f>
        <v>405650</v>
      </c>
      <c r="D7" s="128">
        <f>'ALT(P)'!D33</f>
        <v>3</v>
      </c>
      <c r="E7" s="158">
        <f>'ALT(P)'!E33</f>
        <v>747438</v>
      </c>
      <c r="F7" s="128">
        <f>'ALT(P)'!F33</f>
        <v>1.5</v>
      </c>
      <c r="G7" s="158">
        <f>'ALT(P)'!G33</f>
        <v>139050</v>
      </c>
      <c r="H7" s="128">
        <f>'ALT(P)'!H33</f>
        <v>1</v>
      </c>
      <c r="I7" s="158">
        <f>'ALT(P)'!I33</f>
        <v>82500</v>
      </c>
      <c r="J7" s="128">
        <f>'ALT(P)'!J33</f>
        <v>0</v>
      </c>
      <c r="K7" s="158">
        <f>'ALT(P)'!K33</f>
        <v>0</v>
      </c>
      <c r="L7" s="227">
        <f>'ALT(P)'!L33</f>
        <v>0</v>
      </c>
      <c r="M7" s="226">
        <f>'ALT(P)'!M33</f>
        <v>0</v>
      </c>
      <c r="N7" s="147">
        <f>B7+D7+F7+H7+J7+L7</f>
        <v>8.5</v>
      </c>
      <c r="O7" s="175">
        <f>C7+E7+G7+I7+K7+M7</f>
        <v>1374638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</row>
    <row r="8" spans="1:38" s="14" customFormat="1" ht="20.100000000000001" customHeight="1" x14ac:dyDescent="0.2">
      <c r="A8" s="220" t="s">
        <v>80</v>
      </c>
      <c r="B8" s="129"/>
      <c r="C8" s="159"/>
      <c r="D8" s="138"/>
      <c r="E8" s="159"/>
      <c r="F8" s="138"/>
      <c r="G8" s="159"/>
      <c r="H8" s="138"/>
      <c r="I8" s="159"/>
      <c r="J8" s="138"/>
      <c r="K8" s="159"/>
      <c r="L8" s="138"/>
      <c r="M8" s="159"/>
      <c r="N8" s="148"/>
      <c r="O8" s="176"/>
    </row>
    <row r="9" spans="1:38" s="14" customFormat="1" ht="20.100000000000001" customHeight="1" x14ac:dyDescent="0.2">
      <c r="A9" s="221" t="s">
        <v>46</v>
      </c>
      <c r="B9" s="185">
        <v>0</v>
      </c>
      <c r="C9" s="186">
        <v>0</v>
      </c>
      <c r="D9" s="185">
        <v>0</v>
      </c>
      <c r="E9" s="186">
        <v>0</v>
      </c>
      <c r="F9" s="185">
        <v>0.5</v>
      </c>
      <c r="G9" s="186">
        <v>25000</v>
      </c>
      <c r="H9" s="185">
        <v>1</v>
      </c>
      <c r="I9" s="186">
        <v>50000</v>
      </c>
      <c r="J9" s="185">
        <v>0</v>
      </c>
      <c r="K9" s="186">
        <v>0</v>
      </c>
      <c r="L9" s="185">
        <v>0</v>
      </c>
      <c r="M9" s="186">
        <v>0</v>
      </c>
      <c r="N9" s="187">
        <f>B9+D9+F9+H9+J9+L9</f>
        <v>1.5</v>
      </c>
      <c r="O9" s="188">
        <f>C9+E9+G9+I9+K9+M9</f>
        <v>75000</v>
      </c>
    </row>
    <row r="10" spans="1:38" ht="14.25" customHeight="1" x14ac:dyDescent="0.2">
      <c r="A10" s="222" t="s">
        <v>87</v>
      </c>
      <c r="B10" s="189"/>
      <c r="C10" s="190"/>
      <c r="D10" s="189"/>
      <c r="E10" s="190"/>
      <c r="F10" s="189"/>
      <c r="G10" s="190"/>
      <c r="H10" s="189"/>
      <c r="I10" s="190"/>
      <c r="J10" s="189"/>
      <c r="K10" s="190"/>
      <c r="L10" s="189"/>
      <c r="M10" s="190"/>
      <c r="N10" s="189"/>
      <c r="O10" s="191"/>
    </row>
    <row r="11" spans="1:38" s="14" customFormat="1" ht="20.100000000000001" customHeight="1" x14ac:dyDescent="0.2">
      <c r="A11" s="228" t="s">
        <v>105</v>
      </c>
      <c r="B11" s="192"/>
      <c r="C11" s="186">
        <v>0</v>
      </c>
      <c r="D11" s="192" t="s">
        <v>6</v>
      </c>
      <c r="E11" s="186">
        <v>0</v>
      </c>
      <c r="F11" s="192" t="s">
        <v>6</v>
      </c>
      <c r="G11" s="186">
        <v>20250</v>
      </c>
      <c r="H11" s="192" t="s">
        <v>6</v>
      </c>
      <c r="I11" s="186">
        <v>32500</v>
      </c>
      <c r="J11" s="192" t="s">
        <v>6</v>
      </c>
      <c r="K11" s="186">
        <v>0</v>
      </c>
      <c r="L11" s="192"/>
      <c r="M11" s="186">
        <v>0</v>
      </c>
      <c r="N11" s="192" t="s">
        <v>6</v>
      </c>
      <c r="O11" s="188">
        <f>C11+E11+G11+I11+K11+M11</f>
        <v>52750</v>
      </c>
    </row>
    <row r="12" spans="1:38" s="14" customFormat="1" ht="20.100000000000001" customHeight="1" x14ac:dyDescent="0.2">
      <c r="A12" s="228" t="s">
        <v>106</v>
      </c>
      <c r="B12" s="192"/>
      <c r="C12" s="193">
        <v>18500</v>
      </c>
      <c r="D12" s="192"/>
      <c r="E12" s="193">
        <v>18500</v>
      </c>
      <c r="F12" s="192"/>
      <c r="G12" s="193">
        <v>0</v>
      </c>
      <c r="H12" s="192"/>
      <c r="I12" s="193">
        <v>0</v>
      </c>
      <c r="J12" s="192"/>
      <c r="K12" s="193">
        <v>0</v>
      </c>
      <c r="L12" s="192"/>
      <c r="M12" s="193">
        <v>0</v>
      </c>
      <c r="N12" s="192"/>
      <c r="O12" s="188">
        <f>C12+E12+G12+I12+K12+M12</f>
        <v>37000</v>
      </c>
    </row>
    <row r="13" spans="1:38" s="19" customFormat="1" ht="20.100000000000001" customHeight="1" x14ac:dyDescent="0.2">
      <c r="A13" s="229" t="s">
        <v>81</v>
      </c>
      <c r="B13" s="204">
        <f t="shared" ref="B13:M13" si="0">SUM(B9:B12)</f>
        <v>0</v>
      </c>
      <c r="C13" s="205">
        <f t="shared" si="0"/>
        <v>18500</v>
      </c>
      <c r="D13" s="204">
        <f t="shared" si="0"/>
        <v>0</v>
      </c>
      <c r="E13" s="205">
        <f t="shared" si="0"/>
        <v>18500</v>
      </c>
      <c r="F13" s="204">
        <f t="shared" si="0"/>
        <v>0.5</v>
      </c>
      <c r="G13" s="205">
        <f t="shared" si="0"/>
        <v>45250</v>
      </c>
      <c r="H13" s="204">
        <f t="shared" si="0"/>
        <v>1</v>
      </c>
      <c r="I13" s="205">
        <f t="shared" si="0"/>
        <v>82500</v>
      </c>
      <c r="J13" s="204">
        <f t="shared" si="0"/>
        <v>0</v>
      </c>
      <c r="K13" s="205">
        <f t="shared" si="0"/>
        <v>0</v>
      </c>
      <c r="L13" s="204">
        <f t="shared" si="0"/>
        <v>0</v>
      </c>
      <c r="M13" s="205">
        <f t="shared" si="0"/>
        <v>0</v>
      </c>
      <c r="N13" s="204">
        <f>B13+D13+F13+H13+J13+L13</f>
        <v>1.5</v>
      </c>
      <c r="O13" s="205">
        <f>C13+E13+G13+I13+K13+M13</f>
        <v>164750</v>
      </c>
      <c r="P13" s="18"/>
    </row>
    <row r="14" spans="1:38" s="19" customFormat="1" ht="20.100000000000001" customHeight="1" x14ac:dyDescent="0.2">
      <c r="A14" s="220" t="s">
        <v>82</v>
      </c>
      <c r="B14" s="195"/>
      <c r="C14" s="196"/>
      <c r="D14" s="197"/>
      <c r="E14" s="196"/>
      <c r="F14" s="197"/>
      <c r="G14" s="196"/>
      <c r="H14" s="197"/>
      <c r="I14" s="196"/>
      <c r="J14" s="197"/>
      <c r="K14" s="196"/>
      <c r="L14" s="197"/>
      <c r="M14" s="196"/>
      <c r="N14" s="198"/>
      <c r="O14" s="199"/>
      <c r="P14" s="18"/>
    </row>
    <row r="15" spans="1:38" s="14" customFormat="1" ht="24.9" customHeight="1" x14ac:dyDescent="0.2">
      <c r="A15" s="228" t="s">
        <v>108</v>
      </c>
      <c r="B15" s="200">
        <v>3</v>
      </c>
      <c r="C15" s="201">
        <f>377650+2500</f>
        <v>380150</v>
      </c>
      <c r="D15" s="194">
        <v>3</v>
      </c>
      <c r="E15" s="202">
        <v>719438</v>
      </c>
      <c r="F15" s="194">
        <v>1</v>
      </c>
      <c r="G15" s="202">
        <v>84550</v>
      </c>
      <c r="H15" s="194">
        <v>0</v>
      </c>
      <c r="I15" s="202">
        <v>0</v>
      </c>
      <c r="J15" s="194">
        <v>0</v>
      </c>
      <c r="K15" s="202">
        <v>0</v>
      </c>
      <c r="L15" s="194">
        <v>0</v>
      </c>
      <c r="M15" s="202">
        <v>0</v>
      </c>
      <c r="N15" s="187">
        <f t="shared" ref="N15:O17" si="1">B15+D15+F15+H15+J15+L15</f>
        <v>7</v>
      </c>
      <c r="O15" s="188">
        <f t="shared" si="1"/>
        <v>1184138</v>
      </c>
      <c r="P15" s="13"/>
    </row>
    <row r="16" spans="1:38" s="14" customFormat="1" ht="24.9" customHeight="1" x14ac:dyDescent="0.2">
      <c r="A16" s="228" t="s">
        <v>83</v>
      </c>
      <c r="B16" s="200">
        <v>0</v>
      </c>
      <c r="C16" s="203">
        <v>7000</v>
      </c>
      <c r="D16" s="200">
        <v>0</v>
      </c>
      <c r="E16" s="203">
        <f>9500</f>
        <v>9500</v>
      </c>
      <c r="F16" s="200">
        <v>0</v>
      </c>
      <c r="G16" s="203">
        <f>9250</f>
        <v>9250</v>
      </c>
      <c r="H16" s="200">
        <v>0</v>
      </c>
      <c r="I16" s="203">
        <v>0</v>
      </c>
      <c r="J16" s="200">
        <v>0</v>
      </c>
      <c r="K16" s="203">
        <v>0</v>
      </c>
      <c r="L16" s="200">
        <v>0</v>
      </c>
      <c r="M16" s="203">
        <v>0</v>
      </c>
      <c r="N16" s="187">
        <f t="shared" si="1"/>
        <v>0</v>
      </c>
      <c r="O16" s="188">
        <f t="shared" si="1"/>
        <v>25750</v>
      </c>
      <c r="P16" s="13"/>
    </row>
    <row r="17" spans="1:38" s="20" customFormat="1" ht="26.1" customHeight="1" x14ac:dyDescent="0.2">
      <c r="A17" s="230" t="s">
        <v>86</v>
      </c>
      <c r="B17" s="204">
        <f t="shared" ref="B17:K17" si="2">SUM(B15+B16)</f>
        <v>3</v>
      </c>
      <c r="C17" s="205">
        <f t="shared" si="2"/>
        <v>387150</v>
      </c>
      <c r="D17" s="204">
        <f t="shared" si="2"/>
        <v>3</v>
      </c>
      <c r="E17" s="205">
        <f t="shared" si="2"/>
        <v>728938</v>
      </c>
      <c r="F17" s="204">
        <f t="shared" si="2"/>
        <v>1</v>
      </c>
      <c r="G17" s="205">
        <f t="shared" si="2"/>
        <v>93800</v>
      </c>
      <c r="H17" s="204">
        <f t="shared" si="2"/>
        <v>0</v>
      </c>
      <c r="I17" s="205">
        <f t="shared" si="2"/>
        <v>0</v>
      </c>
      <c r="J17" s="204">
        <f t="shared" si="2"/>
        <v>0</v>
      </c>
      <c r="K17" s="205">
        <f t="shared" si="2"/>
        <v>0</v>
      </c>
      <c r="L17" s="206">
        <f>SUM(L15:L16)</f>
        <v>0</v>
      </c>
      <c r="M17" s="207">
        <f>SUM(M15:M16)</f>
        <v>0</v>
      </c>
      <c r="N17" s="204">
        <f t="shared" si="1"/>
        <v>7</v>
      </c>
      <c r="O17" s="205">
        <f t="shared" si="1"/>
        <v>1209888</v>
      </c>
    </row>
    <row r="18" spans="1:38" s="22" customFormat="1" ht="21.9" customHeight="1" x14ac:dyDescent="0.2">
      <c r="A18" s="234" t="s">
        <v>88</v>
      </c>
      <c r="B18" s="232">
        <f t="shared" ref="B18:M18" si="3">SUM(B13+B17)</f>
        <v>3</v>
      </c>
      <c r="C18" s="233">
        <f t="shared" si="3"/>
        <v>405650</v>
      </c>
      <c r="D18" s="232">
        <f t="shared" si="3"/>
        <v>3</v>
      </c>
      <c r="E18" s="233">
        <f t="shared" si="3"/>
        <v>747438</v>
      </c>
      <c r="F18" s="232">
        <f t="shared" si="3"/>
        <v>1.5</v>
      </c>
      <c r="G18" s="233">
        <f t="shared" si="3"/>
        <v>139050</v>
      </c>
      <c r="H18" s="232">
        <f t="shared" si="3"/>
        <v>1</v>
      </c>
      <c r="I18" s="233">
        <f t="shared" si="3"/>
        <v>82500</v>
      </c>
      <c r="J18" s="232">
        <f t="shared" si="3"/>
        <v>0</v>
      </c>
      <c r="K18" s="233">
        <f t="shared" si="3"/>
        <v>0</v>
      </c>
      <c r="L18" s="232">
        <f t="shared" si="3"/>
        <v>0</v>
      </c>
      <c r="M18" s="233">
        <f t="shared" si="3"/>
        <v>0</v>
      </c>
      <c r="N18" s="204">
        <f>SUM(B18+D18+F18+H18+J18+L18)</f>
        <v>8.5</v>
      </c>
      <c r="O18" s="205">
        <f>SUM(C18+E18+G18+I18+K18+M18)</f>
        <v>1374638</v>
      </c>
      <c r="P18" s="21"/>
    </row>
    <row r="19" spans="1:38" s="25" customFormat="1" ht="20.100000000000001" customHeight="1" thickBot="1" x14ac:dyDescent="0.25">
      <c r="A19" s="223" t="s">
        <v>84</v>
      </c>
      <c r="B19" s="208">
        <f t="shared" ref="B19:M19" si="4">SUM(B18-B7)</f>
        <v>0</v>
      </c>
      <c r="C19" s="209">
        <f t="shared" si="4"/>
        <v>0</v>
      </c>
      <c r="D19" s="210">
        <f t="shared" si="4"/>
        <v>0</v>
      </c>
      <c r="E19" s="209">
        <f t="shared" si="4"/>
        <v>0</v>
      </c>
      <c r="F19" s="210">
        <f t="shared" si="4"/>
        <v>0</v>
      </c>
      <c r="G19" s="209">
        <f t="shared" si="4"/>
        <v>0</v>
      </c>
      <c r="H19" s="210">
        <f t="shared" si="4"/>
        <v>0</v>
      </c>
      <c r="I19" s="209">
        <f t="shared" si="4"/>
        <v>0</v>
      </c>
      <c r="J19" s="210">
        <f t="shared" si="4"/>
        <v>0</v>
      </c>
      <c r="K19" s="209">
        <f t="shared" si="4"/>
        <v>0</v>
      </c>
      <c r="L19" s="210">
        <f t="shared" si="4"/>
        <v>0</v>
      </c>
      <c r="M19" s="209">
        <f t="shared" si="4"/>
        <v>0</v>
      </c>
      <c r="N19" s="204">
        <f>SUM(B19+D19+F19+H19+J19+L19)</f>
        <v>0</v>
      </c>
      <c r="O19" s="205">
        <f>SUM(C19+E19+G19+I19+K19+M19)</f>
        <v>0</v>
      </c>
      <c r="P19" s="23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</row>
    <row r="20" spans="1:38" s="27" customFormat="1" ht="18" customHeight="1" thickTop="1" thickBot="1" x14ac:dyDescent="0.25">
      <c r="A20" s="224"/>
      <c r="B20" s="211"/>
      <c r="C20" s="212"/>
      <c r="D20" s="211"/>
      <c r="E20" s="212"/>
      <c r="F20" s="213"/>
      <c r="G20" s="212"/>
      <c r="H20" s="213"/>
      <c r="I20" s="212"/>
      <c r="J20" s="213"/>
      <c r="K20" s="212"/>
      <c r="L20" s="213"/>
      <c r="M20" s="212"/>
      <c r="N20" s="213"/>
      <c r="O20" s="212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</row>
    <row r="21" spans="1:38" s="14" customFormat="1" ht="20.100000000000001" customHeight="1" thickBot="1" x14ac:dyDescent="0.25">
      <c r="A21" s="225" t="s">
        <v>85</v>
      </c>
      <c r="B21" s="214">
        <v>0</v>
      </c>
      <c r="C21" s="215">
        <v>0</v>
      </c>
      <c r="D21" s="214">
        <v>0</v>
      </c>
      <c r="E21" s="215">
        <v>0</v>
      </c>
      <c r="F21" s="214">
        <v>0</v>
      </c>
      <c r="G21" s="215">
        <v>0</v>
      </c>
      <c r="H21" s="214">
        <v>2</v>
      </c>
      <c r="I21" s="215">
        <v>145600</v>
      </c>
      <c r="J21" s="214">
        <v>0</v>
      </c>
      <c r="K21" s="215">
        <v>0</v>
      </c>
      <c r="L21" s="214">
        <v>0</v>
      </c>
      <c r="M21" s="215">
        <v>0</v>
      </c>
      <c r="N21" s="216">
        <f>B21+D21+F21+H21+J21+L21</f>
        <v>2</v>
      </c>
      <c r="O21" s="217">
        <f>C21+E21+G21+I21+K21+M21</f>
        <v>145600</v>
      </c>
    </row>
    <row r="22" spans="1:38" ht="9.9" customHeight="1" x14ac:dyDescent="0.2">
      <c r="A22" s="231" t="s">
        <v>6</v>
      </c>
      <c r="B22" s="130"/>
      <c r="C22" s="160"/>
      <c r="D22" s="130"/>
      <c r="E22" s="160"/>
      <c r="F22" s="142"/>
      <c r="G22" s="170"/>
      <c r="H22" s="142"/>
      <c r="I22" s="170"/>
      <c r="J22" s="142"/>
      <c r="K22" s="170"/>
      <c r="L22" s="142"/>
      <c r="M22" s="170"/>
      <c r="N22" s="149"/>
      <c r="O22" s="177"/>
    </row>
    <row r="23" spans="1:38" ht="12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38" s="28" customFormat="1" ht="12" customHeigh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38" s="28" customFormat="1" ht="12" customHeigh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38" s="28" customFormat="1" ht="12" customHeigh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38" s="28" customFormat="1" ht="12" customHeigh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38" ht="12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38" ht="12" customHeight="1" x14ac:dyDescent="0.2">
      <c r="A29" s="52"/>
      <c r="B29" s="131"/>
      <c r="C29" s="161"/>
      <c r="D29" s="131"/>
      <c r="E29" s="161"/>
      <c r="F29" s="131"/>
      <c r="G29" s="161"/>
      <c r="H29" s="131"/>
      <c r="I29" s="161"/>
      <c r="J29" s="131"/>
      <c r="K29" s="161"/>
      <c r="L29" s="131"/>
      <c r="M29" s="161"/>
      <c r="N29" s="150"/>
      <c r="O29" s="178"/>
    </row>
    <row r="30" spans="1:38" ht="13.2" x14ac:dyDescent="0.2">
      <c r="A30" s="29"/>
      <c r="B30" s="132"/>
      <c r="C30" s="162"/>
      <c r="D30" s="132"/>
      <c r="E30" s="162"/>
      <c r="F30" s="143"/>
      <c r="G30" s="162"/>
      <c r="H30" s="132"/>
      <c r="I30" s="162"/>
      <c r="J30" s="132"/>
      <c r="K30" s="162"/>
      <c r="L30" s="132"/>
      <c r="M30" s="162"/>
      <c r="N30" s="151"/>
      <c r="O30" s="179"/>
      <c r="P30" s="30"/>
    </row>
    <row r="31" spans="1:38" x14ac:dyDescent="0.2">
      <c r="A31" s="29"/>
      <c r="B31" s="132"/>
      <c r="C31" s="162"/>
      <c r="D31" s="132"/>
      <c r="E31" s="162"/>
      <c r="F31" s="132"/>
      <c r="G31" s="162"/>
      <c r="H31" s="132"/>
      <c r="I31" s="162"/>
      <c r="J31" s="132"/>
      <c r="K31" s="162"/>
      <c r="L31" s="132"/>
      <c r="M31" s="162"/>
      <c r="N31" s="151"/>
      <c r="O31" s="179"/>
      <c r="P31" s="30"/>
    </row>
    <row r="32" spans="1:38" x14ac:dyDescent="0.2">
      <c r="A32" s="29"/>
      <c r="B32" s="132"/>
      <c r="C32" s="162"/>
      <c r="D32" s="132"/>
      <c r="E32" s="162"/>
      <c r="F32" s="132"/>
      <c r="G32" s="162"/>
      <c r="H32" s="132"/>
      <c r="I32" s="162"/>
      <c r="J32" s="132"/>
      <c r="K32" s="162"/>
      <c r="L32" s="132"/>
      <c r="M32" s="162"/>
      <c r="N32" s="151"/>
      <c r="O32" s="179"/>
      <c r="P32" s="30"/>
    </row>
    <row r="33" spans="1:16" ht="15" customHeight="1" x14ac:dyDescent="0.25">
      <c r="A33" s="31"/>
      <c r="B33" s="133"/>
      <c r="C33" s="163"/>
      <c r="D33" s="133"/>
      <c r="E33" s="163"/>
      <c r="F33" s="133"/>
      <c r="G33" s="163"/>
      <c r="H33" s="133"/>
      <c r="I33" s="163"/>
      <c r="J33" s="133"/>
      <c r="K33" s="163"/>
      <c r="L33" s="133"/>
      <c r="M33" s="163"/>
      <c r="N33" s="152"/>
      <c r="O33" s="180"/>
      <c r="P33" s="30"/>
    </row>
    <row r="34" spans="1:16" ht="12.6" x14ac:dyDescent="0.25">
      <c r="A34" s="11"/>
      <c r="B34" s="134"/>
      <c r="C34" s="164"/>
      <c r="D34" s="134"/>
      <c r="E34" s="164"/>
      <c r="F34" s="134"/>
      <c r="G34" s="164"/>
      <c r="H34" s="134"/>
      <c r="I34" s="164"/>
      <c r="J34" s="134"/>
      <c r="K34" s="164"/>
      <c r="L34" s="134"/>
      <c r="M34" s="164"/>
      <c r="N34" s="153"/>
      <c r="O34" s="181"/>
      <c r="P34" s="30"/>
    </row>
    <row r="35" spans="1:16" ht="12.6" x14ac:dyDescent="0.25">
      <c r="A35" s="11"/>
      <c r="B35" s="134"/>
      <c r="C35" s="164"/>
      <c r="D35" s="134"/>
      <c r="E35" s="164"/>
      <c r="F35" s="134"/>
      <c r="G35" s="164"/>
      <c r="H35" s="134"/>
      <c r="I35" s="164"/>
      <c r="J35" s="134"/>
      <c r="K35" s="164"/>
      <c r="L35" s="134"/>
      <c r="M35" s="164"/>
      <c r="N35" s="153"/>
      <c r="O35" s="181"/>
      <c r="P35" s="30"/>
    </row>
    <row r="36" spans="1:16" s="33" customFormat="1" ht="12.75" customHeight="1" x14ac:dyDescent="0.25">
      <c r="B36" s="465" t="s">
        <v>20</v>
      </c>
      <c r="C36" s="465"/>
      <c r="D36" s="465"/>
      <c r="E36" s="465"/>
      <c r="F36" s="465"/>
      <c r="G36" s="465"/>
      <c r="H36" s="465"/>
      <c r="I36" s="465"/>
      <c r="J36" s="465"/>
      <c r="K36" s="465"/>
      <c r="L36"/>
      <c r="M36"/>
      <c r="N36"/>
      <c r="O36"/>
      <c r="P36" s="32"/>
    </row>
    <row r="37" spans="1:16" s="33" customFormat="1" ht="12" customHeight="1" x14ac:dyDescent="0.25">
      <c r="A37" s="287" t="str">
        <f>EXIS!A2</f>
        <v xml:space="preserve">Department:  Department of Local Planning </v>
      </c>
      <c r="B37" s="465" t="s">
        <v>109</v>
      </c>
      <c r="C37" s="465"/>
      <c r="D37" s="465"/>
      <c r="E37" s="465"/>
      <c r="F37" s="465"/>
      <c r="G37" s="465"/>
      <c r="H37" s="465"/>
      <c r="I37" s="465"/>
      <c r="J37" s="465"/>
      <c r="K37" s="465"/>
      <c r="L37"/>
      <c r="M37"/>
      <c r="N37" s="51" t="str">
        <f>EXIS!N2</f>
        <v>Date Prepared:  06/01/2002</v>
      </c>
      <c r="O37"/>
      <c r="P37" s="32"/>
    </row>
    <row r="38" spans="1:16" s="33" customFormat="1" ht="15" x14ac:dyDescent="0.25">
      <c r="A38" s="287" t="str">
        <f>EXIS!A3</f>
        <v xml:space="preserve">Project:  Upgrade Database and Servers </v>
      </c>
      <c r="B38"/>
      <c r="C38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51"/>
      <c r="O38" s="51"/>
      <c r="P38" s="32"/>
    </row>
    <row r="39" spans="1:16" ht="12.6" x14ac:dyDescent="0.25">
      <c r="A39" s="11"/>
      <c r="B39" s="134"/>
      <c r="C39" s="164"/>
      <c r="D39" s="134"/>
      <c r="E39" s="164"/>
      <c r="F39" s="134"/>
      <c r="G39" s="164"/>
      <c r="H39" s="134"/>
      <c r="I39" s="164"/>
      <c r="J39" s="134"/>
      <c r="K39" s="164"/>
      <c r="L39" s="134"/>
      <c r="M39" s="164"/>
      <c r="N39" s="153"/>
      <c r="O39" s="181"/>
      <c r="P39" s="30"/>
    </row>
    <row r="40" spans="1:16" s="10" customFormat="1" ht="12.6" x14ac:dyDescent="0.25">
      <c r="A40" s="34"/>
      <c r="B40" s="58" t="s">
        <v>12</v>
      </c>
      <c r="C40" s="157" t="str">
        <f>EXIS!C5</f>
        <v>2002/03</v>
      </c>
      <c r="D40" s="58" t="s">
        <v>14</v>
      </c>
      <c r="E40" s="157" t="str">
        <f>EXIS!E5</f>
        <v>2003/04</v>
      </c>
      <c r="F40" s="58" t="s">
        <v>14</v>
      </c>
      <c r="G40" s="157" t="str">
        <f>EXIS!G5</f>
        <v>2004/05</v>
      </c>
      <c r="H40" s="58" t="s">
        <v>14</v>
      </c>
      <c r="I40" s="157" t="str">
        <f>EXIS!I5</f>
        <v>2005/06</v>
      </c>
      <c r="J40" s="58" t="s">
        <v>14</v>
      </c>
      <c r="K40" s="157" t="str">
        <f>EXIS!K5</f>
        <v>2006/07</v>
      </c>
      <c r="L40" s="247" t="s">
        <v>14</v>
      </c>
      <c r="M40" s="171" t="str">
        <f>EXIS!M5</f>
        <v>2007/08</v>
      </c>
      <c r="N40" s="154" t="s">
        <v>21</v>
      </c>
      <c r="O40" s="182"/>
      <c r="P40" s="12"/>
    </row>
    <row r="41" spans="1:16" s="19" customFormat="1" ht="20.100000000000001" customHeight="1" x14ac:dyDescent="0.2">
      <c r="A41" s="245" t="s">
        <v>93</v>
      </c>
      <c r="B41" s="255" t="s">
        <v>2</v>
      </c>
      <c r="C41" s="165" t="s">
        <v>3</v>
      </c>
      <c r="D41" s="255" t="s">
        <v>2</v>
      </c>
      <c r="E41" s="165" t="s">
        <v>3</v>
      </c>
      <c r="F41" s="255" t="s">
        <v>2</v>
      </c>
      <c r="G41" s="165" t="s">
        <v>3</v>
      </c>
      <c r="H41" s="255" t="s">
        <v>2</v>
      </c>
      <c r="I41" s="165" t="s">
        <v>3</v>
      </c>
      <c r="J41" s="255" t="s">
        <v>2</v>
      </c>
      <c r="K41" s="165" t="s">
        <v>3</v>
      </c>
      <c r="L41" s="255" t="s">
        <v>2</v>
      </c>
      <c r="M41" s="165" t="s">
        <v>3</v>
      </c>
      <c r="N41" s="256" t="s">
        <v>4</v>
      </c>
      <c r="O41" s="183" t="s">
        <v>5</v>
      </c>
      <c r="P41" s="18"/>
    </row>
    <row r="42" spans="1:16" s="10" customFormat="1" ht="18" customHeight="1" x14ac:dyDescent="0.25">
      <c r="A42" s="248" t="s">
        <v>92</v>
      </c>
      <c r="B42" s="249"/>
      <c r="C42" s="250"/>
      <c r="D42" s="251"/>
      <c r="E42" s="252"/>
      <c r="F42" s="251"/>
      <c r="G42" s="252"/>
      <c r="H42" s="251"/>
      <c r="I42" s="252"/>
      <c r="J42" s="251"/>
      <c r="K42" s="252"/>
      <c r="L42" s="253"/>
      <c r="M42" s="254"/>
      <c r="N42" s="268"/>
      <c r="O42" s="269"/>
      <c r="P42" s="12"/>
    </row>
    <row r="43" spans="1:16" s="36" customFormat="1" ht="20.100000000000001" customHeight="1" x14ac:dyDescent="0.2">
      <c r="A43" s="221" t="s">
        <v>94</v>
      </c>
      <c r="B43" s="276">
        <v>0</v>
      </c>
      <c r="C43" s="277">
        <v>0</v>
      </c>
      <c r="D43" s="276">
        <f>SUM(B45)</f>
        <v>3</v>
      </c>
      <c r="E43" s="274">
        <f>SUM(C45)</f>
        <v>380150</v>
      </c>
      <c r="F43" s="275">
        <f t="shared" ref="F43:K43" si="5">SUM(D45)</f>
        <v>3</v>
      </c>
      <c r="G43" s="274">
        <f t="shared" si="5"/>
        <v>719438</v>
      </c>
      <c r="H43" s="275">
        <f t="shared" si="5"/>
        <v>1</v>
      </c>
      <c r="I43" s="274">
        <f t="shared" si="5"/>
        <v>84550</v>
      </c>
      <c r="J43" s="275">
        <f t="shared" si="5"/>
        <v>0</v>
      </c>
      <c r="K43" s="274">
        <f t="shared" si="5"/>
        <v>0</v>
      </c>
      <c r="L43" s="444">
        <f>SUM(J45)</f>
        <v>0</v>
      </c>
      <c r="M43" s="438">
        <f>SUM(K45)</f>
        <v>0</v>
      </c>
      <c r="N43" s="443"/>
      <c r="O43" s="439"/>
      <c r="P43" s="35"/>
    </row>
    <row r="44" spans="1:16" s="37" customFormat="1" ht="20.100000000000001" customHeight="1" x14ac:dyDescent="0.2">
      <c r="A44" s="434" t="s">
        <v>89</v>
      </c>
      <c r="B44" s="135">
        <f>SUM(B15)</f>
        <v>3</v>
      </c>
      <c r="C44" s="166">
        <f>SUM(C15)</f>
        <v>380150</v>
      </c>
      <c r="D44" s="139">
        <f t="shared" ref="D44:M44" si="6">SUM(D15-B15)</f>
        <v>0</v>
      </c>
      <c r="E44" s="166">
        <f t="shared" si="6"/>
        <v>339288</v>
      </c>
      <c r="F44" s="139">
        <f t="shared" si="6"/>
        <v>-2</v>
      </c>
      <c r="G44" s="166">
        <f t="shared" si="6"/>
        <v>-634888</v>
      </c>
      <c r="H44" s="139">
        <f t="shared" si="6"/>
        <v>-1</v>
      </c>
      <c r="I44" s="166">
        <f t="shared" si="6"/>
        <v>-84550</v>
      </c>
      <c r="J44" s="139">
        <f t="shared" si="6"/>
        <v>0</v>
      </c>
      <c r="K44" s="166">
        <f t="shared" si="6"/>
        <v>0</v>
      </c>
      <c r="L44" s="135">
        <f t="shared" si="6"/>
        <v>0</v>
      </c>
      <c r="M44" s="166">
        <f t="shared" si="6"/>
        <v>0</v>
      </c>
      <c r="N44" s="270"/>
      <c r="O44" s="271"/>
    </row>
    <row r="45" spans="1:16" s="37" customFormat="1" ht="20.100000000000001" customHeight="1" x14ac:dyDescent="0.2">
      <c r="A45" s="435" t="s">
        <v>90</v>
      </c>
      <c r="B45" s="136">
        <f>SUM(B43:B44)</f>
        <v>3</v>
      </c>
      <c r="C45" s="167">
        <f>SUM(C43:C44)</f>
        <v>380150</v>
      </c>
      <c r="D45" s="140">
        <f t="shared" ref="D45:K45" si="7">SUM(D43:D44)</f>
        <v>3</v>
      </c>
      <c r="E45" s="167">
        <f t="shared" si="7"/>
        <v>719438</v>
      </c>
      <c r="F45" s="140">
        <f t="shared" si="7"/>
        <v>1</v>
      </c>
      <c r="G45" s="167">
        <f t="shared" si="7"/>
        <v>84550</v>
      </c>
      <c r="H45" s="140">
        <f t="shared" si="7"/>
        <v>0</v>
      </c>
      <c r="I45" s="167">
        <f t="shared" si="7"/>
        <v>0</v>
      </c>
      <c r="J45" s="140">
        <f t="shared" si="7"/>
        <v>0</v>
      </c>
      <c r="K45" s="167">
        <f t="shared" si="7"/>
        <v>0</v>
      </c>
      <c r="L45" s="241">
        <f>SUM(L43:L44)</f>
        <v>0</v>
      </c>
      <c r="M45" s="242">
        <f>SUM(M43:M44)</f>
        <v>0</v>
      </c>
      <c r="N45" s="155">
        <f>B45+D45+F45+H45+J45+L45</f>
        <v>7</v>
      </c>
      <c r="O45" s="184">
        <f>C45+E45+G45+I45+K45+M45</f>
        <v>1184138</v>
      </c>
    </row>
    <row r="46" spans="1:16" s="37" customFormat="1" ht="20.100000000000001" customHeight="1" x14ac:dyDescent="0.2">
      <c r="A46" s="248" t="s">
        <v>95</v>
      </c>
      <c r="B46" s="261"/>
      <c r="C46" s="258"/>
      <c r="D46" s="257"/>
      <c r="E46" s="258"/>
      <c r="F46" s="257"/>
      <c r="G46" s="258"/>
      <c r="H46" s="257"/>
      <c r="I46" s="258"/>
      <c r="J46" s="257"/>
      <c r="K46" s="258"/>
      <c r="L46" s="259"/>
      <c r="M46" s="260"/>
      <c r="N46" s="272"/>
      <c r="O46" s="273"/>
    </row>
    <row r="47" spans="1:16" s="37" customFormat="1" ht="20.100000000000001" customHeight="1" x14ac:dyDescent="0.2">
      <c r="A47" s="221" t="s">
        <v>94</v>
      </c>
      <c r="B47" s="136">
        <v>0</v>
      </c>
      <c r="C47" s="167">
        <v>0</v>
      </c>
      <c r="D47" s="140">
        <f>SUM(B49)</f>
        <v>0</v>
      </c>
      <c r="E47" s="167">
        <f>SUM(C49)</f>
        <v>7000</v>
      </c>
      <c r="F47" s="136">
        <f>SUM(D49)</f>
        <v>0</v>
      </c>
      <c r="G47" s="167">
        <f t="shared" ref="G47:M47" si="8">SUM(E49)</f>
        <v>9500</v>
      </c>
      <c r="H47" s="136">
        <f t="shared" si="8"/>
        <v>0</v>
      </c>
      <c r="I47" s="167">
        <f t="shared" si="8"/>
        <v>9250</v>
      </c>
      <c r="J47" s="136">
        <f t="shared" si="8"/>
        <v>0</v>
      </c>
      <c r="K47" s="168">
        <f t="shared" si="8"/>
        <v>0</v>
      </c>
      <c r="L47" s="243">
        <f t="shared" si="8"/>
        <v>0</v>
      </c>
      <c r="M47" s="244">
        <f t="shared" si="8"/>
        <v>0</v>
      </c>
      <c r="N47" s="443"/>
      <c r="O47" s="439"/>
    </row>
    <row r="48" spans="1:16" s="37" customFormat="1" ht="21.9" customHeight="1" x14ac:dyDescent="0.2">
      <c r="A48" s="434" t="s">
        <v>91</v>
      </c>
      <c r="B48" s="135">
        <f>SUM(B16)</f>
        <v>0</v>
      </c>
      <c r="C48" s="166">
        <f>SUM(C16)</f>
        <v>7000</v>
      </c>
      <c r="D48" s="139">
        <f t="shared" ref="D48:M48" si="9">SUM(D16-B16)</f>
        <v>0</v>
      </c>
      <c r="E48" s="166">
        <f t="shared" si="9"/>
        <v>2500</v>
      </c>
      <c r="F48" s="139">
        <f t="shared" si="9"/>
        <v>0</v>
      </c>
      <c r="G48" s="166">
        <f t="shared" si="9"/>
        <v>-250</v>
      </c>
      <c r="H48" s="139">
        <f t="shared" si="9"/>
        <v>0</v>
      </c>
      <c r="I48" s="166">
        <f t="shared" si="9"/>
        <v>-9250</v>
      </c>
      <c r="J48" s="139">
        <f t="shared" si="9"/>
        <v>0</v>
      </c>
      <c r="K48" s="436">
        <f t="shared" si="9"/>
        <v>0</v>
      </c>
      <c r="L48" s="135">
        <f t="shared" si="9"/>
        <v>0</v>
      </c>
      <c r="M48" s="166">
        <f t="shared" si="9"/>
        <v>0</v>
      </c>
      <c r="N48" s="270"/>
      <c r="O48" s="271"/>
    </row>
    <row r="49" spans="1:15" s="37" customFormat="1" ht="21.9" customHeight="1" x14ac:dyDescent="0.2">
      <c r="A49" s="435" t="s">
        <v>103</v>
      </c>
      <c r="B49" s="136">
        <f>SUM(B47:B48)</f>
        <v>0</v>
      </c>
      <c r="C49" s="167">
        <f>SUM(C47:C48)</f>
        <v>7000</v>
      </c>
      <c r="D49" s="140">
        <f t="shared" ref="D49:M49" si="10">SUM(D47:D48)</f>
        <v>0</v>
      </c>
      <c r="E49" s="168">
        <f t="shared" si="10"/>
        <v>9500</v>
      </c>
      <c r="F49" s="136">
        <f t="shared" si="10"/>
        <v>0</v>
      </c>
      <c r="G49" s="168">
        <f t="shared" si="10"/>
        <v>9250</v>
      </c>
      <c r="H49" s="136">
        <f t="shared" si="10"/>
        <v>0</v>
      </c>
      <c r="I49" s="168">
        <f t="shared" si="10"/>
        <v>0</v>
      </c>
      <c r="J49" s="136">
        <f t="shared" si="10"/>
        <v>0</v>
      </c>
      <c r="K49" s="168">
        <f t="shared" si="10"/>
        <v>0</v>
      </c>
      <c r="L49" s="241">
        <f t="shared" si="10"/>
        <v>0</v>
      </c>
      <c r="M49" s="242">
        <f t="shared" si="10"/>
        <v>0</v>
      </c>
      <c r="N49" s="155">
        <f>B49+D49+F49+H49+J49+L49</f>
        <v>0</v>
      </c>
      <c r="O49" s="184">
        <f>C49+E49+G49+I49+K49+M49</f>
        <v>25750</v>
      </c>
    </row>
    <row r="50" spans="1:15" s="14" customFormat="1" ht="30" customHeight="1" thickBot="1" x14ac:dyDescent="0.25">
      <c r="A50" s="278" t="s">
        <v>107</v>
      </c>
      <c r="B50" s="279">
        <f t="shared" ref="B50:M50" si="11">SUM(B44+B48)</f>
        <v>3</v>
      </c>
      <c r="C50" s="280">
        <f t="shared" si="11"/>
        <v>387150</v>
      </c>
      <c r="D50" s="279">
        <f t="shared" si="11"/>
        <v>0</v>
      </c>
      <c r="E50" s="280">
        <f t="shared" si="11"/>
        <v>341788</v>
      </c>
      <c r="F50" s="279">
        <f t="shared" si="11"/>
        <v>-2</v>
      </c>
      <c r="G50" s="280">
        <f t="shared" si="11"/>
        <v>-635138</v>
      </c>
      <c r="H50" s="279">
        <f t="shared" si="11"/>
        <v>-1</v>
      </c>
      <c r="I50" s="280">
        <f t="shared" si="11"/>
        <v>-93800</v>
      </c>
      <c r="J50" s="279">
        <f t="shared" si="11"/>
        <v>0</v>
      </c>
      <c r="K50" s="280">
        <f t="shared" si="11"/>
        <v>0</v>
      </c>
      <c r="L50" s="279">
        <f t="shared" si="11"/>
        <v>0</v>
      </c>
      <c r="M50" s="280">
        <f t="shared" si="11"/>
        <v>0</v>
      </c>
      <c r="N50" s="445"/>
      <c r="O50" s="446"/>
    </row>
    <row r="51" spans="1:15" s="14" customFormat="1" ht="18" customHeight="1" thickTop="1" x14ac:dyDescent="0.2">
      <c r="A51" s="38" t="s">
        <v>104</v>
      </c>
      <c r="B51" s="235"/>
      <c r="C51" s="239"/>
      <c r="D51" s="236"/>
      <c r="E51" s="240"/>
      <c r="F51" s="236"/>
      <c r="G51" s="240"/>
      <c r="H51" s="236"/>
      <c r="I51" s="240"/>
      <c r="J51" s="236"/>
      <c r="K51" s="240"/>
      <c r="L51" s="235"/>
      <c r="M51" s="239"/>
      <c r="N51" s="235"/>
      <c r="O51" s="239"/>
    </row>
    <row r="52" spans="1:15" s="14" customFormat="1" ht="20.100000000000001" customHeight="1" x14ac:dyDescent="0.2">
      <c r="A52" s="38"/>
      <c r="B52" s="235"/>
      <c r="C52" s="281" t="s">
        <v>97</v>
      </c>
      <c r="D52" s="141"/>
      <c r="E52" s="169"/>
      <c r="G52" s="447"/>
      <c r="H52" s="281"/>
      <c r="I52" s="447"/>
      <c r="J52" s="281"/>
      <c r="K52" s="447"/>
      <c r="L52" s="235"/>
      <c r="M52" s="281"/>
      <c r="N52" s="282">
        <f>SUM(N45+N49)</f>
        <v>7</v>
      </c>
      <c r="O52" s="283">
        <f>SUM(O45+O49)</f>
        <v>1209888</v>
      </c>
    </row>
    <row r="53" spans="1:15" s="14" customFormat="1" ht="18" customHeight="1" x14ac:dyDescent="0.2">
      <c r="A53" s="245" t="s">
        <v>96</v>
      </c>
      <c r="B53" s="140"/>
      <c r="C53" s="168"/>
      <c r="D53" s="140"/>
      <c r="E53" s="168"/>
      <c r="F53" s="140"/>
      <c r="G53" s="168"/>
      <c r="H53" s="140"/>
      <c r="I53" s="168"/>
      <c r="J53" s="140"/>
      <c r="K53" s="168"/>
      <c r="L53" s="140"/>
      <c r="M53" s="168"/>
      <c r="N53" s="238"/>
      <c r="O53" s="263"/>
    </row>
    <row r="54" spans="1:15" s="14" customFormat="1" ht="18" customHeight="1" x14ac:dyDescent="0.2">
      <c r="A54" s="264"/>
      <c r="B54" s="257"/>
      <c r="C54" s="258"/>
      <c r="D54" s="257"/>
      <c r="E54" s="258"/>
      <c r="F54" s="257"/>
      <c r="G54" s="258"/>
      <c r="H54" s="257"/>
      <c r="I54" s="258"/>
      <c r="J54" s="257"/>
      <c r="K54" s="258"/>
      <c r="L54" s="257"/>
      <c r="M54" s="258"/>
      <c r="N54" s="272"/>
      <c r="O54" s="442"/>
    </row>
    <row r="55" spans="1:15" s="14" customFormat="1" ht="21.9" customHeight="1" x14ac:dyDescent="0.2">
      <c r="A55" s="221" t="s">
        <v>22</v>
      </c>
      <c r="B55" s="136">
        <f>SUM(B21)</f>
        <v>0</v>
      </c>
      <c r="C55" s="167">
        <f>SUM(C21)</f>
        <v>0</v>
      </c>
      <c r="D55" s="136">
        <f t="shared" ref="D55:M55" si="12">SUM(D21-B21)</f>
        <v>0</v>
      </c>
      <c r="E55" s="167">
        <f t="shared" si="12"/>
        <v>0</v>
      </c>
      <c r="F55" s="136">
        <f t="shared" si="12"/>
        <v>0</v>
      </c>
      <c r="G55" s="167">
        <f t="shared" si="12"/>
        <v>0</v>
      </c>
      <c r="H55" s="136">
        <f t="shared" si="12"/>
        <v>2</v>
      </c>
      <c r="I55" s="167">
        <f t="shared" si="12"/>
        <v>145600</v>
      </c>
      <c r="J55" s="136">
        <f t="shared" si="12"/>
        <v>-2</v>
      </c>
      <c r="K55" s="244">
        <f t="shared" si="12"/>
        <v>-145600</v>
      </c>
      <c r="L55" s="136">
        <f t="shared" si="12"/>
        <v>0</v>
      </c>
      <c r="M55" s="167">
        <f t="shared" si="12"/>
        <v>0</v>
      </c>
      <c r="N55" s="443"/>
      <c r="O55" s="439"/>
    </row>
    <row r="56" spans="1:15" s="14" customFormat="1" ht="24.9" customHeight="1" thickBot="1" x14ac:dyDescent="0.25">
      <c r="A56" s="246" t="s">
        <v>23</v>
      </c>
      <c r="B56" s="265"/>
      <c r="C56" s="237">
        <f>'ALT(P)'!C43</f>
        <v>0</v>
      </c>
      <c r="D56" s="265"/>
      <c r="E56" s="237">
        <f>'ALT(P)'!E43</f>
        <v>0</v>
      </c>
      <c r="F56" s="265"/>
      <c r="G56" s="237">
        <f>'ALT(P)'!G43</f>
        <v>100000</v>
      </c>
      <c r="H56" s="265"/>
      <c r="I56" s="237">
        <f>'ALT(P)'!I43</f>
        <v>150000</v>
      </c>
      <c r="J56" s="265"/>
      <c r="K56" s="267">
        <f>'ALT(P)'!K43</f>
        <v>0</v>
      </c>
      <c r="L56" s="266"/>
      <c r="M56" s="267">
        <f>'ALT(P)'!M43</f>
        <v>0</v>
      </c>
      <c r="N56" s="440"/>
      <c r="O56" s="441"/>
    </row>
    <row r="58" spans="1:15" x14ac:dyDescent="0.2">
      <c r="A58" s="38"/>
    </row>
    <row r="61" spans="1:15" ht="13.2" x14ac:dyDescent="0.25">
      <c r="F61" s="72"/>
    </row>
  </sheetData>
  <mergeCells count="4">
    <mergeCell ref="B1:K1"/>
    <mergeCell ref="C2:J2"/>
    <mergeCell ref="B36:K36"/>
    <mergeCell ref="B37:K37"/>
  </mergeCells>
  <phoneticPr fontId="8" type="noConversion"/>
  <printOptions horizontalCentered="1" headings="1" gridLines="1"/>
  <pageMargins left="0.45" right="0.45" top="0.75" bottom="0.75" header="0.5" footer="0.5"/>
  <pageSetup firstPageNumber="13" fitToHeight="0" orientation="landscape" horizontalDpi="1200" verticalDpi="1200" r:id="rId1"/>
  <headerFooter alignWithMargins="0">
    <oddFooter>&amp;L&amp;"Tahoma,Regular"&amp;8Version 1.2 SAMPLE (09/2002)&amp;R&amp;"Tahoma,Regular"&amp;8Printed on &amp;D</oddFooter>
  </headerFooter>
  <rowBreaks count="1" manualBreakCount="1">
    <brk id="2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EXIS</vt:lpstr>
      <vt:lpstr>ALT(P)</vt:lpstr>
      <vt:lpstr>ALT (1)</vt:lpstr>
      <vt:lpstr>ALT (2)</vt:lpstr>
      <vt:lpstr>SUM3</vt:lpstr>
      <vt:lpstr>FUND</vt:lpstr>
      <vt:lpstr>'ALT (1)'!Print_Area</vt:lpstr>
      <vt:lpstr>'ALT (2)'!Print_Area</vt:lpstr>
      <vt:lpstr>'ALT(P)'!Print_Area</vt:lpstr>
      <vt:lpstr>EXIS!Print_Area</vt:lpstr>
      <vt:lpstr>FUND!Print_Area</vt:lpstr>
      <vt:lpstr>SUM3!Print_Area</vt:lpstr>
    </vt:vector>
  </TitlesOfParts>
  <Company>Department Of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Prudi Kantz</dc:creator>
  <cp:lastModifiedBy>Aniket Gupta</cp:lastModifiedBy>
  <cp:lastPrinted>2002-08-23T21:31:42Z</cp:lastPrinted>
  <dcterms:created xsi:type="dcterms:W3CDTF">2001-06-22T15:28:31Z</dcterms:created>
  <dcterms:modified xsi:type="dcterms:W3CDTF">2024-01-29T04:55:59Z</dcterms:modified>
</cp:coreProperties>
</file>