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30D7112-CA9F-4074-BFE6-EFD1C9B3E8CE}" xr6:coauthVersionLast="47" xr6:coauthVersionMax="47" xr10:uidLastSave="{00000000-0000-0000-0000-000000000000}"/>
  <bookViews>
    <workbookView xWindow="2652" yWindow="2652" windowWidth="17280" windowHeight="8880" tabRatio="601"/>
  </bookViews>
  <sheets>
    <sheet name="Total LOE3-26-01" sheetId="7" r:id="rId1"/>
    <sheet name="Fixed Price" sheetId="5" r:id="rId2"/>
    <sheet name="Cost Type Task" sheetId="4" r:id="rId3"/>
    <sheet name="T&amp;M Typ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H7" i="4" s="1"/>
  <c r="K7" i="4" s="1"/>
  <c r="E8" i="4"/>
  <c r="H8" i="4" s="1"/>
  <c r="K8" i="4" s="1"/>
  <c r="N8" i="4" s="1"/>
  <c r="Q8" i="4" s="1"/>
  <c r="T8" i="4" s="1"/>
  <c r="W8" i="4"/>
  <c r="E9" i="4"/>
  <c r="E10" i="4"/>
  <c r="H10" i="4" s="1"/>
  <c r="K10" i="4" s="1"/>
  <c r="N10" i="4" s="1"/>
  <c r="Q10" i="4" s="1"/>
  <c r="T10" i="4" s="1"/>
  <c r="W10" i="4" s="1"/>
  <c r="E11" i="4"/>
  <c r="H11" i="4"/>
  <c r="K11" i="4"/>
  <c r="N11" i="4" s="1"/>
  <c r="Q11" i="4" s="1"/>
  <c r="T11" i="4" s="1"/>
  <c r="W11" i="4" s="1"/>
  <c r="E12" i="4"/>
  <c r="H12" i="4"/>
  <c r="K12" i="4"/>
  <c r="N12" i="4"/>
  <c r="Q12" i="4" s="1"/>
  <c r="T12" i="4" s="1"/>
  <c r="W12" i="4" s="1"/>
  <c r="E13" i="4"/>
  <c r="H13" i="4"/>
  <c r="K13" i="4"/>
  <c r="N13" i="4"/>
  <c r="Q13" i="4"/>
  <c r="T13" i="4" s="1"/>
  <c r="W13" i="4" s="1"/>
  <c r="E16" i="4"/>
  <c r="H16" i="4"/>
  <c r="K16" i="4"/>
  <c r="N16" i="4"/>
  <c r="Q16" i="4"/>
  <c r="T16" i="4"/>
  <c r="W16" i="4" s="1"/>
  <c r="E18" i="4"/>
  <c r="H18" i="4"/>
  <c r="K18" i="4"/>
  <c r="N18" i="4"/>
  <c r="Q18" i="4"/>
  <c r="T18" i="4"/>
  <c r="W18" i="4"/>
  <c r="E19" i="4"/>
  <c r="H19" i="4" s="1"/>
  <c r="K19" i="4" s="1"/>
  <c r="N19" i="4" s="1"/>
  <c r="Q19" i="4" s="1"/>
  <c r="T19" i="4" s="1"/>
  <c r="W19" i="4" s="1"/>
  <c r="E20" i="4"/>
  <c r="H20" i="4"/>
  <c r="K20" i="4" s="1"/>
  <c r="N20" i="4" s="1"/>
  <c r="Q20" i="4" s="1"/>
  <c r="T20" i="4" s="1"/>
  <c r="W20" i="4" s="1"/>
  <c r="E21" i="4"/>
  <c r="H21" i="4"/>
  <c r="K21" i="4" s="1"/>
  <c r="N21" i="4" s="1"/>
  <c r="Q21" i="4" s="1"/>
  <c r="T21" i="4" s="1"/>
  <c r="W21" i="4" s="1"/>
  <c r="E22" i="4"/>
  <c r="H22" i="4"/>
  <c r="K22" i="4" s="1"/>
  <c r="N22" i="4" s="1"/>
  <c r="Q22" i="4" s="1"/>
  <c r="T22" i="4" s="1"/>
  <c r="W22" i="4" s="1"/>
  <c r="E23" i="4"/>
  <c r="H23" i="4"/>
  <c r="K23" i="4"/>
  <c r="N23" i="4" s="1"/>
  <c r="Q23" i="4" s="1"/>
  <c r="T23" i="4" s="1"/>
  <c r="W23" i="4" s="1"/>
  <c r="E24" i="4"/>
  <c r="H24" i="4"/>
  <c r="K24" i="4"/>
  <c r="N24" i="4"/>
  <c r="Q24" i="4" s="1"/>
  <c r="T24" i="4" s="1"/>
  <c r="W24" i="4" s="1"/>
  <c r="E25" i="4"/>
  <c r="H25" i="4"/>
  <c r="K25" i="4" s="1"/>
  <c r="N25" i="4" s="1"/>
  <c r="Q25" i="4"/>
  <c r="T25" i="4" s="1"/>
  <c r="W25" i="4" s="1"/>
  <c r="E26" i="4"/>
  <c r="H26" i="4"/>
  <c r="K26" i="4"/>
  <c r="N26" i="4" s="1"/>
  <c r="Q26" i="4" s="1"/>
  <c r="T26" i="4" s="1"/>
  <c r="W26" i="4" s="1"/>
  <c r="E27" i="4"/>
  <c r="H27" i="4" s="1"/>
  <c r="K27" i="4" s="1"/>
  <c r="N27" i="4" s="1"/>
  <c r="Q27" i="4" s="1"/>
  <c r="T27" i="4" s="1"/>
  <c r="W27" i="4" s="1"/>
  <c r="E28" i="4"/>
  <c r="H28" i="4"/>
  <c r="K28" i="4" s="1"/>
  <c r="N28" i="4" s="1"/>
  <c r="Q28" i="4" s="1"/>
  <c r="T28" i="4" s="1"/>
  <c r="W28" i="4" s="1"/>
  <c r="E30" i="4"/>
  <c r="H30" i="4"/>
  <c r="K30" i="4"/>
  <c r="N30" i="4" s="1"/>
  <c r="Q30" i="4" s="1"/>
  <c r="T30" i="4" s="1"/>
  <c r="W30" i="4" s="1"/>
  <c r="E31" i="4"/>
  <c r="H31" i="4"/>
  <c r="K31" i="4" s="1"/>
  <c r="N31" i="4" s="1"/>
  <c r="Q31" i="4" s="1"/>
  <c r="T31" i="4" s="1"/>
  <c r="W31" i="4" s="1"/>
  <c r="E32" i="4"/>
  <c r="H32" i="4"/>
  <c r="K32" i="4"/>
  <c r="N32" i="4" s="1"/>
  <c r="Q32" i="4" s="1"/>
  <c r="T32" i="4" s="1"/>
  <c r="W32" i="4" s="1"/>
  <c r="E33" i="4"/>
  <c r="H33" i="4" s="1"/>
  <c r="K33" i="4" s="1"/>
  <c r="N33" i="4" s="1"/>
  <c r="Q33" i="4" s="1"/>
  <c r="T33" i="4" s="1"/>
  <c r="W33" i="4" s="1"/>
  <c r="E34" i="4"/>
  <c r="H34" i="4"/>
  <c r="K34" i="4" s="1"/>
  <c r="N34" i="4" s="1"/>
  <c r="Q34" i="4"/>
  <c r="T34" i="4" s="1"/>
  <c r="W34" i="4" s="1"/>
  <c r="E35" i="4"/>
  <c r="H35" i="4"/>
  <c r="K35" i="4"/>
  <c r="N35" i="4" s="1"/>
  <c r="Q35" i="4" s="1"/>
  <c r="T35" i="4" s="1"/>
  <c r="W35" i="4" s="1"/>
  <c r="E36" i="4"/>
  <c r="H36" i="4" s="1"/>
  <c r="K36" i="4" s="1"/>
  <c r="N36" i="4" s="1"/>
  <c r="Q36" i="4" s="1"/>
  <c r="T36" i="4" s="1"/>
  <c r="W36" i="4"/>
  <c r="E37" i="4"/>
  <c r="H37" i="4" s="1"/>
  <c r="K37" i="4" s="1"/>
  <c r="N37" i="4" s="1"/>
  <c r="Q37" i="4" s="1"/>
  <c r="T37" i="4" s="1"/>
  <c r="W37" i="4" s="1"/>
  <c r="E38" i="4"/>
  <c r="H38" i="4"/>
  <c r="K38" i="4" s="1"/>
  <c r="N38" i="4" s="1"/>
  <c r="Q38" i="4" s="1"/>
  <c r="T38" i="4" s="1"/>
  <c r="W38" i="4" s="1"/>
  <c r="E39" i="4"/>
  <c r="H39" i="4"/>
  <c r="K39" i="4" s="1"/>
  <c r="N39" i="4" s="1"/>
  <c r="Q39" i="4" s="1"/>
  <c r="T39" i="4" s="1"/>
  <c r="W39" i="4" s="1"/>
  <c r="E40" i="4"/>
  <c r="H40" i="4"/>
  <c r="K40" i="4"/>
  <c r="N40" i="4" s="1"/>
  <c r="Q40" i="4" s="1"/>
  <c r="T40" i="4" s="1"/>
  <c r="W40" i="4" s="1"/>
  <c r="E41" i="4"/>
  <c r="H41" i="4" s="1"/>
  <c r="K41" i="4" s="1"/>
  <c r="N41" i="4"/>
  <c r="Q41" i="4" s="1"/>
  <c r="T41" i="4" s="1"/>
  <c r="W41" i="4" s="1"/>
  <c r="E42" i="4"/>
  <c r="H42" i="4"/>
  <c r="K42" i="4" s="1"/>
  <c r="N42" i="4" s="1"/>
  <c r="Q42" i="4" s="1"/>
  <c r="T42" i="4" s="1"/>
  <c r="W42" i="4" s="1"/>
  <c r="E43" i="4"/>
  <c r="H43" i="4"/>
  <c r="K43" i="4"/>
  <c r="N43" i="4" s="1"/>
  <c r="Q43" i="4" s="1"/>
  <c r="T43" i="4" s="1"/>
  <c r="W43" i="4" s="1"/>
  <c r="E44" i="4"/>
  <c r="H44" i="4" s="1"/>
  <c r="K44" i="4" s="1"/>
  <c r="N44" i="4" s="1"/>
  <c r="Q44" i="4" s="1"/>
  <c r="T44" i="4" s="1"/>
  <c r="W44" i="4"/>
  <c r="E45" i="4"/>
  <c r="H45" i="4" s="1"/>
  <c r="K45" i="4" s="1"/>
  <c r="N45" i="4" s="1"/>
  <c r="Q45" i="4" s="1"/>
  <c r="T45" i="4" s="1"/>
  <c r="W45" i="4" s="1"/>
  <c r="E46" i="4"/>
  <c r="H46" i="4" s="1"/>
  <c r="K46" i="4" s="1"/>
  <c r="N46" i="4" s="1"/>
  <c r="Q46" i="4" s="1"/>
  <c r="T46" i="4" s="1"/>
  <c r="W46" i="4" s="1"/>
  <c r="E47" i="4"/>
  <c r="H47" i="4"/>
  <c r="K47" i="4"/>
  <c r="N47" i="4" s="1"/>
  <c r="Q47" i="4" s="1"/>
  <c r="T47" i="4" s="1"/>
  <c r="W47" i="4" s="1"/>
  <c r="E48" i="4"/>
  <c r="H48" i="4"/>
  <c r="K48" i="4"/>
  <c r="N48" i="4" s="1"/>
  <c r="Q48" i="4" s="1"/>
  <c r="T48" i="4" s="1"/>
  <c r="W48" i="4" s="1"/>
  <c r="E49" i="4"/>
  <c r="H49" i="4" s="1"/>
  <c r="K49" i="4" s="1"/>
  <c r="N49" i="4"/>
  <c r="Q49" i="4"/>
  <c r="T49" i="4"/>
  <c r="W49" i="4" s="1"/>
  <c r="E50" i="4"/>
  <c r="H50" i="4"/>
  <c r="K50" i="4" s="1"/>
  <c r="N50" i="4" s="1"/>
  <c r="Q50" i="4" s="1"/>
  <c r="T50" i="4" s="1"/>
  <c r="W50" i="4" s="1"/>
  <c r="E51" i="4"/>
  <c r="H51" i="4"/>
  <c r="K51" i="4"/>
  <c r="N51" i="4" s="1"/>
  <c r="Q51" i="4" s="1"/>
  <c r="T51" i="4" s="1"/>
  <c r="W51" i="4" s="1"/>
  <c r="E52" i="4"/>
  <c r="H52" i="4" s="1"/>
  <c r="K52" i="4" s="1"/>
  <c r="N52" i="4" s="1"/>
  <c r="Q52" i="4" s="1"/>
  <c r="T52" i="4" s="1"/>
  <c r="W52" i="4"/>
  <c r="E53" i="4"/>
  <c r="H53" i="4"/>
  <c r="K53" i="4" s="1"/>
  <c r="N53" i="4" s="1"/>
  <c r="Q53" i="4" s="1"/>
  <c r="T53" i="4" s="1"/>
  <c r="W53" i="4" s="1"/>
  <c r="E54" i="4"/>
  <c r="H54" i="4" s="1"/>
  <c r="K54" i="4" s="1"/>
  <c r="N54" i="4" s="1"/>
  <c r="Q54" i="4" s="1"/>
  <c r="T54" i="4" s="1"/>
  <c r="W54" i="4" s="1"/>
  <c r="E55" i="4"/>
  <c r="H55" i="4"/>
  <c r="K55" i="4"/>
  <c r="N55" i="4" s="1"/>
  <c r="Q55" i="4" s="1"/>
  <c r="T55" i="4" s="1"/>
  <c r="W55" i="4" s="1"/>
  <c r="E56" i="4"/>
  <c r="H56" i="4"/>
  <c r="K56" i="4"/>
  <c r="N56" i="4" s="1"/>
  <c r="Q56" i="4" s="1"/>
  <c r="T56" i="4" s="1"/>
  <c r="W56" i="4" s="1"/>
  <c r="E57" i="4"/>
  <c r="H57" i="4" s="1"/>
  <c r="K57" i="4" s="1"/>
  <c r="N57" i="4"/>
  <c r="Q57" i="4" s="1"/>
  <c r="T57" i="4"/>
  <c r="W57" i="4" s="1"/>
  <c r="E58" i="4"/>
  <c r="H58" i="4"/>
  <c r="K58" i="4" s="1"/>
  <c r="N58" i="4" s="1"/>
  <c r="Q58" i="4" s="1"/>
  <c r="T58" i="4" s="1"/>
  <c r="W58" i="4" s="1"/>
  <c r="E59" i="4"/>
  <c r="H59" i="4"/>
  <c r="K59" i="4"/>
  <c r="N59" i="4" s="1"/>
  <c r="Q59" i="4" s="1"/>
  <c r="T59" i="4" s="1"/>
  <c r="W59" i="4" s="1"/>
  <c r="E60" i="4"/>
  <c r="H60" i="4" s="1"/>
  <c r="K60" i="4" s="1"/>
  <c r="N60" i="4" s="1"/>
  <c r="Q60" i="4" s="1"/>
  <c r="T60" i="4" s="1"/>
  <c r="W60" i="4" s="1"/>
  <c r="E5" i="5"/>
  <c r="H5" i="5"/>
  <c r="K5" i="5"/>
  <c r="N5" i="5" s="1"/>
  <c r="Q5" i="5" s="1"/>
  <c r="T5" i="5" s="1"/>
  <c r="E6" i="5"/>
  <c r="H6" i="5"/>
  <c r="K6" i="5" s="1"/>
  <c r="N6" i="5" s="1"/>
  <c r="Q6" i="5" s="1"/>
  <c r="T6" i="5" s="1"/>
  <c r="W6" i="5" s="1"/>
  <c r="E7" i="5"/>
  <c r="H7" i="5"/>
  <c r="K7" i="5"/>
  <c r="N7" i="5" s="1"/>
  <c r="E8" i="5"/>
  <c r="H8" i="5"/>
  <c r="K8" i="5"/>
  <c r="N8" i="5"/>
  <c r="Q8" i="5" s="1"/>
  <c r="T8" i="5"/>
  <c r="W8" i="5" s="1"/>
  <c r="E9" i="5"/>
  <c r="H9" i="5"/>
  <c r="K9" i="5"/>
  <c r="N9" i="5"/>
  <c r="Q9" i="5"/>
  <c r="T9" i="5"/>
  <c r="W9" i="5" s="1"/>
  <c r="E10" i="5"/>
  <c r="H10" i="5"/>
  <c r="K10" i="5"/>
  <c r="N10" i="5"/>
  <c r="Q10" i="5"/>
  <c r="T10" i="5"/>
  <c r="W10" i="5"/>
  <c r="E11" i="5"/>
  <c r="H11" i="5" s="1"/>
  <c r="K11" i="5" s="1"/>
  <c r="N11" i="5" s="1"/>
  <c r="Q11" i="5" s="1"/>
  <c r="T11" i="5" s="1"/>
  <c r="W11" i="5"/>
  <c r="E14" i="5"/>
  <c r="H14" i="5"/>
  <c r="K14" i="5" s="1"/>
  <c r="N14" i="5" s="1"/>
  <c r="Q14" i="5" s="1"/>
  <c r="T14" i="5" s="1"/>
  <c r="W14" i="5" s="1"/>
  <c r="E16" i="5"/>
  <c r="H16" i="5" s="1"/>
  <c r="K16" i="5" s="1"/>
  <c r="N16" i="5" s="1"/>
  <c r="Q16" i="5" s="1"/>
  <c r="T16" i="5" s="1"/>
  <c r="W16" i="5" s="1"/>
  <c r="E17" i="5"/>
  <c r="H17" i="5"/>
  <c r="K17" i="5"/>
  <c r="N17" i="5"/>
  <c r="Q17" i="5" s="1"/>
  <c r="T17" i="5" s="1"/>
  <c r="W17" i="5" s="1"/>
  <c r="E18" i="5"/>
  <c r="H18" i="5"/>
  <c r="K18" i="5"/>
  <c r="N18" i="5"/>
  <c r="Q18" i="5"/>
  <c r="T18" i="5" s="1"/>
  <c r="W18" i="5" s="1"/>
  <c r="E19" i="5"/>
  <c r="H19" i="5"/>
  <c r="K19" i="5"/>
  <c r="N19" i="5"/>
  <c r="Q19" i="5"/>
  <c r="T19" i="5" s="1"/>
  <c r="W19" i="5" s="1"/>
  <c r="E20" i="5"/>
  <c r="H20" i="5"/>
  <c r="K20" i="5"/>
  <c r="N20" i="5"/>
  <c r="Q20" i="5"/>
  <c r="T20" i="5"/>
  <c r="W20" i="5" s="1"/>
  <c r="E21" i="5"/>
  <c r="H21" i="5"/>
  <c r="K21" i="5"/>
  <c r="N21" i="5"/>
  <c r="Q21" i="5"/>
  <c r="T21" i="5"/>
  <c r="W21" i="5"/>
  <c r="E22" i="5"/>
  <c r="H22" i="5" s="1"/>
  <c r="K22" i="5" s="1"/>
  <c r="N22" i="5" s="1"/>
  <c r="Q22" i="5" s="1"/>
  <c r="T22" i="5" s="1"/>
  <c r="W22" i="5" s="1"/>
  <c r="E23" i="5"/>
  <c r="H23" i="5"/>
  <c r="K23" i="5" s="1"/>
  <c r="N23" i="5" s="1"/>
  <c r="Q23" i="5" s="1"/>
  <c r="T23" i="5" s="1"/>
  <c r="W23" i="5" s="1"/>
  <c r="E24" i="5"/>
  <c r="H24" i="5"/>
  <c r="K24" i="5"/>
  <c r="N24" i="5" s="1"/>
  <c r="Q24" i="5" s="1"/>
  <c r="T24" i="5" s="1"/>
  <c r="W24" i="5" s="1"/>
  <c r="E25" i="5"/>
  <c r="H25" i="5"/>
  <c r="K25" i="5" s="1"/>
  <c r="N25" i="5" s="1"/>
  <c r="Q25" i="5" s="1"/>
  <c r="T25" i="5" s="1"/>
  <c r="W25" i="5" s="1"/>
  <c r="E26" i="5"/>
  <c r="H26" i="5"/>
  <c r="K26" i="5"/>
  <c r="N26" i="5" s="1"/>
  <c r="Q26" i="5" s="1"/>
  <c r="T26" i="5" s="1"/>
  <c r="W26" i="5" s="1"/>
  <c r="E28" i="5"/>
  <c r="H28" i="5"/>
  <c r="K28" i="5"/>
  <c r="N28" i="5"/>
  <c r="Q28" i="5" s="1"/>
  <c r="T28" i="5"/>
  <c r="W28" i="5" s="1"/>
  <c r="E29" i="5"/>
  <c r="H29" i="5"/>
  <c r="K29" i="5"/>
  <c r="N29" i="5"/>
  <c r="Q29" i="5"/>
  <c r="T29" i="5"/>
  <c r="W29" i="5" s="1"/>
  <c r="E30" i="5"/>
  <c r="H30" i="5"/>
  <c r="K30" i="5"/>
  <c r="N30" i="5"/>
  <c r="Q30" i="5"/>
  <c r="T30" i="5"/>
  <c r="W30" i="5"/>
  <c r="E31" i="5"/>
  <c r="H31" i="5" s="1"/>
  <c r="K31" i="5" s="1"/>
  <c r="N31" i="5" s="1"/>
  <c r="Q31" i="5" s="1"/>
  <c r="T31" i="5" s="1"/>
  <c r="W31" i="5"/>
  <c r="E32" i="5"/>
  <c r="E59" i="5" s="1"/>
  <c r="H32" i="5"/>
  <c r="K32" i="5" s="1"/>
  <c r="N32" i="5" s="1"/>
  <c r="Q32" i="5" s="1"/>
  <c r="T32" i="5" s="1"/>
  <c r="W32" i="5" s="1"/>
  <c r="E33" i="5"/>
  <c r="H33" i="5" s="1"/>
  <c r="K33" i="5" s="1"/>
  <c r="N33" i="5" s="1"/>
  <c r="Q33" i="5" s="1"/>
  <c r="T33" i="5" s="1"/>
  <c r="W33" i="5" s="1"/>
  <c r="E34" i="5"/>
  <c r="H34" i="5"/>
  <c r="K34" i="5"/>
  <c r="N34" i="5"/>
  <c r="Q34" i="5" s="1"/>
  <c r="T34" i="5" s="1"/>
  <c r="W34" i="5" s="1"/>
  <c r="E35" i="5"/>
  <c r="H35" i="5"/>
  <c r="K35" i="5"/>
  <c r="N35" i="5"/>
  <c r="Q35" i="5"/>
  <c r="T35" i="5" s="1"/>
  <c r="W35" i="5" s="1"/>
  <c r="E36" i="5"/>
  <c r="H36" i="5"/>
  <c r="K36" i="5"/>
  <c r="N36" i="5"/>
  <c r="Q36" i="5"/>
  <c r="T36" i="5" s="1"/>
  <c r="W36" i="5" s="1"/>
  <c r="E37" i="5"/>
  <c r="H37" i="5"/>
  <c r="K37" i="5"/>
  <c r="N37" i="5"/>
  <c r="Q37" i="5"/>
  <c r="T37" i="5"/>
  <c r="W37" i="5" s="1"/>
  <c r="E38" i="5"/>
  <c r="H38" i="5"/>
  <c r="K38" i="5"/>
  <c r="N38" i="5"/>
  <c r="Q38" i="5"/>
  <c r="T38" i="5"/>
  <c r="W38" i="5"/>
  <c r="E39" i="5"/>
  <c r="H39" i="5" s="1"/>
  <c r="K39" i="5" s="1"/>
  <c r="N39" i="5" s="1"/>
  <c r="Q39" i="5" s="1"/>
  <c r="T39" i="5" s="1"/>
  <c r="W39" i="5" s="1"/>
  <c r="E40" i="5"/>
  <c r="H40" i="5" s="1"/>
  <c r="K40" i="5" s="1"/>
  <c r="N40" i="5" s="1"/>
  <c r="Q40" i="5" s="1"/>
  <c r="T40" i="5" s="1"/>
  <c r="W40" i="5"/>
  <c r="E41" i="5"/>
  <c r="H41" i="5" s="1"/>
  <c r="K41" i="5" s="1"/>
  <c r="N41" i="5" s="1"/>
  <c r="Q41" i="5" s="1"/>
  <c r="T41" i="5" s="1"/>
  <c r="W41" i="5" s="1"/>
  <c r="E42" i="5"/>
  <c r="H42" i="5"/>
  <c r="K42" i="5"/>
  <c r="N42" i="5" s="1"/>
  <c r="Q42" i="5" s="1"/>
  <c r="T42" i="5" s="1"/>
  <c r="W42" i="5" s="1"/>
  <c r="E43" i="5"/>
  <c r="H43" i="5"/>
  <c r="K43" i="5" s="1"/>
  <c r="N43" i="5" s="1"/>
  <c r="Q43" i="5" s="1"/>
  <c r="T43" i="5" s="1"/>
  <c r="W43" i="5" s="1"/>
  <c r="E44" i="5"/>
  <c r="H44" i="5"/>
  <c r="K44" i="5"/>
  <c r="N44" i="5"/>
  <c r="Q44" i="5"/>
  <c r="T44" i="5"/>
  <c r="W44" i="5" s="1"/>
  <c r="E45" i="5"/>
  <c r="H45" i="5"/>
  <c r="K45" i="5"/>
  <c r="N45" i="5"/>
  <c r="Q45" i="5" s="1"/>
  <c r="T45" i="5"/>
  <c r="W45" i="5" s="1"/>
  <c r="E46" i="5"/>
  <c r="H46" i="5"/>
  <c r="K46" i="5"/>
  <c r="N46" i="5"/>
  <c r="Q46" i="5"/>
  <c r="T46" i="5" s="1"/>
  <c r="W46" i="5"/>
  <c r="E47" i="5"/>
  <c r="H47" i="5" s="1"/>
  <c r="K47" i="5" s="1"/>
  <c r="N47" i="5" s="1"/>
  <c r="Q47" i="5" s="1"/>
  <c r="T47" i="5" s="1"/>
  <c r="W47" i="5" s="1"/>
  <c r="E48" i="5"/>
  <c r="H48" i="5"/>
  <c r="K48" i="5" s="1"/>
  <c r="N48" i="5" s="1"/>
  <c r="Q48" i="5" s="1"/>
  <c r="T48" i="5" s="1"/>
  <c r="W48" i="5" s="1"/>
  <c r="E49" i="5"/>
  <c r="H49" i="5"/>
  <c r="K49" i="5"/>
  <c r="N49" i="5" s="1"/>
  <c r="Q49" i="5" s="1"/>
  <c r="T49" i="5" s="1"/>
  <c r="W49" i="5" s="1"/>
  <c r="E50" i="5"/>
  <c r="H50" i="5"/>
  <c r="K50" i="5" s="1"/>
  <c r="N50" i="5"/>
  <c r="Q50" i="5" s="1"/>
  <c r="T50" i="5" s="1"/>
  <c r="W50" i="5" s="1"/>
  <c r="E51" i="5"/>
  <c r="H51" i="5" s="1"/>
  <c r="K51" i="5" s="1"/>
  <c r="N51" i="5" s="1"/>
  <c r="Q51" i="5" s="1"/>
  <c r="T51" i="5" s="1"/>
  <c r="W51" i="5" s="1"/>
  <c r="E52" i="5"/>
  <c r="H52" i="5"/>
  <c r="K52" i="5"/>
  <c r="N52" i="5"/>
  <c r="Q52" i="5"/>
  <c r="T52" i="5" s="1"/>
  <c r="W52" i="5" s="1"/>
  <c r="E53" i="5"/>
  <c r="H53" i="5"/>
  <c r="K53" i="5"/>
  <c r="N53" i="5" s="1"/>
  <c r="Q53" i="5"/>
  <c r="T53" i="5" s="1"/>
  <c r="W53" i="5" s="1"/>
  <c r="E54" i="5"/>
  <c r="H54" i="5"/>
  <c r="K54" i="5"/>
  <c r="N54" i="5"/>
  <c r="Q54" i="5" s="1"/>
  <c r="T54" i="5"/>
  <c r="W54" i="5"/>
  <c r="E55" i="5"/>
  <c r="H55" i="5" s="1"/>
  <c r="K55" i="5" s="1"/>
  <c r="N55" i="5"/>
  <c r="Q55" i="5" s="1"/>
  <c r="T55" i="5" s="1"/>
  <c r="W55" i="5"/>
  <c r="E56" i="5"/>
  <c r="H56" i="5"/>
  <c r="K56" i="5" s="1"/>
  <c r="N56" i="5" s="1"/>
  <c r="Q56" i="5"/>
  <c r="T56" i="5"/>
  <c r="W56" i="5"/>
  <c r="E57" i="5"/>
  <c r="H57" i="5"/>
  <c r="K57" i="5"/>
  <c r="N57" i="5" s="1"/>
  <c r="Q57" i="5" s="1"/>
  <c r="T57" i="5" s="1"/>
  <c r="W57" i="5" s="1"/>
  <c r="E58" i="5"/>
  <c r="H58" i="5"/>
  <c r="K58" i="5"/>
  <c r="N58" i="5" s="1"/>
  <c r="Q58" i="5" s="1"/>
  <c r="T58" i="5" s="1"/>
  <c r="W58" i="5" s="1"/>
  <c r="E6" i="2"/>
  <c r="H6" i="2" s="1"/>
  <c r="K6" i="2" s="1"/>
  <c r="N6" i="2" s="1"/>
  <c r="E7" i="2"/>
  <c r="H7" i="2"/>
  <c r="K7" i="2" s="1"/>
  <c r="N7" i="2" s="1"/>
  <c r="Q7" i="2" s="1"/>
  <c r="T7" i="2" s="1"/>
  <c r="W7" i="2" s="1"/>
  <c r="E8" i="2"/>
  <c r="H8" i="2" s="1"/>
  <c r="K8" i="2" s="1"/>
  <c r="N8" i="2" s="1"/>
  <c r="Q8" i="2" s="1"/>
  <c r="T8" i="2" s="1"/>
  <c r="W8" i="2" s="1"/>
  <c r="E9" i="2"/>
  <c r="H9" i="2" s="1"/>
  <c r="K9" i="2" s="1"/>
  <c r="N9" i="2" s="1"/>
  <c r="Q9" i="2"/>
  <c r="T9" i="2" s="1"/>
  <c r="W9" i="2" s="1"/>
  <c r="E10" i="2"/>
  <c r="E11" i="2"/>
  <c r="H11" i="2"/>
  <c r="K11" i="2"/>
  <c r="N11" i="2" s="1"/>
  <c r="Q11" i="2" s="1"/>
  <c r="T11" i="2"/>
  <c r="W11" i="2" s="1"/>
  <c r="E12" i="2"/>
  <c r="H12" i="2"/>
  <c r="K12" i="2" s="1"/>
  <c r="N12" i="2"/>
  <c r="Q12" i="2" s="1"/>
  <c r="T12" i="2" s="1"/>
  <c r="W12" i="2" s="1"/>
  <c r="E15" i="2"/>
  <c r="H15" i="2"/>
  <c r="K15" i="2" s="1"/>
  <c r="N15" i="2" s="1"/>
  <c r="Q15" i="2"/>
  <c r="T15" i="2" s="1"/>
  <c r="W15" i="2" s="1"/>
  <c r="E17" i="2"/>
  <c r="H17" i="2"/>
  <c r="K17" i="2"/>
  <c r="N17" i="2"/>
  <c r="Q17" i="2" s="1"/>
  <c r="T17" i="2" s="1"/>
  <c r="W17" i="2" s="1"/>
  <c r="E18" i="2"/>
  <c r="H18" i="2"/>
  <c r="K18" i="2" s="1"/>
  <c r="N18" i="2"/>
  <c r="Q18" i="2"/>
  <c r="T18" i="2" s="1"/>
  <c r="W18" i="2" s="1"/>
  <c r="E19" i="2"/>
  <c r="H19" i="2" s="1"/>
  <c r="K19" i="2"/>
  <c r="N19" i="2"/>
  <c r="Q19" i="2" s="1"/>
  <c r="T19" i="2"/>
  <c r="W19" i="2"/>
  <c r="E20" i="2"/>
  <c r="H20" i="2" s="1"/>
  <c r="K20" i="2" s="1"/>
  <c r="N20" i="2" s="1"/>
  <c r="Q20" i="2" s="1"/>
  <c r="T20" i="2" s="1"/>
  <c r="W20" i="2" s="1"/>
  <c r="E21" i="2"/>
  <c r="H21" i="2"/>
  <c r="K21" i="2" s="1"/>
  <c r="N21" i="2" s="1"/>
  <c r="Q21" i="2" s="1"/>
  <c r="T21" i="2" s="1"/>
  <c r="W21" i="2" s="1"/>
  <c r="E22" i="2"/>
  <c r="H22" i="2"/>
  <c r="K22" i="2" s="1"/>
  <c r="N22" i="2"/>
  <c r="Q22" i="2" s="1"/>
  <c r="T22" i="2"/>
  <c r="W22" i="2" s="1"/>
  <c r="E23" i="2"/>
  <c r="H23" i="2" s="1"/>
  <c r="K23" i="2" s="1"/>
  <c r="N23" i="2"/>
  <c r="Q23" i="2" s="1"/>
  <c r="T23" i="2" s="1"/>
  <c r="W23" i="2"/>
  <c r="E24" i="2"/>
  <c r="H24" i="2" s="1"/>
  <c r="K24" i="2" s="1"/>
  <c r="N24" i="2" s="1"/>
  <c r="Q24" i="2" s="1"/>
  <c r="T24" i="2" s="1"/>
  <c r="W24" i="2" s="1"/>
  <c r="E25" i="2"/>
  <c r="H25" i="2"/>
  <c r="K25" i="2"/>
  <c r="N25" i="2"/>
  <c r="Q25" i="2"/>
  <c r="T25" i="2" s="1"/>
  <c r="W25" i="2" s="1"/>
  <c r="E26" i="2"/>
  <c r="H26" i="2"/>
  <c r="K26" i="2"/>
  <c r="N26" i="2" s="1"/>
  <c r="Q26" i="2" s="1"/>
  <c r="T26" i="2" s="1"/>
  <c r="W26" i="2" s="1"/>
  <c r="E27" i="2"/>
  <c r="H27" i="2" s="1"/>
  <c r="K27" i="2"/>
  <c r="N27" i="2" s="1"/>
  <c r="Q27" i="2" s="1"/>
  <c r="T27" i="2" s="1"/>
  <c r="W27" i="2" s="1"/>
  <c r="E29" i="2"/>
  <c r="H29" i="2" s="1"/>
  <c r="K29" i="2" s="1"/>
  <c r="N29" i="2" s="1"/>
  <c r="Q29" i="2" s="1"/>
  <c r="T29" i="2" s="1"/>
  <c r="W29" i="2" s="1"/>
  <c r="E30" i="2"/>
  <c r="H30" i="2"/>
  <c r="K30" i="2" s="1"/>
  <c r="N30" i="2" s="1"/>
  <c r="Q30" i="2" s="1"/>
  <c r="T30" i="2" s="1"/>
  <c r="W30" i="2" s="1"/>
  <c r="E31" i="2"/>
  <c r="H31" i="2"/>
  <c r="K31" i="2" s="1"/>
  <c r="N31" i="2" s="1"/>
  <c r="Q31" i="2" s="1"/>
  <c r="T31" i="2" s="1"/>
  <c r="W31" i="2" s="1"/>
  <c r="E32" i="2"/>
  <c r="H32" i="2"/>
  <c r="K32" i="2" s="1"/>
  <c r="N32" i="2"/>
  <c r="Q32" i="2"/>
  <c r="T32" i="2" s="1"/>
  <c r="W32" i="2" s="1"/>
  <c r="E33" i="2"/>
  <c r="H33" i="2"/>
  <c r="K33" i="2"/>
  <c r="N33" i="2" s="1"/>
  <c r="Q33" i="2" s="1"/>
  <c r="T33" i="2" s="1"/>
  <c r="W33" i="2" s="1"/>
  <c r="E34" i="2"/>
  <c r="H34" i="2" s="1"/>
  <c r="K34" i="2" s="1"/>
  <c r="N34" i="2" s="1"/>
  <c r="Q34" i="2" s="1"/>
  <c r="T34" i="2" s="1"/>
  <c r="W34" i="2" s="1"/>
  <c r="E35" i="2"/>
  <c r="H35" i="2" s="1"/>
  <c r="K35" i="2" s="1"/>
  <c r="N35" i="2" s="1"/>
  <c r="Q35" i="2" s="1"/>
  <c r="T35" i="2" s="1"/>
  <c r="W35" i="2" s="1"/>
  <c r="E36" i="2"/>
  <c r="H36" i="2" s="1"/>
  <c r="K36" i="2" s="1"/>
  <c r="N36" i="2" s="1"/>
  <c r="Q36" i="2" s="1"/>
  <c r="T36" i="2" s="1"/>
  <c r="W36" i="2" s="1"/>
  <c r="E37" i="2"/>
  <c r="H37" i="2" s="1"/>
  <c r="K37" i="2" s="1"/>
  <c r="N37" i="2"/>
  <c r="Q37" i="2" s="1"/>
  <c r="T37" i="2" s="1"/>
  <c r="W37" i="2" s="1"/>
  <c r="E38" i="2"/>
  <c r="H38" i="2"/>
  <c r="K38" i="2"/>
  <c r="N38" i="2"/>
  <c r="Q38" i="2" s="1"/>
  <c r="T38" i="2" s="1"/>
  <c r="W38" i="2" s="1"/>
  <c r="E39" i="2"/>
  <c r="H39" i="2" s="1"/>
  <c r="K39" i="2"/>
  <c r="N39" i="2" s="1"/>
  <c r="Q39" i="2" s="1"/>
  <c r="T39" i="2" s="1"/>
  <c r="W39" i="2" s="1"/>
  <c r="E40" i="2"/>
  <c r="H40" i="2"/>
  <c r="K40" i="2" s="1"/>
  <c r="N40" i="2" s="1"/>
  <c r="Q40" i="2" s="1"/>
  <c r="T40" i="2"/>
  <c r="W40" i="2" s="1"/>
  <c r="E41" i="2"/>
  <c r="H41" i="2"/>
  <c r="K41" i="2"/>
  <c r="N41" i="2" s="1"/>
  <c r="Q41" i="2"/>
  <c r="T41" i="2" s="1"/>
  <c r="W41" i="2" s="1"/>
  <c r="E42" i="2"/>
  <c r="H42" i="2" s="1"/>
  <c r="K42" i="2" s="1"/>
  <c r="N42" i="2" s="1"/>
  <c r="Q42" i="2" s="1"/>
  <c r="T42" i="2" s="1"/>
  <c r="W42" i="2" s="1"/>
  <c r="E43" i="2"/>
  <c r="H43" i="2"/>
  <c r="K43" i="2" s="1"/>
  <c r="N43" i="2" s="1"/>
  <c r="Q43" i="2" s="1"/>
  <c r="T43" i="2" s="1"/>
  <c r="W43" i="2" s="1"/>
  <c r="E44" i="2"/>
  <c r="H44" i="2" s="1"/>
  <c r="K44" i="2" s="1"/>
  <c r="N44" i="2" s="1"/>
  <c r="Q44" i="2" s="1"/>
  <c r="T44" i="2" s="1"/>
  <c r="W44" i="2" s="1"/>
  <c r="E45" i="2"/>
  <c r="H45" i="2"/>
  <c r="K45" i="2" s="1"/>
  <c r="N45" i="2" s="1"/>
  <c r="Q45" i="2" s="1"/>
  <c r="T45" i="2" s="1"/>
  <c r="W45" i="2" s="1"/>
  <c r="E46" i="2"/>
  <c r="H46" i="2"/>
  <c r="K46" i="2"/>
  <c r="N46" i="2"/>
  <c r="Q46" i="2"/>
  <c r="T46" i="2" s="1"/>
  <c r="W46" i="2" s="1"/>
  <c r="E47" i="2"/>
  <c r="H47" i="2" s="1"/>
  <c r="K47" i="2"/>
  <c r="N47" i="2"/>
  <c r="Q47" i="2" s="1"/>
  <c r="T47" i="2" s="1"/>
  <c r="W47" i="2" s="1"/>
  <c r="E48" i="2"/>
  <c r="H48" i="2"/>
  <c r="K48" i="2" s="1"/>
  <c r="N48" i="2"/>
  <c r="Q48" i="2" s="1"/>
  <c r="T48" i="2" s="1"/>
  <c r="W48" i="2"/>
  <c r="E49" i="2"/>
  <c r="H49" i="2"/>
  <c r="K49" i="2"/>
  <c r="N49" i="2" s="1"/>
  <c r="Q49" i="2"/>
  <c r="T49" i="2"/>
  <c r="W49" i="2" s="1"/>
  <c r="E50" i="2"/>
  <c r="H50" i="2" s="1"/>
  <c r="K50" i="2" s="1"/>
  <c r="N50" i="2"/>
  <c r="Q50" i="2" s="1"/>
  <c r="T50" i="2" s="1"/>
  <c r="W50" i="2" s="1"/>
  <c r="E51" i="2"/>
  <c r="H51" i="2"/>
  <c r="K51" i="2" s="1"/>
  <c r="N51" i="2" s="1"/>
  <c r="Q51" i="2"/>
  <c r="T51" i="2" s="1"/>
  <c r="W51" i="2" s="1"/>
  <c r="E52" i="2"/>
  <c r="H52" i="2"/>
  <c r="K52" i="2" s="1"/>
  <c r="N52" i="2" s="1"/>
  <c r="Q52" i="2" s="1"/>
  <c r="T52" i="2" s="1"/>
  <c r="W52" i="2" s="1"/>
  <c r="E53" i="2"/>
  <c r="H53" i="2"/>
  <c r="K53" i="2"/>
  <c r="N53" i="2" s="1"/>
  <c r="Q53" i="2" s="1"/>
  <c r="T53" i="2" s="1"/>
  <c r="W53" i="2" s="1"/>
  <c r="E54" i="2"/>
  <c r="H54" i="2"/>
  <c r="K54" i="2" s="1"/>
  <c r="N54" i="2" s="1"/>
  <c r="Q54" i="2" s="1"/>
  <c r="T54" i="2" s="1"/>
  <c r="W54" i="2" s="1"/>
  <c r="E55" i="2"/>
  <c r="H55" i="2" s="1"/>
  <c r="K55" i="2" s="1"/>
  <c r="N55" i="2" s="1"/>
  <c r="Q55" i="2"/>
  <c r="T55" i="2" s="1"/>
  <c r="W55" i="2" s="1"/>
  <c r="E56" i="2"/>
  <c r="H56" i="2"/>
  <c r="K56" i="2" s="1"/>
  <c r="N56" i="2"/>
  <c r="Q56" i="2"/>
  <c r="T56" i="2" s="1"/>
  <c r="W56" i="2" s="1"/>
  <c r="E57" i="2"/>
  <c r="H57" i="2"/>
  <c r="K57" i="2"/>
  <c r="N57" i="2" s="1"/>
  <c r="Q57" i="2"/>
  <c r="T57" i="2"/>
  <c r="W57" i="2"/>
  <c r="E58" i="2"/>
  <c r="H58" i="2" s="1"/>
  <c r="K58" i="2" s="1"/>
  <c r="N58" i="2"/>
  <c r="Q58" i="2" s="1"/>
  <c r="T58" i="2"/>
  <c r="W58" i="2" s="1"/>
  <c r="E59" i="2"/>
  <c r="H59" i="2"/>
  <c r="K59" i="2" s="1"/>
  <c r="N59" i="2" s="1"/>
  <c r="Q59" i="2"/>
  <c r="T59" i="2" s="1"/>
  <c r="W59" i="2"/>
  <c r="B60" i="2"/>
  <c r="B20" i="7"/>
  <c r="C20" i="7"/>
  <c r="D20" i="7" s="1"/>
  <c r="E20" i="7" s="1"/>
  <c r="F20" i="7" s="1"/>
  <c r="G20" i="7" s="1"/>
  <c r="H20" i="7" s="1"/>
  <c r="I20" i="7"/>
  <c r="B21" i="7"/>
  <c r="C21" i="7"/>
  <c r="D21" i="7" s="1"/>
  <c r="E21" i="7" s="1"/>
  <c r="F21" i="7"/>
  <c r="G21" i="7" s="1"/>
  <c r="H21" i="7"/>
  <c r="I21" i="7"/>
  <c r="B22" i="7"/>
  <c r="C22" i="7"/>
  <c r="D22" i="7" s="1"/>
  <c r="E22" i="7" s="1"/>
  <c r="F22" i="7"/>
  <c r="G22" i="7" s="1"/>
  <c r="H22" i="7" s="1"/>
  <c r="I22" i="7" s="1"/>
  <c r="B23" i="7"/>
  <c r="C23" i="7"/>
  <c r="D23" i="7" s="1"/>
  <c r="E23" i="7" s="1"/>
  <c r="F23" i="7"/>
  <c r="G23" i="7" s="1"/>
  <c r="H23" i="7" s="1"/>
  <c r="I23" i="7" s="1"/>
  <c r="B24" i="7"/>
  <c r="C24" i="7"/>
  <c r="D24" i="7" s="1"/>
  <c r="E24" i="7" s="1"/>
  <c r="F24" i="7" s="1"/>
  <c r="G24" i="7" s="1"/>
  <c r="H24" i="7" s="1"/>
  <c r="I24" i="7" s="1"/>
  <c r="B25" i="7"/>
  <c r="C25" i="7"/>
  <c r="D25" i="7" s="1"/>
  <c r="E25" i="7" s="1"/>
  <c r="F25" i="7"/>
  <c r="G25" i="7" s="1"/>
  <c r="H25" i="7"/>
  <c r="I25" i="7" s="1"/>
  <c r="B26" i="7"/>
  <c r="C26" i="7"/>
  <c r="D26" i="7" s="1"/>
  <c r="E26" i="7" s="1"/>
  <c r="F26" i="7"/>
  <c r="G26" i="7" s="1"/>
  <c r="H26" i="7"/>
  <c r="I26" i="7" s="1"/>
  <c r="B27" i="7"/>
  <c r="C27" i="7"/>
  <c r="D27" i="7" s="1"/>
  <c r="E27" i="7" s="1"/>
  <c r="F27" i="7" s="1"/>
  <c r="G27" i="7" s="1"/>
  <c r="H27" i="7" s="1"/>
  <c r="I27" i="7" s="1"/>
  <c r="B28" i="7"/>
  <c r="C28" i="7"/>
  <c r="D28" i="7" s="1"/>
  <c r="E28" i="7" s="1"/>
  <c r="F28" i="7" s="1"/>
  <c r="G28" i="7" s="1"/>
  <c r="H28" i="7" s="1"/>
  <c r="I28" i="7"/>
  <c r="B29" i="7"/>
  <c r="C29" i="7"/>
  <c r="D29" i="7" s="1"/>
  <c r="E29" i="7" s="1"/>
  <c r="F29" i="7"/>
  <c r="G29" i="7" s="1"/>
  <c r="H29" i="7"/>
  <c r="I29" i="7"/>
  <c r="B30" i="7"/>
  <c r="C30" i="7"/>
  <c r="D30" i="7" s="1"/>
  <c r="E30" i="7" s="1"/>
  <c r="F30" i="7"/>
  <c r="G30" i="7" s="1"/>
  <c r="H30" i="7" s="1"/>
  <c r="I30" i="7" s="1"/>
  <c r="B31" i="7"/>
  <c r="C31" i="7"/>
  <c r="D31" i="7" s="1"/>
  <c r="E31" i="7" s="1"/>
  <c r="F31" i="7"/>
  <c r="G31" i="7" s="1"/>
  <c r="H31" i="7" s="1"/>
  <c r="I31" i="7" s="1"/>
  <c r="B32" i="7"/>
  <c r="C32" i="7"/>
  <c r="D32" i="7" s="1"/>
  <c r="E32" i="7" s="1"/>
  <c r="F32" i="7" s="1"/>
  <c r="G32" i="7" s="1"/>
  <c r="H32" i="7" s="1"/>
  <c r="I32" i="7" s="1"/>
  <c r="B33" i="7"/>
  <c r="C33" i="7"/>
  <c r="D33" i="7" s="1"/>
  <c r="E33" i="7" s="1"/>
  <c r="F33" i="7"/>
  <c r="G33" i="7" s="1"/>
  <c r="H33" i="7"/>
  <c r="I33" i="7" s="1"/>
  <c r="B34" i="7"/>
  <c r="C34" i="7"/>
  <c r="D34" i="7" s="1"/>
  <c r="E34" i="7" s="1"/>
  <c r="F34" i="7"/>
  <c r="G34" i="7" s="1"/>
  <c r="H34" i="7"/>
  <c r="I34" i="7" s="1"/>
  <c r="B35" i="7"/>
  <c r="C35" i="7"/>
  <c r="D35" i="7" s="1"/>
  <c r="E35" i="7" s="1"/>
  <c r="F35" i="7" s="1"/>
  <c r="G35" i="7" s="1"/>
  <c r="H35" i="7" s="1"/>
  <c r="I35" i="7" s="1"/>
  <c r="B36" i="7"/>
  <c r="C36" i="7"/>
  <c r="D36" i="7" s="1"/>
  <c r="E36" i="7" s="1"/>
  <c r="F36" i="7" s="1"/>
  <c r="G36" i="7" s="1"/>
  <c r="H36" i="7" s="1"/>
  <c r="I36" i="7" s="1"/>
  <c r="B37" i="7"/>
  <c r="C37" i="7"/>
  <c r="D37" i="7" s="1"/>
  <c r="E37" i="7" s="1"/>
  <c r="F37" i="7"/>
  <c r="G37" i="7" s="1"/>
  <c r="H37" i="7"/>
  <c r="I37" i="7"/>
  <c r="B38" i="7"/>
  <c r="C38" i="7"/>
  <c r="D38" i="7" s="1"/>
  <c r="E38" i="7" s="1"/>
  <c r="F38" i="7"/>
  <c r="G38" i="7" s="1"/>
  <c r="H38" i="7" s="1"/>
  <c r="I38" i="7" s="1"/>
  <c r="B39" i="7"/>
  <c r="C39" i="7"/>
  <c r="D39" i="7" s="1"/>
  <c r="E39" i="7" s="1"/>
  <c r="F39" i="7"/>
  <c r="G39" i="7" s="1"/>
  <c r="H39" i="7" s="1"/>
  <c r="I39" i="7" s="1"/>
  <c r="B40" i="7"/>
  <c r="C40" i="7"/>
  <c r="D40" i="7" s="1"/>
  <c r="E40" i="7" s="1"/>
  <c r="F40" i="7" s="1"/>
  <c r="G40" i="7" s="1"/>
  <c r="H40" i="7" s="1"/>
  <c r="I40" i="7" s="1"/>
  <c r="B41" i="7"/>
  <c r="C41" i="7"/>
  <c r="D41" i="7" s="1"/>
  <c r="E41" i="7" s="1"/>
  <c r="F41" i="7"/>
  <c r="G41" i="7" s="1"/>
  <c r="H41" i="7" s="1"/>
  <c r="I41" i="7" s="1"/>
  <c r="B42" i="7"/>
  <c r="C42" i="7"/>
  <c r="D42" i="7" s="1"/>
  <c r="E42" i="7" s="1"/>
  <c r="F42" i="7"/>
  <c r="G42" i="7" s="1"/>
  <c r="H42" i="7" s="1"/>
  <c r="I42" i="7" s="1"/>
  <c r="B43" i="7"/>
  <c r="C43" i="7"/>
  <c r="D43" i="7" s="1"/>
  <c r="E43" i="7" s="1"/>
  <c r="F43" i="7" s="1"/>
  <c r="G43" i="7" s="1"/>
  <c r="H43" i="7" s="1"/>
  <c r="I43" i="7" s="1"/>
  <c r="B44" i="7"/>
  <c r="C44" i="7"/>
  <c r="D44" i="7" s="1"/>
  <c r="E44" i="7"/>
  <c r="F44" i="7"/>
  <c r="G44" i="7" s="1"/>
  <c r="H44" i="7" s="1"/>
  <c r="I44" i="7" s="1"/>
  <c r="B45" i="7"/>
  <c r="C45" i="7"/>
  <c r="D45" i="7" s="1"/>
  <c r="E45" i="7"/>
  <c r="F45" i="7" s="1"/>
  <c r="G45" i="7" s="1"/>
  <c r="H45" i="7" s="1"/>
  <c r="I45" i="7" s="1"/>
  <c r="B46" i="7"/>
  <c r="C46" i="7"/>
  <c r="D46" i="7" s="1"/>
  <c r="E46" i="7"/>
  <c r="F46" i="7"/>
  <c r="G46" i="7" s="1"/>
  <c r="H46" i="7"/>
  <c r="I46" i="7" s="1"/>
  <c r="B47" i="7"/>
  <c r="C47" i="7"/>
  <c r="D47" i="7" s="1"/>
  <c r="E47" i="7" s="1"/>
  <c r="F47" i="7" s="1"/>
  <c r="G47" i="7" s="1"/>
  <c r="H47" i="7" s="1"/>
  <c r="I47" i="7" s="1"/>
  <c r="C48" i="7"/>
  <c r="D48" i="7" s="1"/>
  <c r="E48" i="7" s="1"/>
  <c r="F48" i="7" s="1"/>
  <c r="G48" i="7"/>
  <c r="H48" i="7" s="1"/>
  <c r="I48" i="7" s="1"/>
  <c r="B49" i="7"/>
  <c r="C49" i="7"/>
  <c r="D49" i="7"/>
  <c r="E49" i="7" s="1"/>
  <c r="F49" i="7"/>
  <c r="G49" i="7" s="1"/>
  <c r="H49" i="7" s="1"/>
  <c r="I49" i="7"/>
  <c r="B50" i="7"/>
  <c r="C50" i="7"/>
  <c r="D50" i="7"/>
  <c r="E50" i="7" s="1"/>
  <c r="F50" i="7"/>
  <c r="G50" i="7"/>
  <c r="H50" i="7" s="1"/>
  <c r="I50" i="7" s="1"/>
  <c r="B51" i="7"/>
  <c r="C51" i="7"/>
  <c r="D51" i="7" s="1"/>
  <c r="E51" i="7" s="1"/>
  <c r="F51" i="7" s="1"/>
  <c r="G51" i="7" s="1"/>
  <c r="H51" i="7" s="1"/>
  <c r="I51" i="7" s="1"/>
  <c r="B52" i="7"/>
  <c r="C52" i="7"/>
  <c r="D52" i="7" s="1"/>
  <c r="E52" i="7" s="1"/>
  <c r="F52" i="7" s="1"/>
  <c r="G52" i="7" s="1"/>
  <c r="H52" i="7" s="1"/>
  <c r="I52" i="7" s="1"/>
  <c r="B53" i="7"/>
  <c r="C53" i="7"/>
  <c r="D53" i="7"/>
  <c r="E53" i="7" s="1"/>
  <c r="F53" i="7" s="1"/>
  <c r="G53" i="7" s="1"/>
  <c r="H53" i="7" s="1"/>
  <c r="I53" i="7" s="1"/>
  <c r="B54" i="7"/>
  <c r="C54" i="7"/>
  <c r="D54" i="7"/>
  <c r="E54" i="7" s="1"/>
  <c r="F54" i="7"/>
  <c r="G54" i="7" s="1"/>
  <c r="H54" i="7" s="1"/>
  <c r="I54" i="7" s="1"/>
  <c r="B55" i="7"/>
  <c r="C55" i="7"/>
  <c r="D55" i="7" s="1"/>
  <c r="E55" i="7" s="1"/>
  <c r="F55" i="7" s="1"/>
  <c r="G55" i="7"/>
  <c r="H55" i="7" s="1"/>
  <c r="I55" i="7" s="1"/>
  <c r="B56" i="7"/>
  <c r="C56" i="7"/>
  <c r="D56" i="7"/>
  <c r="E56" i="7" s="1"/>
  <c r="F56" i="7" s="1"/>
  <c r="G56" i="7" s="1"/>
  <c r="H56" i="7"/>
  <c r="I56" i="7" s="1"/>
  <c r="B57" i="7"/>
  <c r="C57" i="7"/>
  <c r="D57" i="7"/>
  <c r="E57" i="7" s="1"/>
  <c r="F57" i="7"/>
  <c r="G57" i="7" s="1"/>
  <c r="H57" i="7" s="1"/>
  <c r="I57" i="7" s="1"/>
  <c r="B58" i="7"/>
  <c r="C58" i="7"/>
  <c r="D58" i="7"/>
  <c r="E58" i="7" s="1"/>
  <c r="F58" i="7"/>
  <c r="G58" i="7"/>
  <c r="H58" i="7" s="1"/>
  <c r="I58" i="7" s="1"/>
  <c r="B59" i="7"/>
  <c r="C59" i="7"/>
  <c r="D59" i="7" s="1"/>
  <c r="E59" i="7" s="1"/>
  <c r="F59" i="7" s="1"/>
  <c r="G59" i="7" s="1"/>
  <c r="H59" i="7" s="1"/>
  <c r="I59" i="7" s="1"/>
  <c r="B60" i="7"/>
  <c r="C60" i="7"/>
  <c r="D60" i="7" s="1"/>
  <c r="E60" i="7" s="1"/>
  <c r="F60" i="7" s="1"/>
  <c r="G60" i="7" s="1"/>
  <c r="H60" i="7" s="1"/>
  <c r="I60" i="7" s="1"/>
  <c r="B61" i="7"/>
  <c r="C61" i="7"/>
  <c r="D61" i="7"/>
  <c r="E61" i="7" s="1"/>
  <c r="F61" i="7" s="1"/>
  <c r="G61" i="7" s="1"/>
  <c r="H61" i="7" s="1"/>
  <c r="I61" i="7" s="1"/>
  <c r="B62" i="7"/>
  <c r="C62" i="7"/>
  <c r="D62" i="7"/>
  <c r="E62" i="7" s="1"/>
  <c r="F62" i="7" s="1"/>
  <c r="G62" i="7" s="1"/>
  <c r="H62" i="7" s="1"/>
  <c r="I62" i="7" s="1"/>
  <c r="B63" i="7"/>
  <c r="C63" i="7"/>
  <c r="D63" i="7" s="1"/>
  <c r="E63" i="7" s="1"/>
  <c r="F63" i="7"/>
  <c r="G63" i="7"/>
  <c r="H63" i="7" s="1"/>
  <c r="I63" i="7" s="1"/>
  <c r="B64" i="7"/>
  <c r="C64" i="7"/>
  <c r="D64" i="7"/>
  <c r="E64" i="7" s="1"/>
  <c r="F64" i="7" s="1"/>
  <c r="G64" i="7" s="1"/>
  <c r="H64" i="7" s="1"/>
  <c r="I64" i="7" s="1"/>
  <c r="B65" i="7"/>
  <c r="C65" i="7"/>
  <c r="D65" i="7"/>
  <c r="E65" i="7" s="1"/>
  <c r="F65" i="7"/>
  <c r="G65" i="7" s="1"/>
  <c r="H65" i="7" s="1"/>
  <c r="I65" i="7" s="1"/>
  <c r="B66" i="7"/>
  <c r="C66" i="7"/>
  <c r="D66" i="7"/>
  <c r="E66" i="7" s="1"/>
  <c r="F66" i="7"/>
  <c r="G66" i="7"/>
  <c r="H66" i="7" s="1"/>
  <c r="I66" i="7"/>
  <c r="B67" i="7"/>
  <c r="C67" i="7"/>
  <c r="D67" i="7" s="1"/>
  <c r="E67" i="7" s="1"/>
  <c r="F67" i="7" s="1"/>
  <c r="G67" i="7" s="1"/>
  <c r="H67" i="7" s="1"/>
  <c r="I67" i="7" s="1"/>
  <c r="B68" i="7"/>
  <c r="C68" i="7"/>
  <c r="D68" i="7" s="1"/>
  <c r="E68" i="7" s="1"/>
  <c r="F68" i="7" s="1"/>
  <c r="G68" i="7" s="1"/>
  <c r="H68" i="7" s="1"/>
  <c r="I68" i="7" s="1"/>
  <c r="B69" i="7"/>
  <c r="C69" i="7"/>
  <c r="D69" i="7"/>
  <c r="E69" i="7" s="1"/>
  <c r="F69" i="7" s="1"/>
  <c r="G69" i="7" s="1"/>
  <c r="H69" i="7" s="1"/>
  <c r="I69" i="7" s="1"/>
  <c r="B70" i="7"/>
  <c r="C70" i="7"/>
  <c r="D70" i="7"/>
  <c r="E70" i="7" s="1"/>
  <c r="F70" i="7" s="1"/>
  <c r="G70" i="7" s="1"/>
  <c r="H70" i="7" s="1"/>
  <c r="I70" i="7" s="1"/>
  <c r="B71" i="7"/>
  <c r="C71" i="7"/>
  <c r="D71" i="7" s="1"/>
  <c r="E71" i="7" s="1"/>
  <c r="F71" i="7"/>
  <c r="G71" i="7"/>
  <c r="H71" i="7" s="1"/>
  <c r="I71" i="7" s="1"/>
  <c r="B72" i="7"/>
  <c r="C72" i="7"/>
  <c r="D72" i="7"/>
  <c r="E72" i="7" s="1"/>
  <c r="F72" i="7" s="1"/>
  <c r="G72" i="7" s="1"/>
  <c r="H72" i="7" s="1"/>
  <c r="I72" i="7" s="1"/>
  <c r="B73" i="7"/>
  <c r="C73" i="7"/>
  <c r="D73" i="7"/>
  <c r="E73" i="7" s="1"/>
  <c r="F73" i="7"/>
  <c r="G73" i="7" s="1"/>
  <c r="H73" i="7" s="1"/>
  <c r="I73" i="7" s="1"/>
  <c r="H10" i="2" l="1"/>
  <c r="E60" i="2"/>
  <c r="Q7" i="5"/>
  <c r="N59" i="5"/>
  <c r="Q6" i="2"/>
  <c r="K59" i="5"/>
  <c r="E61" i="4"/>
  <c r="H9" i="4"/>
  <c r="W5" i="5"/>
  <c r="H59" i="5"/>
  <c r="D74" i="7"/>
  <c r="B76" i="7" s="1"/>
  <c r="N7" i="4"/>
  <c r="Q7" i="4" l="1"/>
  <c r="T6" i="2"/>
  <c r="T7" i="5"/>
  <c r="Q59" i="5"/>
  <c r="K9" i="4"/>
  <c r="H61" i="4"/>
  <c r="K10" i="2"/>
  <c r="H60" i="2"/>
  <c r="W6" i="2" l="1"/>
  <c r="N9" i="4"/>
  <c r="K61" i="4"/>
  <c r="W7" i="5"/>
  <c r="W59" i="5" s="1"/>
  <c r="T59" i="5"/>
  <c r="N10" i="2"/>
  <c r="K60" i="2"/>
  <c r="T7" i="4"/>
  <c r="Q10" i="2" l="1"/>
  <c r="N60" i="2"/>
  <c r="W7" i="4"/>
  <c r="Q9" i="4"/>
  <c r="N61" i="4"/>
  <c r="T9" i="4" l="1"/>
  <c r="Q61" i="4"/>
  <c r="T10" i="2"/>
  <c r="Q60" i="2"/>
  <c r="W10" i="2" l="1"/>
  <c r="W60" i="2" s="1"/>
  <c r="T60" i="2"/>
  <c r="B62" i="2" s="1"/>
  <c r="W9" i="4"/>
  <c r="W61" i="4" s="1"/>
  <c r="T61" i="4"/>
</calcChain>
</file>

<file path=xl/sharedStrings.xml><?xml version="1.0" encoding="utf-8"?>
<sst xmlns="http://schemas.openxmlformats.org/spreadsheetml/2006/main" count="328" uniqueCount="98">
  <si>
    <t>Labor Category</t>
  </si>
  <si>
    <t>Biostatistician</t>
  </si>
  <si>
    <t>Computer Operator I</t>
  </si>
  <si>
    <t>Computer Operator II</t>
  </si>
  <si>
    <t>Computer Programmer I</t>
  </si>
  <si>
    <t>Computer Programmer II</t>
  </si>
  <si>
    <t>Computer Programmer III</t>
  </si>
  <si>
    <t>Data Control Specialist</t>
  </si>
  <si>
    <t>Database Specialist I</t>
  </si>
  <si>
    <t>Database Specialist II</t>
  </si>
  <si>
    <t>Graphics Specialist</t>
  </si>
  <si>
    <t>JAD Facilitator</t>
  </si>
  <si>
    <t>Network Specialist</t>
  </si>
  <si>
    <t>Program Manager</t>
  </si>
  <si>
    <t>Quality Assurance/QC Specialist</t>
  </si>
  <si>
    <t>Systems Analyst I</t>
  </si>
  <si>
    <t>Systems Analyst II</t>
  </si>
  <si>
    <t>Systems Programmer I</t>
  </si>
  <si>
    <t>Systems Programmer II</t>
  </si>
  <si>
    <t>Systems Programmer III</t>
  </si>
  <si>
    <t>Tech Writer/Doc Specialist</t>
  </si>
  <si>
    <t>Technical Information Specialist</t>
  </si>
  <si>
    <t>User Support Specialist I</t>
  </si>
  <si>
    <t>User Support Specialist II</t>
  </si>
  <si>
    <t>User Support Specialist III</t>
  </si>
  <si>
    <t>Task Manager</t>
  </si>
  <si>
    <t>Computer Assistant</t>
  </si>
  <si>
    <t>Network Engineer II</t>
  </si>
  <si>
    <t xml:space="preserve">Data Entry Operator I </t>
  </si>
  <si>
    <t>Data  Entry Operator II</t>
  </si>
  <si>
    <t>Graphical User Interface Designer</t>
  </si>
  <si>
    <t>Production Control Coordinator</t>
  </si>
  <si>
    <t>Public Health Analyst</t>
  </si>
  <si>
    <t>Systems Engineer I</t>
  </si>
  <si>
    <t>Technical Automation Specialist</t>
  </si>
  <si>
    <t>Training Specialist I</t>
  </si>
  <si>
    <t>Training Specialist II</t>
  </si>
  <si>
    <t>Systems Engineer II</t>
  </si>
  <si>
    <t>Network Engineer I</t>
  </si>
  <si>
    <t>Tester</t>
  </si>
  <si>
    <t>Data Analyst I</t>
  </si>
  <si>
    <t>Data Analyst II</t>
  </si>
  <si>
    <t>Data Analyst III</t>
  </si>
  <si>
    <t>Opt. 3</t>
  </si>
  <si>
    <t>Opt. 5</t>
  </si>
  <si>
    <t>Opt. 4</t>
  </si>
  <si>
    <t>Opt. 2</t>
  </si>
  <si>
    <t>Opt. 1</t>
  </si>
  <si>
    <t>Opt. 6</t>
  </si>
  <si>
    <t>Total</t>
  </si>
  <si>
    <t>Grand Total</t>
  </si>
  <si>
    <t>Loaded Rates</t>
  </si>
  <si>
    <t>Extended Price</t>
  </si>
  <si>
    <t>Computer/Statistical Assistant</t>
  </si>
  <si>
    <t>Base Pd</t>
  </si>
  <si>
    <t>Opt. 7</t>
  </si>
  <si>
    <t>Informatics Specialist</t>
  </si>
  <si>
    <t>Project Lead</t>
  </si>
  <si>
    <t>Scientific Data Analyst</t>
  </si>
  <si>
    <t>Program Director ( Includes Deputy Director)</t>
  </si>
  <si>
    <t>Systems Analyst III ( Includes Chief Technologist)</t>
  </si>
  <si>
    <t xml:space="preserve">User Relations Specialist </t>
  </si>
  <si>
    <t>Hourly Rates</t>
  </si>
  <si>
    <t>1%-FFP</t>
  </si>
  <si>
    <t>100%- Total</t>
  </si>
  <si>
    <t>IT Security Specialist</t>
  </si>
  <si>
    <t>Percentage of level of effort for each Type Task Order is:</t>
  </si>
  <si>
    <t>4% - T&amp;M</t>
  </si>
  <si>
    <t>95% - Cost</t>
  </si>
  <si>
    <t>Note:  Percentage of level of effort for Fixed Price Type Task Orders is 1%</t>
  </si>
  <si>
    <t>Base Pd Hrs.</t>
  </si>
  <si>
    <t xml:space="preserve">Opt. 1 Hrs. </t>
  </si>
  <si>
    <t>Opt. 2 Hrs.</t>
  </si>
  <si>
    <t>Opt. 3 Hrs.</t>
  </si>
  <si>
    <t>Opt. 4 Hrs.</t>
  </si>
  <si>
    <t>Opt. 5 Hrs.</t>
  </si>
  <si>
    <t>Opt. 6 Hrs.</t>
  </si>
  <si>
    <t>Opt. 7 Hrs.</t>
  </si>
  <si>
    <t>Unit Price</t>
  </si>
  <si>
    <t>Note:  Percentage of level of effort for T&amp;M Type Task Orders is 4%</t>
  </si>
  <si>
    <t>Opt. 1 Hrs.</t>
  </si>
  <si>
    <t>Note:  Percentage of level of effort for Cost Type Task Orders is 95%.</t>
  </si>
  <si>
    <t>Section B To Be Used for Full and Open Competition Only.</t>
  </si>
  <si>
    <t>Note:  Hours are based on most current historical data currently in use under the CISSS contract.</t>
  </si>
  <si>
    <t>CDC has identified additional labor categories for the CITS and those hours are based on estimates.</t>
  </si>
  <si>
    <t>Section J.1 - Section B 
Estimated Level of Effort Labor Categories</t>
  </si>
  <si>
    <t>Computer Scientist I</t>
  </si>
  <si>
    <t>Computer Scientist II</t>
  </si>
  <si>
    <t>Cost Analyst</t>
  </si>
  <si>
    <t>Instructional Technologist</t>
  </si>
  <si>
    <t>BackUp Documentation for Indirects should be submitted as attachments.</t>
  </si>
  <si>
    <t>work/spreadsheets with cost plus fixed fee documentation for the DHHS work to reflect the</t>
  </si>
  <si>
    <t>in the Business Proposal with the CDC/ATSDR Cost Plus Fixed Fee work/spreadsheets.</t>
  </si>
  <si>
    <r>
      <t>Section J.1 - Section B - Full and Open  
Time &amp; Material and Labor Hour Type Task Orders
Loaded Labor Rates</t>
    </r>
    <r>
      <rPr>
        <sz val="10"/>
        <rFont val="Arial"/>
        <family val="2"/>
      </rPr>
      <t xml:space="preserve">
</t>
    </r>
  </si>
  <si>
    <r>
      <t>Section J.1 - Section B - Full and Open 
Cost Type Task Orders</t>
    </r>
    <r>
      <rPr>
        <sz val="10"/>
        <rFont val="Arial"/>
        <family val="2"/>
      </rPr>
      <t xml:space="preserve">
</t>
    </r>
  </si>
  <si>
    <r>
      <t>Section J.1 - Section B - Full and Open 
Fixed Price Type Task Orders</t>
    </r>
    <r>
      <rPr>
        <sz val="10"/>
        <rFont val="Arial"/>
        <family val="2"/>
      </rPr>
      <t xml:space="preserve">
</t>
    </r>
  </si>
  <si>
    <t xml:space="preserve">estimated costs and fixed fee for those hours.  Offerors shall submit those work/spreadsheets in the same appendix </t>
  </si>
  <si>
    <t xml:space="preserve">Note:  Add 20% to total LOE Hours (8,759,922) and that constitutes the anticipated DHHS LOE.  Offerors shall prepare separate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</si>
</sst>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/>
    <xf numFmtId="0" fontId="3" fillId="0" borderId="4" xfId="0" applyFont="1" applyBorder="1" applyAlignment="1">
      <alignment horizontal="center" wrapText="1"/>
    </xf>
    <xf numFmtId="164" fontId="2" fillId="0" borderId="4" xfId="0" applyNumberFormat="1" applyFont="1" applyBorder="1"/>
    <xf numFmtId="164" fontId="1" fillId="0" borderId="1" xfId="0" applyNumberFormat="1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22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A9" sqref="A9"/>
    </sheetView>
  </sheetViews>
  <sheetFormatPr defaultColWidth="9.109375" defaultRowHeight="15" x14ac:dyDescent="0.25"/>
  <cols>
    <col min="1" max="1" width="43.88671875" style="1" customWidth="1"/>
    <col min="2" max="2" width="13.44140625" style="1" customWidth="1"/>
    <col min="3" max="4" width="12.6640625" style="1" customWidth="1"/>
    <col min="5" max="5" width="13" style="1" customWidth="1"/>
    <col min="6" max="6" width="13.88671875" style="1" customWidth="1"/>
    <col min="7" max="7" width="13.44140625" style="1" customWidth="1"/>
    <col min="8" max="8" width="12.5546875" style="1" customWidth="1"/>
    <col min="9" max="9" width="12.88671875" style="1" customWidth="1"/>
    <col min="10" max="16384" width="9.109375" style="1"/>
  </cols>
  <sheetData>
    <row r="1" spans="1:1" ht="15.6" x14ac:dyDescent="0.3">
      <c r="A1" s="14" t="s">
        <v>82</v>
      </c>
    </row>
    <row r="2" spans="1:1" ht="15.6" x14ac:dyDescent="0.3">
      <c r="A2" s="14"/>
    </row>
    <row r="3" spans="1:1" ht="26.4" x14ac:dyDescent="0.25">
      <c r="A3" s="17" t="s">
        <v>85</v>
      </c>
    </row>
    <row r="4" spans="1:1" x14ac:dyDescent="0.25">
      <c r="A4" s="15"/>
    </row>
    <row r="5" spans="1:1" x14ac:dyDescent="0.25">
      <c r="A5" s="16" t="s">
        <v>83</v>
      </c>
    </row>
    <row r="6" spans="1:1" x14ac:dyDescent="0.25">
      <c r="A6" s="16" t="s">
        <v>84</v>
      </c>
    </row>
    <row r="7" spans="1:1" x14ac:dyDescent="0.25">
      <c r="A7" s="16"/>
    </row>
    <row r="8" spans="1:1" x14ac:dyDescent="0.25">
      <c r="A8" s="16" t="s">
        <v>97</v>
      </c>
    </row>
    <row r="9" spans="1:1" x14ac:dyDescent="0.25">
      <c r="A9" s="16" t="s">
        <v>91</v>
      </c>
    </row>
    <row r="10" spans="1:1" x14ac:dyDescent="0.25">
      <c r="A10" s="16" t="s">
        <v>96</v>
      </c>
    </row>
    <row r="11" spans="1:1" x14ac:dyDescent="0.25">
      <c r="A11" s="16" t="s">
        <v>92</v>
      </c>
    </row>
    <row r="12" spans="1:1" x14ac:dyDescent="0.25">
      <c r="A12" s="16"/>
    </row>
    <row r="13" spans="1:1" x14ac:dyDescent="0.25">
      <c r="A13" s="16" t="s">
        <v>66</v>
      </c>
    </row>
    <row r="14" spans="1:1" x14ac:dyDescent="0.25">
      <c r="A14" s="16" t="s">
        <v>68</v>
      </c>
    </row>
    <row r="15" spans="1:1" x14ac:dyDescent="0.25">
      <c r="A15" s="16" t="s">
        <v>67</v>
      </c>
    </row>
    <row r="16" spans="1:1" x14ac:dyDescent="0.25">
      <c r="A16" s="16" t="s">
        <v>63</v>
      </c>
    </row>
    <row r="17" spans="1:9" x14ac:dyDescent="0.25">
      <c r="A17" s="16" t="s">
        <v>64</v>
      </c>
    </row>
    <row r="18" spans="1:9" x14ac:dyDescent="0.25">
      <c r="A18" s="2"/>
    </row>
    <row r="19" spans="1:9" x14ac:dyDescent="0.25">
      <c r="A19" s="3" t="s">
        <v>0</v>
      </c>
      <c r="B19" s="4" t="s">
        <v>54</v>
      </c>
      <c r="C19" s="4" t="s">
        <v>47</v>
      </c>
      <c r="D19" s="4" t="s">
        <v>46</v>
      </c>
      <c r="E19" s="4" t="s">
        <v>43</v>
      </c>
      <c r="F19" s="4" t="s">
        <v>45</v>
      </c>
      <c r="G19" s="4" t="s">
        <v>44</v>
      </c>
      <c r="H19" s="4" t="s">
        <v>48</v>
      </c>
      <c r="I19" s="4" t="s">
        <v>55</v>
      </c>
    </row>
    <row r="20" spans="1:9" x14ac:dyDescent="0.25">
      <c r="A20" s="5" t="s">
        <v>1</v>
      </c>
      <c r="B20" s="6">
        <f>16086/4</f>
        <v>4021.5</v>
      </c>
      <c r="C20" s="6">
        <f>16086*0.02+16086</f>
        <v>16407.72</v>
      </c>
      <c r="D20" s="6">
        <f t="shared" ref="D20:E38" si="0">C20+(C20*0.02)</f>
        <v>16735.874400000001</v>
      </c>
      <c r="E20" s="6">
        <f t="shared" si="0"/>
        <v>17070.591887999999</v>
      </c>
      <c r="F20" s="6">
        <f>E20+(E20*0.023)</f>
        <v>17463.215501423998</v>
      </c>
      <c r="G20" s="6">
        <f t="shared" ref="G20:H38" si="1">F20+(F20*0.02)</f>
        <v>17812.479811452478</v>
      </c>
      <c r="H20" s="6">
        <f t="shared" si="1"/>
        <v>18168.729407681527</v>
      </c>
      <c r="I20" s="6">
        <f>(H20+(H20*0.02))*0.75</f>
        <v>13899.077996876367</v>
      </c>
    </row>
    <row r="21" spans="1:9" x14ac:dyDescent="0.25">
      <c r="A21" s="5" t="s">
        <v>26</v>
      </c>
      <c r="B21" s="6">
        <f>2080/4</f>
        <v>520</v>
      </c>
      <c r="C21" s="6">
        <f>2080*0.02+2080</f>
        <v>2121.6</v>
      </c>
      <c r="D21" s="6">
        <f t="shared" si="0"/>
        <v>2164.0319999999997</v>
      </c>
      <c r="E21" s="6">
        <f t="shared" si="0"/>
        <v>2207.3126399999996</v>
      </c>
      <c r="F21" s="6">
        <f>E21+(E21*0.023)</f>
        <v>2258.0808307199995</v>
      </c>
      <c r="G21" s="6">
        <f t="shared" si="1"/>
        <v>2303.2424473343995</v>
      </c>
      <c r="H21" s="6">
        <f t="shared" si="1"/>
        <v>2349.3072962810875</v>
      </c>
      <c r="I21" s="6">
        <f>(H21+(H21*0.02))*0.75</f>
        <v>1797.2200816550319</v>
      </c>
    </row>
    <row r="22" spans="1:9" x14ac:dyDescent="0.25">
      <c r="A22" s="5" t="s">
        <v>2</v>
      </c>
      <c r="B22" s="6">
        <f>2424/4</f>
        <v>606</v>
      </c>
      <c r="C22" s="6">
        <f>2424*0.02+2424</f>
        <v>2472.48</v>
      </c>
      <c r="D22" s="6">
        <f t="shared" si="0"/>
        <v>2521.9295999999999</v>
      </c>
      <c r="E22" s="6">
        <f t="shared" si="0"/>
        <v>2572.3681919999999</v>
      </c>
      <c r="F22" s="6">
        <f t="shared" ref="F22:F73" si="2">E22+(E22*0.023)</f>
        <v>2631.532660416</v>
      </c>
      <c r="G22" s="6">
        <f t="shared" si="1"/>
        <v>2684.1633136243199</v>
      </c>
      <c r="H22" s="6">
        <f t="shared" si="1"/>
        <v>2737.8465798968064</v>
      </c>
      <c r="I22" s="6">
        <f t="shared" ref="I22:I73" si="3">(H22+(H22*0.02))*0.75</f>
        <v>2094.452633621057</v>
      </c>
    </row>
    <row r="23" spans="1:9" x14ac:dyDescent="0.25">
      <c r="A23" s="5" t="s">
        <v>3</v>
      </c>
      <c r="B23" s="6">
        <f>2239/4</f>
        <v>559.75</v>
      </c>
      <c r="C23" s="6">
        <f>2239*0.02+2239</f>
        <v>2283.7800000000002</v>
      </c>
      <c r="D23" s="6">
        <f t="shared" si="0"/>
        <v>2329.4556000000002</v>
      </c>
      <c r="E23" s="6">
        <f t="shared" si="0"/>
        <v>2376.0447120000003</v>
      </c>
      <c r="F23" s="6">
        <f t="shared" si="2"/>
        <v>2430.6937403760003</v>
      </c>
      <c r="G23" s="6">
        <f t="shared" si="1"/>
        <v>2479.3076151835203</v>
      </c>
      <c r="H23" s="6">
        <f t="shared" si="1"/>
        <v>2528.8937674871909</v>
      </c>
      <c r="I23" s="6">
        <f t="shared" si="3"/>
        <v>1934.6037321277011</v>
      </c>
    </row>
    <row r="24" spans="1:9" x14ac:dyDescent="0.25">
      <c r="A24" s="5" t="s">
        <v>4</v>
      </c>
      <c r="B24" s="6">
        <f>45521/4</f>
        <v>11380.25</v>
      </c>
      <c r="C24" s="6">
        <f>45521*0.02+45521</f>
        <v>46431.42</v>
      </c>
      <c r="D24" s="6">
        <f t="shared" si="0"/>
        <v>47360.0484</v>
      </c>
      <c r="E24" s="6">
        <f t="shared" si="0"/>
        <v>48307.249367999997</v>
      </c>
      <c r="F24" s="6">
        <f t="shared" si="2"/>
        <v>49418.316103464</v>
      </c>
      <c r="G24" s="6">
        <f t="shared" si="1"/>
        <v>50406.682425533283</v>
      </c>
      <c r="H24" s="6">
        <f t="shared" si="1"/>
        <v>51414.816074043949</v>
      </c>
      <c r="I24" s="6">
        <f t="shared" si="3"/>
        <v>39332.334296643618</v>
      </c>
    </row>
    <row r="25" spans="1:9" x14ac:dyDescent="0.25">
      <c r="A25" s="5" t="s">
        <v>5</v>
      </c>
      <c r="B25" s="6">
        <f>128268/4</f>
        <v>32067</v>
      </c>
      <c r="C25" s="6">
        <f>128268*0.02+128268</f>
        <v>130833.36</v>
      </c>
      <c r="D25" s="6">
        <f t="shared" si="0"/>
        <v>133450.02720000001</v>
      </c>
      <c r="E25" s="6">
        <f t="shared" si="0"/>
        <v>136119.02774400002</v>
      </c>
      <c r="F25" s="6">
        <f t="shared" si="2"/>
        <v>139249.76538211203</v>
      </c>
      <c r="G25" s="6">
        <f t="shared" si="1"/>
        <v>142034.76068975427</v>
      </c>
      <c r="H25" s="6">
        <f t="shared" si="1"/>
        <v>144875.45590354936</v>
      </c>
      <c r="I25" s="6">
        <f t="shared" si="3"/>
        <v>110829.72376621526</v>
      </c>
    </row>
    <row r="26" spans="1:9" x14ac:dyDescent="0.25">
      <c r="A26" s="5" t="s">
        <v>6</v>
      </c>
      <c r="B26" s="6">
        <f>95813/4</f>
        <v>23953.25</v>
      </c>
      <c r="C26" s="6">
        <f>95813*0.02+95813</f>
        <v>97729.26</v>
      </c>
      <c r="D26" s="6">
        <f t="shared" si="0"/>
        <v>99683.845199999996</v>
      </c>
      <c r="E26" s="6">
        <f t="shared" si="0"/>
        <v>101677.522104</v>
      </c>
      <c r="F26" s="6">
        <f t="shared" si="2"/>
        <v>104016.105112392</v>
      </c>
      <c r="G26" s="6">
        <f t="shared" si="1"/>
        <v>106096.42721463984</v>
      </c>
      <c r="H26" s="6">
        <f t="shared" si="1"/>
        <v>108218.35575893264</v>
      </c>
      <c r="I26" s="6">
        <f t="shared" si="3"/>
        <v>82787.042155583476</v>
      </c>
    </row>
    <row r="27" spans="1:9" x14ac:dyDescent="0.25">
      <c r="A27" s="5" t="s">
        <v>86</v>
      </c>
      <c r="B27" s="6">
        <f>2080/4</f>
        <v>520</v>
      </c>
      <c r="C27" s="6">
        <f>2080*0.02+2080</f>
        <v>2121.6</v>
      </c>
      <c r="D27" s="6">
        <f t="shared" si="0"/>
        <v>2164.0319999999997</v>
      </c>
      <c r="E27" s="6">
        <f t="shared" si="0"/>
        <v>2207.3126399999996</v>
      </c>
      <c r="F27" s="6">
        <f t="shared" si="2"/>
        <v>2258.0808307199995</v>
      </c>
      <c r="G27" s="6">
        <f t="shared" si="1"/>
        <v>2303.2424473343995</v>
      </c>
      <c r="H27" s="6">
        <f t="shared" si="1"/>
        <v>2349.3072962810875</v>
      </c>
      <c r="I27" s="6">
        <f t="shared" si="3"/>
        <v>1797.2200816550319</v>
      </c>
    </row>
    <row r="28" spans="1:9" x14ac:dyDescent="0.25">
      <c r="A28" s="5" t="s">
        <v>87</v>
      </c>
      <c r="B28" s="6">
        <f>4160/4</f>
        <v>1040</v>
      </c>
      <c r="C28" s="6">
        <f>4160*0.02+4160</f>
        <v>4243.2</v>
      </c>
      <c r="D28" s="6">
        <f t="shared" si="0"/>
        <v>4328.0639999999994</v>
      </c>
      <c r="E28" s="6">
        <f>D28+(D28*0.02)</f>
        <v>4414.6252799999993</v>
      </c>
      <c r="F28" s="6">
        <f t="shared" si="2"/>
        <v>4516.1616614399991</v>
      </c>
      <c r="G28" s="6">
        <f>F28+(F28*0.02)</f>
        <v>4606.4848946687989</v>
      </c>
      <c r="H28" s="6">
        <f>G28+(G28*0.02)</f>
        <v>4698.6145925621749</v>
      </c>
      <c r="I28" s="6">
        <f t="shared" si="3"/>
        <v>3594.4401633100638</v>
      </c>
    </row>
    <row r="29" spans="1:9" x14ac:dyDescent="0.25">
      <c r="A29" s="5" t="s">
        <v>53</v>
      </c>
      <c r="B29" s="6">
        <f>46374/4</f>
        <v>11593.5</v>
      </c>
      <c r="C29" s="6">
        <f>46374*0.02+46374</f>
        <v>47301.48</v>
      </c>
      <c r="D29" s="6">
        <f t="shared" si="0"/>
        <v>48247.509600000005</v>
      </c>
      <c r="E29" s="6">
        <f t="shared" si="0"/>
        <v>49212.459792000001</v>
      </c>
      <c r="F29" s="6">
        <f t="shared" si="2"/>
        <v>50344.346367216</v>
      </c>
      <c r="G29" s="6">
        <f t="shared" si="1"/>
        <v>51351.233294560319</v>
      </c>
      <c r="H29" s="6">
        <f t="shared" si="1"/>
        <v>52378.257960451527</v>
      </c>
      <c r="I29" s="6">
        <f t="shared" si="3"/>
        <v>40069.367339745419</v>
      </c>
    </row>
    <row r="30" spans="1:9" x14ac:dyDescent="0.25">
      <c r="A30" s="5" t="s">
        <v>88</v>
      </c>
      <c r="B30" s="6">
        <f>1000/4</f>
        <v>250</v>
      </c>
      <c r="C30" s="6">
        <f>1000*0.02+1000</f>
        <v>1020</v>
      </c>
      <c r="D30" s="6">
        <f>C30+(C30*0.02)</f>
        <v>1040.4000000000001</v>
      </c>
      <c r="E30" s="6">
        <f>D30+(D30*0.02)</f>
        <v>1061.2080000000001</v>
      </c>
      <c r="F30" s="6">
        <f t="shared" si="2"/>
        <v>1085.6157840000001</v>
      </c>
      <c r="G30" s="6">
        <f>F30+(F30*0.02)</f>
        <v>1107.3280996800002</v>
      </c>
      <c r="H30" s="6">
        <f>G30+(G30*0.02)</f>
        <v>1129.4746616736002</v>
      </c>
      <c r="I30" s="6">
        <f t="shared" si="3"/>
        <v>864.04811618030408</v>
      </c>
    </row>
    <row r="31" spans="1:9" x14ac:dyDescent="0.25">
      <c r="A31" s="5" t="s">
        <v>40</v>
      </c>
      <c r="B31" s="6">
        <f>2080/4</f>
        <v>520</v>
      </c>
      <c r="C31" s="6">
        <f>2080*0.02+2080</f>
        <v>2121.6</v>
      </c>
      <c r="D31" s="6">
        <f t="shared" si="0"/>
        <v>2164.0319999999997</v>
      </c>
      <c r="E31" s="6">
        <f t="shared" si="0"/>
        <v>2207.3126399999996</v>
      </c>
      <c r="F31" s="6">
        <f t="shared" si="2"/>
        <v>2258.0808307199995</v>
      </c>
      <c r="G31" s="6">
        <f t="shared" si="1"/>
        <v>2303.2424473343995</v>
      </c>
      <c r="H31" s="6">
        <f t="shared" si="1"/>
        <v>2349.3072962810875</v>
      </c>
      <c r="I31" s="6">
        <f t="shared" si="3"/>
        <v>1797.2200816550319</v>
      </c>
    </row>
    <row r="32" spans="1:9" x14ac:dyDescent="0.25">
      <c r="A32" s="5" t="s">
        <v>41</v>
      </c>
      <c r="B32" s="6">
        <f>2080/4</f>
        <v>520</v>
      </c>
      <c r="C32" s="6">
        <f>2080*0.02+2080</f>
        <v>2121.6</v>
      </c>
      <c r="D32" s="6">
        <f t="shared" si="0"/>
        <v>2164.0319999999997</v>
      </c>
      <c r="E32" s="6">
        <f t="shared" si="0"/>
        <v>2207.3126399999996</v>
      </c>
      <c r="F32" s="6">
        <f t="shared" si="2"/>
        <v>2258.0808307199995</v>
      </c>
      <c r="G32" s="6">
        <f t="shared" si="1"/>
        <v>2303.2424473343995</v>
      </c>
      <c r="H32" s="6">
        <f t="shared" si="1"/>
        <v>2349.3072962810875</v>
      </c>
      <c r="I32" s="6">
        <f t="shared" si="3"/>
        <v>1797.2200816550319</v>
      </c>
    </row>
    <row r="33" spans="1:9" x14ac:dyDescent="0.25">
      <c r="A33" s="5" t="s">
        <v>42</v>
      </c>
      <c r="B33" s="6">
        <f>2080/4</f>
        <v>520</v>
      </c>
      <c r="C33" s="6">
        <f>2080*0.02+2080</f>
        <v>2121.6</v>
      </c>
      <c r="D33" s="6">
        <f t="shared" si="0"/>
        <v>2164.0319999999997</v>
      </c>
      <c r="E33" s="6">
        <f t="shared" si="0"/>
        <v>2207.3126399999996</v>
      </c>
      <c r="F33" s="6">
        <f t="shared" si="2"/>
        <v>2258.0808307199995</v>
      </c>
      <c r="G33" s="6">
        <f t="shared" si="1"/>
        <v>2303.2424473343995</v>
      </c>
      <c r="H33" s="6">
        <f t="shared" si="1"/>
        <v>2349.3072962810875</v>
      </c>
      <c r="I33" s="6">
        <f t="shared" si="3"/>
        <v>1797.2200816550319</v>
      </c>
    </row>
    <row r="34" spans="1:9" x14ac:dyDescent="0.25">
      <c r="A34" s="5" t="s">
        <v>7</v>
      </c>
      <c r="B34" s="6">
        <f>13082/4</f>
        <v>3270.5</v>
      </c>
      <c r="C34" s="6">
        <f>13082*0.02+13082</f>
        <v>13343.64</v>
      </c>
      <c r="D34" s="6">
        <f t="shared" si="0"/>
        <v>13610.512799999999</v>
      </c>
      <c r="E34" s="6">
        <f t="shared" si="0"/>
        <v>13882.723055999999</v>
      </c>
      <c r="F34" s="6">
        <f t="shared" si="2"/>
        <v>14202.025686288</v>
      </c>
      <c r="G34" s="6">
        <f t="shared" si="1"/>
        <v>14486.06620001376</v>
      </c>
      <c r="H34" s="6">
        <f t="shared" si="1"/>
        <v>14775.787524014035</v>
      </c>
      <c r="I34" s="6">
        <f t="shared" si="3"/>
        <v>11303.477455870736</v>
      </c>
    </row>
    <row r="35" spans="1:9" x14ac:dyDescent="0.25">
      <c r="A35" s="5" t="s">
        <v>8</v>
      </c>
      <c r="B35" s="6">
        <f>8708/4</f>
        <v>2177</v>
      </c>
      <c r="C35" s="6">
        <f>8708*0.02+8708</f>
        <v>8882.16</v>
      </c>
      <c r="D35" s="6">
        <f t="shared" si="0"/>
        <v>9059.8032000000003</v>
      </c>
      <c r="E35" s="6">
        <f t="shared" si="0"/>
        <v>9240.999264</v>
      </c>
      <c r="F35" s="6">
        <f t="shared" si="2"/>
        <v>9453.5422470720005</v>
      </c>
      <c r="G35" s="6">
        <f t="shared" si="1"/>
        <v>9642.6130920134401</v>
      </c>
      <c r="H35" s="6">
        <f t="shared" si="1"/>
        <v>9835.4653538537095</v>
      </c>
      <c r="I35" s="6">
        <f t="shared" si="3"/>
        <v>7524.1309956980876</v>
      </c>
    </row>
    <row r="36" spans="1:9" x14ac:dyDescent="0.25">
      <c r="A36" s="5" t="s">
        <v>9</v>
      </c>
      <c r="B36" s="6">
        <f>16213/4</f>
        <v>4053.25</v>
      </c>
      <c r="C36" s="6">
        <f>16213*0.02+16213</f>
        <v>16537.259999999998</v>
      </c>
      <c r="D36" s="6">
        <f t="shared" si="0"/>
        <v>16868.0052</v>
      </c>
      <c r="E36" s="6">
        <f t="shared" si="0"/>
        <v>17205.365303999999</v>
      </c>
      <c r="F36" s="6">
        <f t="shared" si="2"/>
        <v>17601.088705991999</v>
      </c>
      <c r="G36" s="6">
        <f t="shared" si="1"/>
        <v>17953.110480111838</v>
      </c>
      <c r="H36" s="6">
        <f t="shared" si="1"/>
        <v>18312.172689714076</v>
      </c>
      <c r="I36" s="6">
        <f t="shared" si="3"/>
        <v>14008.812107631269</v>
      </c>
    </row>
    <row r="37" spans="1:9" x14ac:dyDescent="0.25">
      <c r="A37" s="5" t="s">
        <v>28</v>
      </c>
      <c r="B37" s="6">
        <f>8320/4</f>
        <v>2080</v>
      </c>
      <c r="C37" s="6">
        <f>8320*0.02+8320</f>
        <v>8486.4</v>
      </c>
      <c r="D37" s="6">
        <f t="shared" si="0"/>
        <v>8656.1279999999988</v>
      </c>
      <c r="E37" s="6">
        <f t="shared" si="0"/>
        <v>8829.2505599999986</v>
      </c>
      <c r="F37" s="6">
        <f t="shared" si="2"/>
        <v>9032.3233228799982</v>
      </c>
      <c r="G37" s="6">
        <f t="shared" si="1"/>
        <v>9212.9697893375978</v>
      </c>
      <c r="H37" s="6">
        <f t="shared" si="1"/>
        <v>9397.2291851243499</v>
      </c>
      <c r="I37" s="6">
        <f t="shared" si="3"/>
        <v>7188.8803266201276</v>
      </c>
    </row>
    <row r="38" spans="1:9" x14ac:dyDescent="0.25">
      <c r="A38" s="5" t="s">
        <v>29</v>
      </c>
      <c r="B38" s="6">
        <f>8320/4</f>
        <v>2080</v>
      </c>
      <c r="C38" s="6">
        <f>8320*0.02+8320</f>
        <v>8486.4</v>
      </c>
      <c r="D38" s="6">
        <f t="shared" si="0"/>
        <v>8656.1279999999988</v>
      </c>
      <c r="E38" s="6">
        <f t="shared" si="0"/>
        <v>8829.2505599999986</v>
      </c>
      <c r="F38" s="6">
        <f t="shared" si="2"/>
        <v>9032.3233228799982</v>
      </c>
      <c r="G38" s="6">
        <f t="shared" si="1"/>
        <v>9212.9697893375978</v>
      </c>
      <c r="H38" s="6">
        <f t="shared" si="1"/>
        <v>9397.2291851243499</v>
      </c>
      <c r="I38" s="6">
        <f t="shared" si="3"/>
        <v>7188.8803266201276</v>
      </c>
    </row>
    <row r="39" spans="1:9" x14ac:dyDescent="0.25">
      <c r="A39" s="5" t="s">
        <v>10</v>
      </c>
      <c r="B39" s="6">
        <f>47535/4</f>
        <v>11883.75</v>
      </c>
      <c r="C39" s="6">
        <f>47535*0.02+47535</f>
        <v>48485.7</v>
      </c>
      <c r="D39" s="6">
        <f t="shared" ref="D39:E55" si="4">C39+(C39*0.02)</f>
        <v>49455.413999999997</v>
      </c>
      <c r="E39" s="6">
        <f t="shared" si="4"/>
        <v>50444.522279999997</v>
      </c>
      <c r="F39" s="6">
        <f t="shared" si="2"/>
        <v>51604.746292439995</v>
      </c>
      <c r="G39" s="6">
        <f t="shared" ref="G39:H55" si="5">F39+(F39*0.02)</f>
        <v>52636.841218288799</v>
      </c>
      <c r="H39" s="6">
        <f t="shared" si="5"/>
        <v>53689.578042654575</v>
      </c>
      <c r="I39" s="6">
        <f t="shared" si="3"/>
        <v>41072.52720263075</v>
      </c>
    </row>
    <row r="40" spans="1:9" x14ac:dyDescent="0.25">
      <c r="A40" s="5" t="s">
        <v>30</v>
      </c>
      <c r="B40" s="6">
        <f>2080/4</f>
        <v>520</v>
      </c>
      <c r="C40" s="6">
        <f>2080*0.02+2080</f>
        <v>2121.6</v>
      </c>
      <c r="D40" s="6">
        <f t="shared" si="4"/>
        <v>2164.0319999999997</v>
      </c>
      <c r="E40" s="6">
        <f t="shared" si="4"/>
        <v>2207.3126399999996</v>
      </c>
      <c r="F40" s="6">
        <f t="shared" si="2"/>
        <v>2258.0808307199995</v>
      </c>
      <c r="G40" s="6">
        <f t="shared" si="5"/>
        <v>2303.2424473343995</v>
      </c>
      <c r="H40" s="6">
        <f t="shared" si="5"/>
        <v>2349.3072962810875</v>
      </c>
      <c r="I40" s="6">
        <f t="shared" si="3"/>
        <v>1797.2200816550319</v>
      </c>
    </row>
    <row r="41" spans="1:9" x14ac:dyDescent="0.25">
      <c r="A41" s="5" t="s">
        <v>56</v>
      </c>
      <c r="B41" s="6">
        <f>2080/4</f>
        <v>520</v>
      </c>
      <c r="C41" s="6">
        <f>2080*0.02+2080</f>
        <v>2121.6</v>
      </c>
      <c r="D41" s="6">
        <f t="shared" si="4"/>
        <v>2164.0319999999997</v>
      </c>
      <c r="E41" s="6">
        <f t="shared" si="4"/>
        <v>2207.3126399999996</v>
      </c>
      <c r="F41" s="6">
        <f t="shared" si="2"/>
        <v>2258.0808307199995</v>
      </c>
      <c r="G41" s="6">
        <f t="shared" si="5"/>
        <v>2303.2424473343995</v>
      </c>
      <c r="H41" s="6">
        <f t="shared" si="5"/>
        <v>2349.3072962810875</v>
      </c>
      <c r="I41" s="6">
        <f t="shared" si="3"/>
        <v>1797.2200816550319</v>
      </c>
    </row>
    <row r="42" spans="1:9" x14ac:dyDescent="0.25">
      <c r="A42" s="5" t="s">
        <v>89</v>
      </c>
      <c r="B42" s="6">
        <f>2080/4</f>
        <v>520</v>
      </c>
      <c r="C42" s="6">
        <f>2080*0.02+2080</f>
        <v>2121.6</v>
      </c>
      <c r="D42" s="6">
        <f t="shared" si="4"/>
        <v>2164.0319999999997</v>
      </c>
      <c r="E42" s="6">
        <f t="shared" si="4"/>
        <v>2207.3126399999996</v>
      </c>
      <c r="F42" s="6">
        <f t="shared" si="2"/>
        <v>2258.0808307199995</v>
      </c>
      <c r="G42" s="6">
        <f t="shared" si="5"/>
        <v>2303.2424473343995</v>
      </c>
      <c r="H42" s="6">
        <f t="shared" si="5"/>
        <v>2349.3072962810875</v>
      </c>
      <c r="I42" s="6">
        <f t="shared" si="3"/>
        <v>1797.2200816550319</v>
      </c>
    </row>
    <row r="43" spans="1:9" x14ac:dyDescent="0.25">
      <c r="A43" s="5" t="s">
        <v>65</v>
      </c>
      <c r="B43" s="6">
        <f>2080/4</f>
        <v>520</v>
      </c>
      <c r="C43" s="6">
        <f>2080*0.02+2080</f>
        <v>2121.6</v>
      </c>
      <c r="D43" s="6">
        <f t="shared" si="4"/>
        <v>2164.0319999999997</v>
      </c>
      <c r="E43" s="6">
        <f>D43+(D43*0.02)</f>
        <v>2207.3126399999996</v>
      </c>
      <c r="F43" s="6">
        <f>E43+(E43*0.02)</f>
        <v>2251.4588927999998</v>
      </c>
      <c r="G43" s="6">
        <f t="shared" si="5"/>
        <v>2296.4880706559998</v>
      </c>
      <c r="H43" s="6">
        <f>G43+(G43*0.02)</f>
        <v>2342.4178320691199</v>
      </c>
      <c r="I43" s="6">
        <f t="shared" si="3"/>
        <v>1791.9496415328767</v>
      </c>
    </row>
    <row r="44" spans="1:9" x14ac:dyDescent="0.25">
      <c r="A44" s="5" t="s">
        <v>11</v>
      </c>
      <c r="B44" s="6">
        <f>2080/4</f>
        <v>520</v>
      </c>
      <c r="C44" s="6">
        <f>2080*0.02+2080</f>
        <v>2121.6</v>
      </c>
      <c r="D44" s="6">
        <f t="shared" si="4"/>
        <v>2164.0319999999997</v>
      </c>
      <c r="E44" s="6">
        <f t="shared" si="4"/>
        <v>2207.3126399999996</v>
      </c>
      <c r="F44" s="6">
        <f t="shared" si="2"/>
        <v>2258.0808307199995</v>
      </c>
      <c r="G44" s="6">
        <f t="shared" si="5"/>
        <v>2303.2424473343995</v>
      </c>
      <c r="H44" s="6">
        <f t="shared" si="5"/>
        <v>2349.3072962810875</v>
      </c>
      <c r="I44" s="6">
        <f t="shared" si="3"/>
        <v>1797.2200816550319</v>
      </c>
    </row>
    <row r="45" spans="1:9" x14ac:dyDescent="0.25">
      <c r="A45" s="5" t="s">
        <v>38</v>
      </c>
      <c r="B45" s="6">
        <f>18720/4</f>
        <v>4680</v>
      </c>
      <c r="C45" s="6">
        <f>18720*0.02+18720</f>
        <v>19094.400000000001</v>
      </c>
      <c r="D45" s="6">
        <f t="shared" si="4"/>
        <v>19476.288</v>
      </c>
      <c r="E45" s="6">
        <f t="shared" si="4"/>
        <v>19865.813760000001</v>
      </c>
      <c r="F45" s="6">
        <f t="shared" si="2"/>
        <v>20322.727476480002</v>
      </c>
      <c r="G45" s="6">
        <f t="shared" si="5"/>
        <v>20729.182026009603</v>
      </c>
      <c r="H45" s="6">
        <f t="shared" si="5"/>
        <v>21143.765666529795</v>
      </c>
      <c r="I45" s="6">
        <f t="shared" si="3"/>
        <v>16174.980734895293</v>
      </c>
    </row>
    <row r="46" spans="1:9" x14ac:dyDescent="0.25">
      <c r="A46" s="5" t="s">
        <v>27</v>
      </c>
      <c r="B46" s="6">
        <f>14560/4</f>
        <v>3640</v>
      </c>
      <c r="C46" s="6">
        <f>14560*0.02+14560</f>
        <v>14851.2</v>
      </c>
      <c r="D46" s="6">
        <f t="shared" si="4"/>
        <v>15148.224</v>
      </c>
      <c r="E46" s="6">
        <f t="shared" si="4"/>
        <v>15451.188480000001</v>
      </c>
      <c r="F46" s="6">
        <f t="shared" si="2"/>
        <v>15806.565815040001</v>
      </c>
      <c r="G46" s="6">
        <f t="shared" si="5"/>
        <v>16122.697131340801</v>
      </c>
      <c r="H46" s="6">
        <f t="shared" si="5"/>
        <v>16445.151073967616</v>
      </c>
      <c r="I46" s="6">
        <f t="shared" si="3"/>
        <v>12580.540571585227</v>
      </c>
    </row>
    <row r="47" spans="1:9" x14ac:dyDescent="0.25">
      <c r="A47" s="5" t="s">
        <v>12</v>
      </c>
      <c r="B47" s="6">
        <f>4160+2080/4</f>
        <v>4680</v>
      </c>
      <c r="C47" s="6">
        <f>6240*0.02+6240</f>
        <v>6364.8</v>
      </c>
      <c r="D47" s="6">
        <f t="shared" si="4"/>
        <v>6492.0960000000005</v>
      </c>
      <c r="E47" s="6">
        <f t="shared" si="4"/>
        <v>6621.9379200000003</v>
      </c>
      <c r="F47" s="6">
        <f t="shared" si="2"/>
        <v>6774.2424921600004</v>
      </c>
      <c r="G47" s="6">
        <f t="shared" si="5"/>
        <v>6909.7273420032006</v>
      </c>
      <c r="H47" s="6">
        <f t="shared" si="5"/>
        <v>7047.9218888432642</v>
      </c>
      <c r="I47" s="6">
        <f t="shared" si="3"/>
        <v>5391.6602449650973</v>
      </c>
    </row>
    <row r="48" spans="1:9" x14ac:dyDescent="0.25">
      <c r="A48" s="5" t="s">
        <v>31</v>
      </c>
      <c r="B48" s="6">
        <v>2080</v>
      </c>
      <c r="C48" s="6">
        <f>2080*0.02+2080</f>
        <v>2121.6</v>
      </c>
      <c r="D48" s="6">
        <f t="shared" si="4"/>
        <v>2164.0319999999997</v>
      </c>
      <c r="E48" s="6">
        <f t="shared" si="4"/>
        <v>2207.3126399999996</v>
      </c>
      <c r="F48" s="6">
        <f t="shared" si="2"/>
        <v>2258.0808307199995</v>
      </c>
      <c r="G48" s="6">
        <f t="shared" si="5"/>
        <v>2303.2424473343995</v>
      </c>
      <c r="H48" s="6">
        <f t="shared" si="5"/>
        <v>2349.3072962810875</v>
      </c>
      <c r="I48" s="6">
        <f t="shared" si="3"/>
        <v>1797.2200816550319</v>
      </c>
    </row>
    <row r="49" spans="1:9" x14ac:dyDescent="0.25">
      <c r="A49" s="5" t="s">
        <v>59</v>
      </c>
      <c r="B49" s="6">
        <f>3876/4</f>
        <v>969</v>
      </c>
      <c r="C49" s="6">
        <f>3876*0.02+3876</f>
        <v>3953.52</v>
      </c>
      <c r="D49" s="6">
        <f t="shared" si="4"/>
        <v>4032.5904</v>
      </c>
      <c r="E49" s="6">
        <f t="shared" si="4"/>
        <v>4113.2422079999997</v>
      </c>
      <c r="F49" s="6">
        <f t="shared" si="2"/>
        <v>4207.846778784</v>
      </c>
      <c r="G49" s="6">
        <f t="shared" si="5"/>
        <v>4292.0037143596801</v>
      </c>
      <c r="H49" s="6">
        <f t="shared" si="5"/>
        <v>4377.8437886468737</v>
      </c>
      <c r="I49" s="6">
        <f t="shared" si="3"/>
        <v>3349.050498314858</v>
      </c>
    </row>
    <row r="50" spans="1:9" x14ac:dyDescent="0.25">
      <c r="A50" s="5" t="s">
        <v>13</v>
      </c>
      <c r="B50" s="6">
        <f>14453/4</f>
        <v>3613.25</v>
      </c>
      <c r="C50" s="6">
        <f>14453*0.02+14453</f>
        <v>14742.06</v>
      </c>
      <c r="D50" s="6">
        <f t="shared" si="4"/>
        <v>15036.9012</v>
      </c>
      <c r="E50" s="6">
        <f t="shared" si="4"/>
        <v>15337.639224</v>
      </c>
      <c r="F50" s="6">
        <f t="shared" si="2"/>
        <v>15690.404926152001</v>
      </c>
      <c r="G50" s="6">
        <f t="shared" si="5"/>
        <v>16004.213024675042</v>
      </c>
      <c r="H50" s="6">
        <f t="shared" si="5"/>
        <v>16324.297285168543</v>
      </c>
      <c r="I50" s="6">
        <f t="shared" si="3"/>
        <v>12488.087423153936</v>
      </c>
    </row>
    <row r="51" spans="1:9" x14ac:dyDescent="0.25">
      <c r="A51" s="5" t="s">
        <v>57</v>
      </c>
      <c r="B51" s="6">
        <f>2080/4</f>
        <v>520</v>
      </c>
      <c r="C51" s="6">
        <f>2080*0.02+2080</f>
        <v>2121.6</v>
      </c>
      <c r="D51" s="6">
        <f t="shared" si="4"/>
        <v>2164.0319999999997</v>
      </c>
      <c r="E51" s="6">
        <f t="shared" si="4"/>
        <v>2207.3126399999996</v>
      </c>
      <c r="F51" s="6">
        <f t="shared" si="2"/>
        <v>2258.0808307199995</v>
      </c>
      <c r="G51" s="6">
        <f t="shared" si="5"/>
        <v>2303.2424473343995</v>
      </c>
      <c r="H51" s="6">
        <f t="shared" si="5"/>
        <v>2349.3072962810875</v>
      </c>
      <c r="I51" s="6">
        <f t="shared" si="3"/>
        <v>1797.2200816550319</v>
      </c>
    </row>
    <row r="52" spans="1:9" x14ac:dyDescent="0.25">
      <c r="A52" s="5" t="s">
        <v>32</v>
      </c>
      <c r="B52" s="6">
        <f>2080/4</f>
        <v>520</v>
      </c>
      <c r="C52" s="6">
        <f>2080*0.02+2080</f>
        <v>2121.6</v>
      </c>
      <c r="D52" s="6">
        <f t="shared" si="4"/>
        <v>2164.0319999999997</v>
      </c>
      <c r="E52" s="6">
        <f t="shared" si="4"/>
        <v>2207.3126399999996</v>
      </c>
      <c r="F52" s="6">
        <f t="shared" si="2"/>
        <v>2258.0808307199995</v>
      </c>
      <c r="G52" s="6">
        <f t="shared" si="5"/>
        <v>2303.2424473343995</v>
      </c>
      <c r="H52" s="6">
        <f t="shared" si="5"/>
        <v>2349.3072962810875</v>
      </c>
      <c r="I52" s="6">
        <f t="shared" si="3"/>
        <v>1797.2200816550319</v>
      </c>
    </row>
    <row r="53" spans="1:9" x14ac:dyDescent="0.25">
      <c r="A53" s="5" t="s">
        <v>14</v>
      </c>
      <c r="B53" s="6">
        <f>9026/4</f>
        <v>2256.5</v>
      </c>
      <c r="C53" s="6">
        <f>9026*0.02+9026</f>
        <v>9206.52</v>
      </c>
      <c r="D53" s="6">
        <f t="shared" si="4"/>
        <v>9390.6504000000004</v>
      </c>
      <c r="E53" s="6">
        <f t="shared" si="4"/>
        <v>9578.4634079999996</v>
      </c>
      <c r="F53" s="6">
        <f t="shared" si="2"/>
        <v>9798.7680663840001</v>
      </c>
      <c r="G53" s="6">
        <f t="shared" si="5"/>
        <v>9994.7434277116809</v>
      </c>
      <c r="H53" s="6">
        <f t="shared" si="5"/>
        <v>10194.638296265914</v>
      </c>
      <c r="I53" s="6">
        <f t="shared" si="3"/>
        <v>7798.8982966434241</v>
      </c>
    </row>
    <row r="54" spans="1:9" x14ac:dyDescent="0.25">
      <c r="A54" s="5" t="s">
        <v>58</v>
      </c>
      <c r="B54" s="6">
        <f>66526/4</f>
        <v>16631.5</v>
      </c>
      <c r="C54" s="6">
        <f>66526*0.02+66526</f>
        <v>67856.52</v>
      </c>
      <c r="D54" s="6">
        <f t="shared" si="4"/>
        <v>69213.650399999999</v>
      </c>
      <c r="E54" s="6">
        <f t="shared" si="4"/>
        <v>70597.923408000002</v>
      </c>
      <c r="F54" s="6">
        <f t="shared" si="2"/>
        <v>72221.675646383999</v>
      </c>
      <c r="G54" s="6">
        <f t="shared" si="5"/>
        <v>73666.109159311673</v>
      </c>
      <c r="H54" s="6">
        <f t="shared" si="5"/>
        <v>75139.431342497905</v>
      </c>
      <c r="I54" s="6">
        <f t="shared" si="3"/>
        <v>57481.664977010892</v>
      </c>
    </row>
    <row r="55" spans="1:9" x14ac:dyDescent="0.25">
      <c r="A55" s="5" t="s">
        <v>15</v>
      </c>
      <c r="B55" s="6">
        <f>17636/4</f>
        <v>4409</v>
      </c>
      <c r="C55" s="6">
        <f>17636*0.02+17636</f>
        <v>17988.72</v>
      </c>
      <c r="D55" s="6">
        <f t="shared" si="4"/>
        <v>18348.4944</v>
      </c>
      <c r="E55" s="6">
        <f t="shared" si="4"/>
        <v>18715.464287999999</v>
      </c>
      <c r="F55" s="6">
        <f t="shared" si="2"/>
        <v>19145.919966623998</v>
      </c>
      <c r="G55" s="6">
        <f t="shared" si="5"/>
        <v>19528.838365956479</v>
      </c>
      <c r="H55" s="6">
        <f t="shared" si="5"/>
        <v>19919.415133275608</v>
      </c>
      <c r="I55" s="6">
        <f t="shared" si="3"/>
        <v>15238.35257695584</v>
      </c>
    </row>
    <row r="56" spans="1:9" x14ac:dyDescent="0.25">
      <c r="A56" s="5" t="s">
        <v>16</v>
      </c>
      <c r="B56" s="6">
        <f>97954/4</f>
        <v>24488.5</v>
      </c>
      <c r="C56" s="6">
        <f>97954*0.02+97954</f>
        <v>99913.08</v>
      </c>
      <c r="D56" s="6">
        <f t="shared" ref="D56:E71" si="6">C56+(C56*0.02)</f>
        <v>101911.3416</v>
      </c>
      <c r="E56" s="6">
        <f t="shared" si="6"/>
        <v>103949.568432</v>
      </c>
      <c r="F56" s="6">
        <f t="shared" si="2"/>
        <v>106340.40850593599</v>
      </c>
      <c r="G56" s="6">
        <f t="shared" ref="G56:H71" si="7">F56+(F56*0.02)</f>
        <v>108467.21667605471</v>
      </c>
      <c r="H56" s="6">
        <f t="shared" si="7"/>
        <v>110636.5610095758</v>
      </c>
      <c r="I56" s="6">
        <f t="shared" si="3"/>
        <v>84636.969172325495</v>
      </c>
    </row>
    <row r="57" spans="1:9" x14ac:dyDescent="0.25">
      <c r="A57" s="5" t="s">
        <v>60</v>
      </c>
      <c r="B57" s="6">
        <f>117873/4</f>
        <v>29468.25</v>
      </c>
      <c r="C57" s="6">
        <f>117873*0.02+117873</f>
        <v>120230.46</v>
      </c>
      <c r="D57" s="6">
        <f t="shared" si="6"/>
        <v>122635.06920000001</v>
      </c>
      <c r="E57" s="6">
        <f t="shared" si="6"/>
        <v>125087.77058400001</v>
      </c>
      <c r="F57" s="6">
        <f t="shared" si="2"/>
        <v>127964.78930743202</v>
      </c>
      <c r="G57" s="6">
        <f t="shared" si="7"/>
        <v>130524.08509358065</v>
      </c>
      <c r="H57" s="6">
        <f t="shared" si="7"/>
        <v>133134.56679545227</v>
      </c>
      <c r="I57" s="6">
        <f t="shared" si="3"/>
        <v>101847.94359852097</v>
      </c>
    </row>
    <row r="58" spans="1:9" x14ac:dyDescent="0.25">
      <c r="A58" s="5" t="s">
        <v>33</v>
      </c>
      <c r="B58" s="6">
        <f>9377/4</f>
        <v>2344.25</v>
      </c>
      <c r="C58" s="6">
        <f>9377*0.02+9377</f>
        <v>9564.5400000000009</v>
      </c>
      <c r="D58" s="6">
        <f t="shared" si="6"/>
        <v>9755.8308000000015</v>
      </c>
      <c r="E58" s="6">
        <f t="shared" si="6"/>
        <v>9950.9474160000009</v>
      </c>
      <c r="F58" s="6">
        <f t="shared" si="2"/>
        <v>10179.819206568001</v>
      </c>
      <c r="G58" s="6">
        <f t="shared" si="7"/>
        <v>10383.415590699362</v>
      </c>
      <c r="H58" s="6">
        <f t="shared" si="7"/>
        <v>10591.08390251335</v>
      </c>
      <c r="I58" s="6">
        <f t="shared" si="3"/>
        <v>8102.1791854227122</v>
      </c>
    </row>
    <row r="59" spans="1:9" x14ac:dyDescent="0.25">
      <c r="A59" s="5" t="s">
        <v>37</v>
      </c>
      <c r="B59" s="6">
        <f>2080/4</f>
        <v>520</v>
      </c>
      <c r="C59" s="6">
        <f>2080*0.02+2080</f>
        <v>2121.6</v>
      </c>
      <c r="D59" s="6">
        <f t="shared" si="6"/>
        <v>2164.0319999999997</v>
      </c>
      <c r="E59" s="6">
        <f t="shared" si="6"/>
        <v>2207.3126399999996</v>
      </c>
      <c r="F59" s="6">
        <f t="shared" si="2"/>
        <v>2258.0808307199995</v>
      </c>
      <c r="G59" s="6">
        <f t="shared" si="7"/>
        <v>2303.2424473343995</v>
      </c>
      <c r="H59" s="6">
        <f t="shared" si="7"/>
        <v>2349.3072962810875</v>
      </c>
      <c r="I59" s="6">
        <f t="shared" si="3"/>
        <v>1797.2200816550319</v>
      </c>
    </row>
    <row r="60" spans="1:9" x14ac:dyDescent="0.25">
      <c r="A60" s="5" t="s">
        <v>17</v>
      </c>
      <c r="B60" s="6">
        <f>2080/4</f>
        <v>520</v>
      </c>
      <c r="C60" s="6">
        <f>2080*0.02+2080</f>
        <v>2121.6</v>
      </c>
      <c r="D60" s="6">
        <f t="shared" si="6"/>
        <v>2164.0319999999997</v>
      </c>
      <c r="E60" s="6">
        <f t="shared" si="6"/>
        <v>2207.3126399999996</v>
      </c>
      <c r="F60" s="6">
        <f t="shared" si="2"/>
        <v>2258.0808307199995</v>
      </c>
      <c r="G60" s="6">
        <f t="shared" si="7"/>
        <v>2303.2424473343995</v>
      </c>
      <c r="H60" s="6">
        <f t="shared" si="7"/>
        <v>2349.3072962810875</v>
      </c>
      <c r="I60" s="6">
        <f t="shared" si="3"/>
        <v>1797.2200816550319</v>
      </c>
    </row>
    <row r="61" spans="1:9" x14ac:dyDescent="0.25">
      <c r="A61" s="5" t="s">
        <v>18</v>
      </c>
      <c r="B61" s="6">
        <f>2604/4</f>
        <v>651</v>
      </c>
      <c r="C61" s="6">
        <f>2604*0.02+2604</f>
        <v>2656.08</v>
      </c>
      <c r="D61" s="6">
        <f t="shared" si="6"/>
        <v>2709.2015999999999</v>
      </c>
      <c r="E61" s="6">
        <f t="shared" si="6"/>
        <v>2763.385632</v>
      </c>
      <c r="F61" s="6">
        <f t="shared" si="2"/>
        <v>2826.943501536</v>
      </c>
      <c r="G61" s="6">
        <f t="shared" si="7"/>
        <v>2883.4823715667198</v>
      </c>
      <c r="H61" s="6">
        <f t="shared" si="7"/>
        <v>2941.1520189980542</v>
      </c>
      <c r="I61" s="6">
        <f t="shared" si="3"/>
        <v>2249.9812945335116</v>
      </c>
    </row>
    <row r="62" spans="1:9" x14ac:dyDescent="0.25">
      <c r="A62" s="5" t="s">
        <v>19</v>
      </c>
      <c r="B62" s="6">
        <f>2080/4</f>
        <v>520</v>
      </c>
      <c r="C62" s="6">
        <f>2080*0.02+2080</f>
        <v>2121.6</v>
      </c>
      <c r="D62" s="6">
        <f t="shared" si="6"/>
        <v>2164.0319999999997</v>
      </c>
      <c r="E62" s="6">
        <f t="shared" si="6"/>
        <v>2207.3126399999996</v>
      </c>
      <c r="F62" s="6">
        <f t="shared" si="2"/>
        <v>2258.0808307199995</v>
      </c>
      <c r="G62" s="6">
        <f t="shared" si="7"/>
        <v>2303.2424473343995</v>
      </c>
      <c r="H62" s="6">
        <f t="shared" si="7"/>
        <v>2349.3072962810875</v>
      </c>
      <c r="I62" s="6">
        <f t="shared" si="3"/>
        <v>1797.2200816550319</v>
      </c>
    </row>
    <row r="63" spans="1:9" x14ac:dyDescent="0.25">
      <c r="A63" s="5" t="s">
        <v>25</v>
      </c>
      <c r="B63" s="6">
        <f>12480/4</f>
        <v>3120</v>
      </c>
      <c r="C63" s="6">
        <f>12480*0.02+12480</f>
        <v>12729.6</v>
      </c>
      <c r="D63" s="6">
        <f t="shared" si="6"/>
        <v>12984.192000000001</v>
      </c>
      <c r="E63" s="6">
        <f t="shared" si="6"/>
        <v>13243.875840000001</v>
      </c>
      <c r="F63" s="6">
        <f t="shared" si="2"/>
        <v>13548.484984320001</v>
      </c>
      <c r="G63" s="6">
        <f t="shared" si="7"/>
        <v>13819.454684006401</v>
      </c>
      <c r="H63" s="6">
        <f t="shared" si="7"/>
        <v>14095.843777686528</v>
      </c>
      <c r="I63" s="6">
        <f t="shared" si="3"/>
        <v>10783.320489930195</v>
      </c>
    </row>
    <row r="64" spans="1:9" x14ac:dyDescent="0.25">
      <c r="A64" s="5" t="s">
        <v>34</v>
      </c>
      <c r="B64" s="6">
        <f>2080/4</f>
        <v>520</v>
      </c>
      <c r="C64" s="6">
        <f>2080*0.02+2080</f>
        <v>2121.6</v>
      </c>
      <c r="D64" s="6">
        <f t="shared" si="6"/>
        <v>2164.0319999999997</v>
      </c>
      <c r="E64" s="6">
        <f t="shared" si="6"/>
        <v>2207.3126399999996</v>
      </c>
      <c r="F64" s="6">
        <f t="shared" si="2"/>
        <v>2258.0808307199995</v>
      </c>
      <c r="G64" s="6">
        <f t="shared" si="7"/>
        <v>2303.2424473343995</v>
      </c>
      <c r="H64" s="6">
        <f t="shared" si="7"/>
        <v>2349.3072962810875</v>
      </c>
      <c r="I64" s="6">
        <f t="shared" si="3"/>
        <v>1797.2200816550319</v>
      </c>
    </row>
    <row r="65" spans="1:9" x14ac:dyDescent="0.25">
      <c r="A65" s="5" t="s">
        <v>21</v>
      </c>
      <c r="B65" s="6">
        <f>40417/4</f>
        <v>10104.25</v>
      </c>
      <c r="C65" s="6">
        <f>40417*0.02+40417</f>
        <v>41225.339999999997</v>
      </c>
      <c r="D65" s="6">
        <f t="shared" si="6"/>
        <v>42049.846799999999</v>
      </c>
      <c r="E65" s="6">
        <f t="shared" si="6"/>
        <v>42890.843736000003</v>
      </c>
      <c r="F65" s="6">
        <f t="shared" si="2"/>
        <v>43877.333141928</v>
      </c>
      <c r="G65" s="6">
        <f t="shared" si="7"/>
        <v>44754.879804766562</v>
      </c>
      <c r="H65" s="6">
        <f t="shared" si="7"/>
        <v>45649.977400861892</v>
      </c>
      <c r="I65" s="6">
        <f t="shared" si="3"/>
        <v>34922.232711659344</v>
      </c>
    </row>
    <row r="66" spans="1:9" x14ac:dyDescent="0.25">
      <c r="A66" s="5" t="s">
        <v>20</v>
      </c>
      <c r="B66" s="6">
        <f>31583/4</f>
        <v>7895.75</v>
      </c>
      <c r="C66" s="6">
        <f>31583*0.02+31583</f>
        <v>32214.66</v>
      </c>
      <c r="D66" s="6">
        <f t="shared" si="6"/>
        <v>32858.953199999996</v>
      </c>
      <c r="E66" s="6">
        <f t="shared" si="6"/>
        <v>33516.132264</v>
      </c>
      <c r="F66" s="6">
        <f t="shared" si="2"/>
        <v>34287.003306072002</v>
      </c>
      <c r="G66" s="6">
        <f t="shared" si="7"/>
        <v>34972.743372193443</v>
      </c>
      <c r="H66" s="6">
        <f t="shared" si="7"/>
        <v>35672.198239637313</v>
      </c>
      <c r="I66" s="6">
        <f t="shared" si="3"/>
        <v>27289.231653322542</v>
      </c>
    </row>
    <row r="67" spans="1:9" x14ac:dyDescent="0.25">
      <c r="A67" s="5" t="s">
        <v>39</v>
      </c>
      <c r="B67" s="6">
        <f>4160/4</f>
        <v>1040</v>
      </c>
      <c r="C67" s="6">
        <f>4160*0.02+4160</f>
        <v>4243.2</v>
      </c>
      <c r="D67" s="6">
        <f t="shared" si="6"/>
        <v>4328.0639999999994</v>
      </c>
      <c r="E67" s="6">
        <f t="shared" si="6"/>
        <v>4414.6252799999993</v>
      </c>
      <c r="F67" s="6">
        <f t="shared" si="2"/>
        <v>4516.1616614399991</v>
      </c>
      <c r="G67" s="6">
        <f t="shared" si="7"/>
        <v>4606.4848946687989</v>
      </c>
      <c r="H67" s="6">
        <f t="shared" si="7"/>
        <v>4698.6145925621749</v>
      </c>
      <c r="I67" s="6">
        <f t="shared" si="3"/>
        <v>3594.4401633100638</v>
      </c>
    </row>
    <row r="68" spans="1:9" x14ac:dyDescent="0.25">
      <c r="A68" s="5" t="s">
        <v>35</v>
      </c>
      <c r="B68" s="6">
        <f>4518/4</f>
        <v>1129.5</v>
      </c>
      <c r="C68" s="6">
        <f>4518*0.02+4518</f>
        <v>4608.3599999999997</v>
      </c>
      <c r="D68" s="6">
        <f t="shared" si="6"/>
        <v>4700.5271999999995</v>
      </c>
      <c r="E68" s="6">
        <f t="shared" si="6"/>
        <v>4794.5377439999993</v>
      </c>
      <c r="F68" s="6">
        <f t="shared" si="2"/>
        <v>4904.8121121119993</v>
      </c>
      <c r="G68" s="6">
        <f t="shared" si="7"/>
        <v>5002.9083543542392</v>
      </c>
      <c r="H68" s="6">
        <f t="shared" si="7"/>
        <v>5102.9665214413244</v>
      </c>
      <c r="I68" s="6">
        <f t="shared" si="3"/>
        <v>3903.7693889026132</v>
      </c>
    </row>
    <row r="69" spans="1:9" x14ac:dyDescent="0.25">
      <c r="A69" s="5" t="s">
        <v>36</v>
      </c>
      <c r="B69" s="6">
        <f>2080/4</f>
        <v>520</v>
      </c>
      <c r="C69" s="6">
        <f>2080*0.02+2080</f>
        <v>2121.6</v>
      </c>
      <c r="D69" s="6">
        <f t="shared" si="6"/>
        <v>2164.0319999999997</v>
      </c>
      <c r="E69" s="6">
        <f t="shared" si="6"/>
        <v>2207.3126399999996</v>
      </c>
      <c r="F69" s="6">
        <f t="shared" si="2"/>
        <v>2258.0808307199995</v>
      </c>
      <c r="G69" s="6">
        <f t="shared" si="7"/>
        <v>2303.2424473343995</v>
      </c>
      <c r="H69" s="6">
        <f t="shared" si="7"/>
        <v>2349.3072962810875</v>
      </c>
      <c r="I69" s="6">
        <f t="shared" si="3"/>
        <v>1797.2200816550319</v>
      </c>
    </row>
    <row r="70" spans="1:9" x14ac:dyDescent="0.25">
      <c r="A70" s="5" t="s">
        <v>61</v>
      </c>
      <c r="B70" s="6">
        <f>7560/4</f>
        <v>1890</v>
      </c>
      <c r="C70" s="6">
        <f>7560*0.02+7560</f>
        <v>7711.2</v>
      </c>
      <c r="D70" s="6">
        <f t="shared" si="6"/>
        <v>7865.424</v>
      </c>
      <c r="E70" s="6">
        <f t="shared" si="6"/>
        <v>8022.7324799999997</v>
      </c>
      <c r="F70" s="6">
        <f t="shared" si="2"/>
        <v>8207.2553270400003</v>
      </c>
      <c r="G70" s="6">
        <f t="shared" si="7"/>
        <v>8371.4004335808004</v>
      </c>
      <c r="H70" s="6">
        <f t="shared" si="7"/>
        <v>8538.8284422524157</v>
      </c>
      <c r="I70" s="6">
        <f t="shared" si="3"/>
        <v>6532.2037583230986</v>
      </c>
    </row>
    <row r="71" spans="1:9" x14ac:dyDescent="0.25">
      <c r="A71" s="5" t="s">
        <v>22</v>
      </c>
      <c r="B71" s="6">
        <f>60830/4</f>
        <v>15207.5</v>
      </c>
      <c r="C71" s="6">
        <f>60830*0.02+60830</f>
        <v>62046.6</v>
      </c>
      <c r="D71" s="6">
        <f t="shared" si="6"/>
        <v>63287.531999999999</v>
      </c>
      <c r="E71" s="6">
        <f t="shared" si="6"/>
        <v>64553.282639999998</v>
      </c>
      <c r="F71" s="6">
        <f>E71+(E71*0.02)</f>
        <v>65844.348292800001</v>
      </c>
      <c r="G71" s="6">
        <f t="shared" si="7"/>
        <v>67161.235258656001</v>
      </c>
      <c r="H71" s="6">
        <f t="shared" si="7"/>
        <v>68504.459963829126</v>
      </c>
      <c r="I71" s="6">
        <f t="shared" si="3"/>
        <v>52405.911872329278</v>
      </c>
    </row>
    <row r="72" spans="1:9" x14ac:dyDescent="0.25">
      <c r="A72" s="5" t="s">
        <v>23</v>
      </c>
      <c r="B72" s="6">
        <f>87176/4</f>
        <v>21794</v>
      </c>
      <c r="C72" s="6">
        <f>87176*0.02+87176</f>
        <v>88919.52</v>
      </c>
      <c r="D72" s="6">
        <f>C72+(C72*0.02)</f>
        <v>90697.910400000008</v>
      </c>
      <c r="E72" s="6">
        <f>D72+(D72*0.02)</f>
        <v>92511.868608000004</v>
      </c>
      <c r="F72" s="6">
        <f>E72+(E72*0.02)</f>
        <v>94362.105980160006</v>
      </c>
      <c r="G72" s="6">
        <f>F72+(F72*0.02)</f>
        <v>96249.3480997632</v>
      </c>
      <c r="H72" s="6">
        <f>G72+(G72*0.02)</f>
        <v>98174.335061758466</v>
      </c>
      <c r="I72" s="6">
        <f t="shared" si="3"/>
        <v>75103.366322245231</v>
      </c>
    </row>
    <row r="73" spans="1:9" x14ac:dyDescent="0.25">
      <c r="A73" s="5" t="s">
        <v>24</v>
      </c>
      <c r="B73" s="6">
        <f>49570/4</f>
        <v>12392.5</v>
      </c>
      <c r="C73" s="6">
        <f>49570*0.02+49570</f>
        <v>50561.4</v>
      </c>
      <c r="D73" s="6">
        <f>C73+(C73*0.02)</f>
        <v>51572.628000000004</v>
      </c>
      <c r="E73" s="6">
        <f>D73+(D73*0.02)</f>
        <v>52604.080560000002</v>
      </c>
      <c r="F73" s="6">
        <f t="shared" si="2"/>
        <v>53813.974412880001</v>
      </c>
      <c r="G73" s="6">
        <f>F73+(F73*0.02)</f>
        <v>54890.253901137599</v>
      </c>
      <c r="H73" s="6">
        <f>G73+(G73*0.02)</f>
        <v>55988.058979160349</v>
      </c>
      <c r="I73" s="6">
        <f t="shared" si="3"/>
        <v>42830.865119057664</v>
      </c>
    </row>
    <row r="74" spans="1:9" x14ac:dyDescent="0.25">
      <c r="A74" s="9" t="s">
        <v>49</v>
      </c>
      <c r="B74" s="8">
        <v>294344</v>
      </c>
      <c r="C74" s="8">
        <v>1181821</v>
      </c>
      <c r="D74" s="8">
        <f>SUM(D20:D73)</f>
        <v>1205451.1368000002</v>
      </c>
      <c r="E74" s="8">
        <v>1229555</v>
      </c>
      <c r="F74" s="8">
        <v>1257360</v>
      </c>
      <c r="G74" s="8">
        <v>1282501</v>
      </c>
      <c r="H74" s="8">
        <v>1308153</v>
      </c>
      <c r="I74" s="8">
        <v>1000737</v>
      </c>
    </row>
    <row r="75" spans="1:9" x14ac:dyDescent="0.25">
      <c r="A75" s="5"/>
      <c r="B75" s="5"/>
      <c r="C75" s="5"/>
      <c r="D75" s="5"/>
      <c r="E75" s="5"/>
      <c r="F75" s="5"/>
      <c r="G75" s="5"/>
      <c r="H75" s="5"/>
    </row>
    <row r="76" spans="1:9" x14ac:dyDescent="0.25">
      <c r="A76" s="9" t="s">
        <v>50</v>
      </c>
      <c r="B76" s="6">
        <f>SUM(B74:I74)</f>
        <v>8759922.1368000004</v>
      </c>
      <c r="C76" s="5"/>
      <c r="D76" s="5"/>
      <c r="E76" s="5"/>
      <c r="F76" s="5"/>
      <c r="G76" s="5"/>
      <c r="H76" s="5"/>
    </row>
    <row r="83" spans="1:1" ht="15.6" x14ac:dyDescent="0.3">
      <c r="A83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C12" sqref="C12"/>
    </sheetView>
  </sheetViews>
  <sheetFormatPr defaultColWidth="9.109375" defaultRowHeight="15" x14ac:dyDescent="0.25"/>
  <cols>
    <col min="1" max="1" width="43.88671875" style="1" customWidth="1"/>
    <col min="2" max="2" width="13.44140625" style="1" customWidth="1"/>
    <col min="3" max="3" width="10.88671875" style="1" customWidth="1"/>
    <col min="4" max="4" width="14" style="1" customWidth="1"/>
    <col min="5" max="5" width="12.6640625" style="1" customWidth="1"/>
    <col min="6" max="6" width="11" style="1" customWidth="1"/>
    <col min="7" max="8" width="12.6640625" style="1" customWidth="1"/>
    <col min="9" max="9" width="11" style="1" customWidth="1"/>
    <col min="10" max="10" width="12.6640625" style="1" customWidth="1"/>
    <col min="11" max="11" width="13" style="1" customWidth="1"/>
    <col min="12" max="12" width="10.44140625" style="1" customWidth="1"/>
    <col min="13" max="13" width="13" style="1" customWidth="1"/>
    <col min="14" max="14" width="13.88671875" style="1" customWidth="1"/>
    <col min="15" max="15" width="9.33203125" style="1" customWidth="1"/>
    <col min="16" max="16" width="13.88671875" style="1" customWidth="1"/>
    <col min="17" max="17" width="13.44140625" style="1" customWidth="1"/>
    <col min="18" max="18" width="10.33203125" style="1" customWidth="1"/>
    <col min="19" max="19" width="13.44140625" style="1" customWidth="1"/>
    <col min="20" max="20" width="12.5546875" style="1" customWidth="1"/>
    <col min="21" max="21" width="10.33203125" style="1" customWidth="1"/>
    <col min="22" max="22" width="12.5546875" style="1" customWidth="1"/>
    <col min="23" max="23" width="11.109375" style="1" customWidth="1"/>
    <col min="24" max="24" width="9.109375" style="1" customWidth="1"/>
    <col min="25" max="25" width="10.33203125" style="1" customWidth="1"/>
    <col min="26" max="16384" width="9.109375" style="1"/>
  </cols>
  <sheetData>
    <row r="1" spans="1:25" ht="39.6" x14ac:dyDescent="0.25">
      <c r="A1" s="17" t="s">
        <v>95</v>
      </c>
    </row>
    <row r="2" spans="1:25" x14ac:dyDescent="0.25">
      <c r="A2" s="16" t="s">
        <v>69</v>
      </c>
    </row>
    <row r="3" spans="1:25" x14ac:dyDescent="0.25">
      <c r="A3" s="2"/>
      <c r="O3" s="4"/>
    </row>
    <row r="4" spans="1:25" ht="26.4" x14ac:dyDescent="0.25">
      <c r="A4" s="3" t="s">
        <v>0</v>
      </c>
      <c r="B4" s="4" t="s">
        <v>70</v>
      </c>
      <c r="C4" s="4" t="s">
        <v>78</v>
      </c>
      <c r="D4" s="4" t="s">
        <v>52</v>
      </c>
      <c r="E4" s="4" t="s">
        <v>71</v>
      </c>
      <c r="F4" s="4" t="s">
        <v>78</v>
      </c>
      <c r="G4" s="4" t="s">
        <v>52</v>
      </c>
      <c r="H4" s="4" t="s">
        <v>72</v>
      </c>
      <c r="I4" s="4" t="s">
        <v>78</v>
      </c>
      <c r="J4" s="4" t="s">
        <v>52</v>
      </c>
      <c r="K4" s="4" t="s">
        <v>73</v>
      </c>
      <c r="L4" s="4" t="s">
        <v>78</v>
      </c>
      <c r="M4" s="4" t="s">
        <v>52</v>
      </c>
      <c r="N4" s="4" t="s">
        <v>74</v>
      </c>
      <c r="O4" s="4" t="s">
        <v>78</v>
      </c>
      <c r="P4" s="4" t="s">
        <v>52</v>
      </c>
      <c r="Q4" s="4" t="s">
        <v>75</v>
      </c>
      <c r="R4" s="4" t="s">
        <v>78</v>
      </c>
      <c r="S4" s="4" t="s">
        <v>52</v>
      </c>
      <c r="T4" s="4" t="s">
        <v>76</v>
      </c>
      <c r="U4" s="4" t="s">
        <v>78</v>
      </c>
      <c r="V4" s="4" t="s">
        <v>52</v>
      </c>
      <c r="W4" s="11" t="s">
        <v>77</v>
      </c>
      <c r="X4" s="4" t="s">
        <v>78</v>
      </c>
      <c r="Y4" s="4" t="s">
        <v>52</v>
      </c>
    </row>
    <row r="5" spans="1:25" x14ac:dyDescent="0.25">
      <c r="A5" s="5" t="s">
        <v>1</v>
      </c>
      <c r="B5" s="6"/>
      <c r="C5" s="6"/>
      <c r="D5" s="6"/>
      <c r="E5" s="6">
        <f t="shared" ref="E5:E40" si="0">B5+(B5*0.02)</f>
        <v>0</v>
      </c>
      <c r="F5" s="6"/>
      <c r="G5" s="6"/>
      <c r="H5" s="6">
        <f t="shared" ref="H5:H40" si="1">E5+(E5*0.02)</f>
        <v>0</v>
      </c>
      <c r="I5" s="6"/>
      <c r="J5" s="6"/>
      <c r="K5" s="6">
        <f t="shared" ref="K5:K22" si="2">H5+(H5*0.02)</f>
        <v>0</v>
      </c>
      <c r="L5" s="6"/>
      <c r="M5" s="6"/>
      <c r="N5" s="6">
        <f t="shared" ref="N5:N58" si="3">K5+(K5*0.023)</f>
        <v>0</v>
      </c>
      <c r="O5" s="6"/>
      <c r="P5" s="6"/>
      <c r="Q5" s="6">
        <f t="shared" ref="Q5:Q40" si="4">N5+(N5*0.02)</f>
        <v>0</v>
      </c>
      <c r="R5" s="6"/>
      <c r="S5" s="6"/>
      <c r="T5" s="6">
        <f t="shared" ref="T5:T22" si="5">Q5+(Q5*0.02)</f>
        <v>0</v>
      </c>
      <c r="U5" s="6"/>
      <c r="V5" s="6"/>
      <c r="W5" s="12">
        <f t="shared" ref="W5:W40" si="6">T5+(T5*0.02)</f>
        <v>0</v>
      </c>
      <c r="X5" s="6"/>
      <c r="Y5" s="6"/>
    </row>
    <row r="6" spans="1:25" x14ac:dyDescent="0.25">
      <c r="A6" s="5" t="s">
        <v>26</v>
      </c>
      <c r="B6" s="6"/>
      <c r="C6" s="6"/>
      <c r="D6" s="6"/>
      <c r="E6" s="6">
        <f t="shared" si="0"/>
        <v>0</v>
      </c>
      <c r="F6" s="6"/>
      <c r="G6" s="6"/>
      <c r="H6" s="6">
        <f t="shared" si="1"/>
        <v>0</v>
      </c>
      <c r="I6" s="6"/>
      <c r="J6" s="6"/>
      <c r="K6" s="6">
        <f t="shared" si="2"/>
        <v>0</v>
      </c>
      <c r="L6" s="6"/>
      <c r="M6" s="6"/>
      <c r="N6" s="6">
        <f t="shared" si="3"/>
        <v>0</v>
      </c>
      <c r="O6" s="6"/>
      <c r="P6" s="6"/>
      <c r="Q6" s="6">
        <f t="shared" si="4"/>
        <v>0</v>
      </c>
      <c r="R6" s="6"/>
      <c r="S6" s="6"/>
      <c r="T6" s="6">
        <f t="shared" si="5"/>
        <v>0</v>
      </c>
      <c r="U6" s="6"/>
      <c r="V6" s="6"/>
      <c r="W6" s="12">
        <f t="shared" si="6"/>
        <v>0</v>
      </c>
      <c r="X6" s="6"/>
      <c r="Y6" s="6"/>
    </row>
    <row r="7" spans="1:25" x14ac:dyDescent="0.25">
      <c r="A7" s="5" t="s">
        <v>2</v>
      </c>
      <c r="B7" s="6"/>
      <c r="C7" s="6"/>
      <c r="D7" s="6"/>
      <c r="E7" s="6">
        <f t="shared" si="0"/>
        <v>0</v>
      </c>
      <c r="F7" s="6"/>
      <c r="G7" s="6"/>
      <c r="H7" s="6">
        <f t="shared" si="1"/>
        <v>0</v>
      </c>
      <c r="I7" s="6"/>
      <c r="J7" s="6"/>
      <c r="K7" s="6">
        <f t="shared" si="2"/>
        <v>0</v>
      </c>
      <c r="L7" s="6"/>
      <c r="M7" s="6"/>
      <c r="N7" s="6">
        <f t="shared" si="3"/>
        <v>0</v>
      </c>
      <c r="O7" s="6"/>
      <c r="P7" s="6"/>
      <c r="Q7" s="6">
        <f t="shared" si="4"/>
        <v>0</v>
      </c>
      <c r="R7" s="6"/>
      <c r="S7" s="6"/>
      <c r="T7" s="6">
        <f t="shared" si="5"/>
        <v>0</v>
      </c>
      <c r="U7" s="6"/>
      <c r="V7" s="6"/>
      <c r="W7" s="12">
        <f t="shared" si="6"/>
        <v>0</v>
      </c>
      <c r="X7" s="6"/>
      <c r="Y7" s="6"/>
    </row>
    <row r="8" spans="1:25" x14ac:dyDescent="0.25">
      <c r="A8" s="5" t="s">
        <v>3</v>
      </c>
      <c r="B8" s="6"/>
      <c r="C8" s="6"/>
      <c r="D8" s="6"/>
      <c r="E8" s="6">
        <f t="shared" si="0"/>
        <v>0</v>
      </c>
      <c r="F8" s="6"/>
      <c r="G8" s="6"/>
      <c r="H8" s="6">
        <f t="shared" si="1"/>
        <v>0</v>
      </c>
      <c r="I8" s="6"/>
      <c r="J8" s="6"/>
      <c r="K8" s="6">
        <f t="shared" si="2"/>
        <v>0</v>
      </c>
      <c r="L8" s="6"/>
      <c r="M8" s="6"/>
      <c r="N8" s="6">
        <f t="shared" si="3"/>
        <v>0</v>
      </c>
      <c r="O8" s="6"/>
      <c r="P8" s="6"/>
      <c r="Q8" s="6">
        <f t="shared" si="4"/>
        <v>0</v>
      </c>
      <c r="R8" s="6"/>
      <c r="S8" s="6"/>
      <c r="T8" s="6">
        <f t="shared" si="5"/>
        <v>0</v>
      </c>
      <c r="U8" s="6"/>
      <c r="V8" s="6"/>
      <c r="W8" s="12">
        <f t="shared" si="6"/>
        <v>0</v>
      </c>
      <c r="X8" s="6"/>
      <c r="Y8" s="6"/>
    </row>
    <row r="9" spans="1:25" x14ac:dyDescent="0.25">
      <c r="A9" s="5" t="s">
        <v>4</v>
      </c>
      <c r="B9" s="6"/>
      <c r="C9" s="6"/>
      <c r="D9" s="6"/>
      <c r="E9" s="6">
        <f t="shared" si="0"/>
        <v>0</v>
      </c>
      <c r="F9" s="6"/>
      <c r="G9" s="6"/>
      <c r="H9" s="6">
        <f t="shared" si="1"/>
        <v>0</v>
      </c>
      <c r="I9" s="6"/>
      <c r="J9" s="6"/>
      <c r="K9" s="6">
        <f t="shared" si="2"/>
        <v>0</v>
      </c>
      <c r="L9" s="6"/>
      <c r="M9" s="6"/>
      <c r="N9" s="6">
        <f t="shared" si="3"/>
        <v>0</v>
      </c>
      <c r="O9" s="6"/>
      <c r="P9" s="6"/>
      <c r="Q9" s="6">
        <f t="shared" si="4"/>
        <v>0</v>
      </c>
      <c r="R9" s="6"/>
      <c r="S9" s="6"/>
      <c r="T9" s="6">
        <f t="shared" si="5"/>
        <v>0</v>
      </c>
      <c r="U9" s="6"/>
      <c r="V9" s="6"/>
      <c r="W9" s="12">
        <f t="shared" si="6"/>
        <v>0</v>
      </c>
      <c r="X9" s="6"/>
      <c r="Y9" s="6"/>
    </row>
    <row r="10" spans="1:25" x14ac:dyDescent="0.25">
      <c r="A10" s="5" t="s">
        <v>5</v>
      </c>
      <c r="B10" s="6"/>
      <c r="C10" s="6"/>
      <c r="D10" s="6"/>
      <c r="E10" s="6">
        <f t="shared" si="0"/>
        <v>0</v>
      </c>
      <c r="F10" s="6"/>
      <c r="G10" s="6"/>
      <c r="H10" s="6">
        <f t="shared" si="1"/>
        <v>0</v>
      </c>
      <c r="I10" s="6"/>
      <c r="J10" s="6"/>
      <c r="K10" s="6">
        <f t="shared" si="2"/>
        <v>0</v>
      </c>
      <c r="L10" s="6"/>
      <c r="M10" s="6"/>
      <c r="N10" s="6">
        <f t="shared" si="3"/>
        <v>0</v>
      </c>
      <c r="O10" s="6"/>
      <c r="P10" s="6"/>
      <c r="Q10" s="6">
        <f t="shared" si="4"/>
        <v>0</v>
      </c>
      <c r="R10" s="6"/>
      <c r="S10" s="6"/>
      <c r="T10" s="6">
        <f t="shared" si="5"/>
        <v>0</v>
      </c>
      <c r="U10" s="6"/>
      <c r="V10" s="6"/>
      <c r="W10" s="12">
        <f t="shared" si="6"/>
        <v>0</v>
      </c>
      <c r="X10" s="6"/>
      <c r="Y10" s="6"/>
    </row>
    <row r="11" spans="1:25" x14ac:dyDescent="0.25">
      <c r="A11" s="5" t="s">
        <v>6</v>
      </c>
      <c r="B11" s="6"/>
      <c r="C11" s="6"/>
      <c r="D11" s="6"/>
      <c r="E11" s="6">
        <f t="shared" si="0"/>
        <v>0</v>
      </c>
      <c r="F11" s="6"/>
      <c r="G11" s="6"/>
      <c r="H11" s="6">
        <f t="shared" si="1"/>
        <v>0</v>
      </c>
      <c r="I11" s="6"/>
      <c r="J11" s="6"/>
      <c r="K11" s="6">
        <f t="shared" si="2"/>
        <v>0</v>
      </c>
      <c r="L11" s="6"/>
      <c r="M11" s="6"/>
      <c r="N11" s="6">
        <f t="shared" si="3"/>
        <v>0</v>
      </c>
      <c r="O11" s="6"/>
      <c r="P11" s="6"/>
      <c r="Q11" s="6">
        <f t="shared" si="4"/>
        <v>0</v>
      </c>
      <c r="R11" s="6"/>
      <c r="S11" s="6"/>
      <c r="T11" s="6">
        <f t="shared" si="5"/>
        <v>0</v>
      </c>
      <c r="U11" s="6"/>
      <c r="V11" s="6"/>
      <c r="W11" s="12">
        <f t="shared" si="6"/>
        <v>0</v>
      </c>
      <c r="X11" s="6"/>
      <c r="Y11" s="6"/>
    </row>
    <row r="12" spans="1:25" x14ac:dyDescent="0.25">
      <c r="A12" s="5" t="s">
        <v>86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2"/>
      <c r="X12" s="6"/>
      <c r="Y12" s="6"/>
    </row>
    <row r="13" spans="1:25" x14ac:dyDescent="0.25">
      <c r="A13" s="5" t="s">
        <v>87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  <c r="X13" s="6"/>
      <c r="Y13" s="6"/>
    </row>
    <row r="14" spans="1:25" x14ac:dyDescent="0.25">
      <c r="A14" s="5" t="s">
        <v>53</v>
      </c>
      <c r="B14" s="6"/>
      <c r="C14" s="6"/>
      <c r="D14" s="6"/>
      <c r="E14" s="6">
        <f t="shared" si="0"/>
        <v>0</v>
      </c>
      <c r="F14" s="6"/>
      <c r="G14" s="6"/>
      <c r="H14" s="6">
        <f t="shared" si="1"/>
        <v>0</v>
      </c>
      <c r="I14" s="6"/>
      <c r="J14" s="6"/>
      <c r="K14" s="6">
        <f t="shared" si="2"/>
        <v>0</v>
      </c>
      <c r="L14" s="6"/>
      <c r="M14" s="6"/>
      <c r="N14" s="6">
        <f t="shared" si="3"/>
        <v>0</v>
      </c>
      <c r="O14" s="6"/>
      <c r="P14" s="6"/>
      <c r="Q14" s="6">
        <f t="shared" si="4"/>
        <v>0</v>
      </c>
      <c r="R14" s="6"/>
      <c r="S14" s="6"/>
      <c r="T14" s="6">
        <f t="shared" si="5"/>
        <v>0</v>
      </c>
      <c r="U14" s="6"/>
      <c r="V14" s="6"/>
      <c r="W14" s="12">
        <f t="shared" si="6"/>
        <v>0</v>
      </c>
      <c r="X14" s="6"/>
      <c r="Y14" s="6"/>
    </row>
    <row r="15" spans="1:25" x14ac:dyDescent="0.25">
      <c r="A15" s="5" t="s">
        <v>88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  <c r="X15" s="6"/>
      <c r="Y15" s="6"/>
    </row>
    <row r="16" spans="1:25" x14ac:dyDescent="0.25">
      <c r="A16" s="5" t="s">
        <v>40</v>
      </c>
      <c r="B16" s="6"/>
      <c r="C16" s="6"/>
      <c r="D16" s="6"/>
      <c r="E16" s="6">
        <f t="shared" si="0"/>
        <v>0</v>
      </c>
      <c r="F16" s="6"/>
      <c r="G16" s="6"/>
      <c r="H16" s="6">
        <f t="shared" si="1"/>
        <v>0</v>
      </c>
      <c r="I16" s="6"/>
      <c r="J16" s="6"/>
      <c r="K16" s="6">
        <f t="shared" si="2"/>
        <v>0</v>
      </c>
      <c r="L16" s="6"/>
      <c r="M16" s="6"/>
      <c r="N16" s="6">
        <f t="shared" si="3"/>
        <v>0</v>
      </c>
      <c r="O16" s="6"/>
      <c r="P16" s="6"/>
      <c r="Q16" s="6">
        <f t="shared" si="4"/>
        <v>0</v>
      </c>
      <c r="R16" s="6"/>
      <c r="S16" s="6"/>
      <c r="T16" s="6">
        <f t="shared" si="5"/>
        <v>0</v>
      </c>
      <c r="U16" s="6"/>
      <c r="V16" s="6"/>
      <c r="W16" s="12">
        <f t="shared" si="6"/>
        <v>0</v>
      </c>
      <c r="X16" s="6"/>
      <c r="Y16" s="6"/>
    </row>
    <row r="17" spans="1:25" x14ac:dyDescent="0.25">
      <c r="A17" s="5" t="s">
        <v>41</v>
      </c>
      <c r="B17" s="6"/>
      <c r="C17" s="6"/>
      <c r="D17" s="6"/>
      <c r="E17" s="6">
        <f t="shared" si="0"/>
        <v>0</v>
      </c>
      <c r="F17" s="6"/>
      <c r="G17" s="6"/>
      <c r="H17" s="6">
        <f t="shared" si="1"/>
        <v>0</v>
      </c>
      <c r="I17" s="6"/>
      <c r="J17" s="6"/>
      <c r="K17" s="6">
        <f t="shared" si="2"/>
        <v>0</v>
      </c>
      <c r="L17" s="6"/>
      <c r="M17" s="6"/>
      <c r="N17" s="6">
        <f t="shared" si="3"/>
        <v>0</v>
      </c>
      <c r="O17" s="6"/>
      <c r="P17" s="6"/>
      <c r="Q17" s="6">
        <f t="shared" si="4"/>
        <v>0</v>
      </c>
      <c r="R17" s="6"/>
      <c r="S17" s="6"/>
      <c r="T17" s="6">
        <f t="shared" si="5"/>
        <v>0</v>
      </c>
      <c r="U17" s="6"/>
      <c r="V17" s="6"/>
      <c r="W17" s="12">
        <f t="shared" si="6"/>
        <v>0</v>
      </c>
      <c r="X17" s="6"/>
      <c r="Y17" s="6"/>
    </row>
    <row r="18" spans="1:25" x14ac:dyDescent="0.25">
      <c r="A18" s="5" t="s">
        <v>42</v>
      </c>
      <c r="B18" s="6"/>
      <c r="C18" s="6"/>
      <c r="D18" s="6"/>
      <c r="E18" s="6">
        <f t="shared" si="0"/>
        <v>0</v>
      </c>
      <c r="F18" s="6"/>
      <c r="G18" s="6"/>
      <c r="H18" s="6">
        <f t="shared" si="1"/>
        <v>0</v>
      </c>
      <c r="I18" s="6"/>
      <c r="J18" s="6"/>
      <c r="K18" s="6">
        <f t="shared" si="2"/>
        <v>0</v>
      </c>
      <c r="L18" s="6"/>
      <c r="M18" s="6"/>
      <c r="N18" s="6">
        <f t="shared" si="3"/>
        <v>0</v>
      </c>
      <c r="O18" s="6"/>
      <c r="P18" s="6"/>
      <c r="Q18" s="6">
        <f t="shared" si="4"/>
        <v>0</v>
      </c>
      <c r="R18" s="6"/>
      <c r="S18" s="6"/>
      <c r="T18" s="6">
        <f t="shared" si="5"/>
        <v>0</v>
      </c>
      <c r="U18" s="6"/>
      <c r="V18" s="6"/>
      <c r="W18" s="12">
        <f t="shared" si="6"/>
        <v>0</v>
      </c>
      <c r="X18" s="6"/>
      <c r="Y18" s="6"/>
    </row>
    <row r="19" spans="1:25" x14ac:dyDescent="0.25">
      <c r="A19" s="5" t="s">
        <v>7</v>
      </c>
      <c r="B19" s="6"/>
      <c r="C19" s="6"/>
      <c r="D19" s="6"/>
      <c r="E19" s="6">
        <f t="shared" si="0"/>
        <v>0</v>
      </c>
      <c r="F19" s="6"/>
      <c r="G19" s="6"/>
      <c r="H19" s="6">
        <f t="shared" si="1"/>
        <v>0</v>
      </c>
      <c r="I19" s="6"/>
      <c r="J19" s="6"/>
      <c r="K19" s="6">
        <f t="shared" si="2"/>
        <v>0</v>
      </c>
      <c r="L19" s="6"/>
      <c r="M19" s="6"/>
      <c r="N19" s="6">
        <f t="shared" si="3"/>
        <v>0</v>
      </c>
      <c r="O19" s="6"/>
      <c r="P19" s="6"/>
      <c r="Q19" s="6">
        <f t="shared" si="4"/>
        <v>0</v>
      </c>
      <c r="R19" s="6"/>
      <c r="S19" s="6"/>
      <c r="T19" s="6">
        <f t="shared" si="5"/>
        <v>0</v>
      </c>
      <c r="U19" s="6"/>
      <c r="V19" s="6"/>
      <c r="W19" s="12">
        <f t="shared" si="6"/>
        <v>0</v>
      </c>
      <c r="X19" s="6"/>
      <c r="Y19" s="6"/>
    </row>
    <row r="20" spans="1:25" x14ac:dyDescent="0.25">
      <c r="A20" s="5" t="s">
        <v>8</v>
      </c>
      <c r="B20" s="6"/>
      <c r="C20" s="6"/>
      <c r="D20" s="6"/>
      <c r="E20" s="6">
        <f t="shared" si="0"/>
        <v>0</v>
      </c>
      <c r="F20" s="6"/>
      <c r="G20" s="6"/>
      <c r="H20" s="6">
        <f t="shared" si="1"/>
        <v>0</v>
      </c>
      <c r="I20" s="6"/>
      <c r="J20" s="6"/>
      <c r="K20" s="6">
        <f t="shared" si="2"/>
        <v>0</v>
      </c>
      <c r="L20" s="6"/>
      <c r="M20" s="6"/>
      <c r="N20" s="6">
        <f t="shared" si="3"/>
        <v>0</v>
      </c>
      <c r="O20" s="6"/>
      <c r="P20" s="6"/>
      <c r="Q20" s="6">
        <f t="shared" si="4"/>
        <v>0</v>
      </c>
      <c r="R20" s="6"/>
      <c r="S20" s="6"/>
      <c r="T20" s="6">
        <f t="shared" si="5"/>
        <v>0</v>
      </c>
      <c r="U20" s="6"/>
      <c r="V20" s="6"/>
      <c r="W20" s="12">
        <f t="shared" si="6"/>
        <v>0</v>
      </c>
      <c r="X20" s="6"/>
      <c r="Y20" s="6"/>
    </row>
    <row r="21" spans="1:25" x14ac:dyDescent="0.25">
      <c r="A21" s="5" t="s">
        <v>9</v>
      </c>
      <c r="B21" s="6"/>
      <c r="C21" s="6"/>
      <c r="D21" s="6"/>
      <c r="E21" s="6">
        <f t="shared" si="0"/>
        <v>0</v>
      </c>
      <c r="F21" s="6"/>
      <c r="G21" s="6"/>
      <c r="H21" s="6">
        <f t="shared" si="1"/>
        <v>0</v>
      </c>
      <c r="I21" s="6"/>
      <c r="J21" s="6"/>
      <c r="K21" s="6">
        <f t="shared" si="2"/>
        <v>0</v>
      </c>
      <c r="L21" s="6"/>
      <c r="M21" s="6"/>
      <c r="N21" s="6">
        <f t="shared" si="3"/>
        <v>0</v>
      </c>
      <c r="O21" s="6"/>
      <c r="P21" s="6"/>
      <c r="Q21" s="6">
        <f t="shared" si="4"/>
        <v>0</v>
      </c>
      <c r="R21" s="6"/>
      <c r="S21" s="6"/>
      <c r="T21" s="6">
        <f t="shared" si="5"/>
        <v>0</v>
      </c>
      <c r="U21" s="6"/>
      <c r="V21" s="6"/>
      <c r="W21" s="12">
        <f t="shared" si="6"/>
        <v>0</v>
      </c>
      <c r="X21" s="6"/>
      <c r="Y21" s="6"/>
    </row>
    <row r="22" spans="1:25" x14ac:dyDescent="0.25">
      <c r="A22" s="5" t="s">
        <v>28</v>
      </c>
      <c r="B22" s="6"/>
      <c r="C22" s="6"/>
      <c r="D22" s="6"/>
      <c r="E22" s="6">
        <f t="shared" si="0"/>
        <v>0</v>
      </c>
      <c r="F22" s="6"/>
      <c r="G22" s="6"/>
      <c r="H22" s="6">
        <f t="shared" si="1"/>
        <v>0</v>
      </c>
      <c r="I22" s="6"/>
      <c r="J22" s="6"/>
      <c r="K22" s="6">
        <f t="shared" si="2"/>
        <v>0</v>
      </c>
      <c r="L22" s="6"/>
      <c r="M22" s="6"/>
      <c r="N22" s="6">
        <f t="shared" si="3"/>
        <v>0</v>
      </c>
      <c r="O22" s="6"/>
      <c r="P22" s="6"/>
      <c r="Q22" s="6">
        <f t="shared" si="4"/>
        <v>0</v>
      </c>
      <c r="R22" s="6"/>
      <c r="S22" s="6"/>
      <c r="T22" s="6">
        <f t="shared" si="5"/>
        <v>0</v>
      </c>
      <c r="U22" s="6"/>
      <c r="V22" s="6"/>
      <c r="W22" s="12">
        <f t="shared" si="6"/>
        <v>0</v>
      </c>
      <c r="X22" s="6"/>
      <c r="Y22" s="6"/>
    </row>
    <row r="23" spans="1:25" x14ac:dyDescent="0.25">
      <c r="A23" s="5" t="s">
        <v>29</v>
      </c>
      <c r="B23" s="6"/>
      <c r="C23" s="6"/>
      <c r="D23" s="6"/>
      <c r="E23" s="6">
        <f t="shared" si="0"/>
        <v>0</v>
      </c>
      <c r="F23" s="6"/>
      <c r="G23" s="6"/>
      <c r="H23" s="6">
        <f t="shared" si="1"/>
        <v>0</v>
      </c>
      <c r="I23" s="6"/>
      <c r="J23" s="6"/>
      <c r="K23" s="6">
        <f t="shared" ref="K23:K42" si="7">H23+(H23*0.02)</f>
        <v>0</v>
      </c>
      <c r="L23" s="6"/>
      <c r="M23" s="6"/>
      <c r="N23" s="6">
        <f t="shared" si="3"/>
        <v>0</v>
      </c>
      <c r="O23" s="6"/>
      <c r="P23" s="6"/>
      <c r="Q23" s="6">
        <f t="shared" si="4"/>
        <v>0</v>
      </c>
      <c r="R23" s="6"/>
      <c r="S23" s="6"/>
      <c r="T23" s="6">
        <f t="shared" ref="T23:T42" si="8">Q23+(Q23*0.02)</f>
        <v>0</v>
      </c>
      <c r="U23" s="6"/>
      <c r="V23" s="6"/>
      <c r="W23" s="12">
        <f t="shared" si="6"/>
        <v>0</v>
      </c>
      <c r="X23" s="6"/>
      <c r="Y23" s="6"/>
    </row>
    <row r="24" spans="1:25" x14ac:dyDescent="0.25">
      <c r="A24" s="5" t="s">
        <v>10</v>
      </c>
      <c r="B24" s="6"/>
      <c r="C24" s="6"/>
      <c r="D24" s="6"/>
      <c r="E24" s="6">
        <f t="shared" si="0"/>
        <v>0</v>
      </c>
      <c r="F24" s="6"/>
      <c r="G24" s="6"/>
      <c r="H24" s="6">
        <f t="shared" si="1"/>
        <v>0</v>
      </c>
      <c r="I24" s="6"/>
      <c r="J24" s="6"/>
      <c r="K24" s="6">
        <f t="shared" si="7"/>
        <v>0</v>
      </c>
      <c r="L24" s="6"/>
      <c r="M24" s="6"/>
      <c r="N24" s="6">
        <f t="shared" si="3"/>
        <v>0</v>
      </c>
      <c r="O24" s="6"/>
      <c r="P24" s="6"/>
      <c r="Q24" s="6">
        <f t="shared" si="4"/>
        <v>0</v>
      </c>
      <c r="R24" s="6"/>
      <c r="S24" s="6"/>
      <c r="T24" s="6">
        <f t="shared" si="8"/>
        <v>0</v>
      </c>
      <c r="U24" s="6"/>
      <c r="V24" s="6"/>
      <c r="W24" s="12">
        <f t="shared" si="6"/>
        <v>0</v>
      </c>
      <c r="X24" s="6"/>
      <c r="Y24" s="6"/>
    </row>
    <row r="25" spans="1:25" x14ac:dyDescent="0.25">
      <c r="A25" s="5" t="s">
        <v>30</v>
      </c>
      <c r="B25" s="6"/>
      <c r="C25" s="6"/>
      <c r="D25" s="6"/>
      <c r="E25" s="6">
        <f t="shared" si="0"/>
        <v>0</v>
      </c>
      <c r="F25" s="6"/>
      <c r="G25" s="6"/>
      <c r="H25" s="6">
        <f t="shared" si="1"/>
        <v>0</v>
      </c>
      <c r="I25" s="6"/>
      <c r="J25" s="6"/>
      <c r="K25" s="6">
        <f t="shared" si="7"/>
        <v>0</v>
      </c>
      <c r="L25" s="6"/>
      <c r="M25" s="6"/>
      <c r="N25" s="6">
        <f t="shared" si="3"/>
        <v>0</v>
      </c>
      <c r="O25" s="6"/>
      <c r="P25" s="6"/>
      <c r="Q25" s="6">
        <f t="shared" si="4"/>
        <v>0</v>
      </c>
      <c r="R25" s="6"/>
      <c r="S25" s="6"/>
      <c r="T25" s="6">
        <f t="shared" si="8"/>
        <v>0</v>
      </c>
      <c r="U25" s="6"/>
      <c r="V25" s="6"/>
      <c r="W25" s="12">
        <f t="shared" si="6"/>
        <v>0</v>
      </c>
      <c r="X25" s="6"/>
      <c r="Y25" s="6"/>
    </row>
    <row r="26" spans="1:25" x14ac:dyDescent="0.25">
      <c r="A26" s="5" t="s">
        <v>56</v>
      </c>
      <c r="B26" s="6"/>
      <c r="C26" s="6"/>
      <c r="D26" s="6"/>
      <c r="E26" s="6">
        <f t="shared" si="0"/>
        <v>0</v>
      </c>
      <c r="F26" s="6"/>
      <c r="G26" s="6"/>
      <c r="H26" s="6">
        <f t="shared" si="1"/>
        <v>0</v>
      </c>
      <c r="I26" s="6"/>
      <c r="J26" s="6"/>
      <c r="K26" s="6">
        <f t="shared" si="7"/>
        <v>0</v>
      </c>
      <c r="L26" s="6"/>
      <c r="M26" s="6"/>
      <c r="N26" s="6">
        <f t="shared" si="3"/>
        <v>0</v>
      </c>
      <c r="O26" s="6"/>
      <c r="P26" s="6"/>
      <c r="Q26" s="6">
        <f t="shared" si="4"/>
        <v>0</v>
      </c>
      <c r="R26" s="6"/>
      <c r="S26" s="6"/>
      <c r="T26" s="6">
        <f t="shared" si="8"/>
        <v>0</v>
      </c>
      <c r="U26" s="6"/>
      <c r="V26" s="6"/>
      <c r="W26" s="12">
        <f t="shared" si="6"/>
        <v>0</v>
      </c>
      <c r="X26" s="6"/>
      <c r="Y26" s="6"/>
    </row>
    <row r="27" spans="1:25" x14ac:dyDescent="0.25">
      <c r="A27" s="5" t="s">
        <v>89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2"/>
      <c r="X27" s="6"/>
      <c r="Y27" s="6"/>
    </row>
    <row r="28" spans="1:25" x14ac:dyDescent="0.25">
      <c r="A28" s="5" t="s">
        <v>65</v>
      </c>
      <c r="B28" s="6"/>
      <c r="C28" s="6"/>
      <c r="D28" s="6"/>
      <c r="E28" s="6">
        <f t="shared" si="0"/>
        <v>0</v>
      </c>
      <c r="F28" s="6"/>
      <c r="G28" s="6"/>
      <c r="H28" s="6">
        <f t="shared" si="1"/>
        <v>0</v>
      </c>
      <c r="I28" s="6"/>
      <c r="J28" s="6"/>
      <c r="K28" s="6">
        <f>H28+(H28*0.02)</f>
        <v>0</v>
      </c>
      <c r="L28" s="6"/>
      <c r="M28" s="6"/>
      <c r="N28" s="6">
        <f>K28+(K28*0.02)</f>
        <v>0</v>
      </c>
      <c r="O28" s="6"/>
      <c r="P28" s="6"/>
      <c r="Q28" s="6">
        <f t="shared" si="4"/>
        <v>0</v>
      </c>
      <c r="R28" s="6"/>
      <c r="S28" s="6"/>
      <c r="T28" s="6">
        <f>Q28+(Q28*0.02)</f>
        <v>0</v>
      </c>
      <c r="U28" s="6"/>
      <c r="V28" s="6"/>
      <c r="W28" s="12">
        <f t="shared" si="6"/>
        <v>0</v>
      </c>
      <c r="X28" s="6"/>
      <c r="Y28" s="6"/>
    </row>
    <row r="29" spans="1:25" x14ac:dyDescent="0.25">
      <c r="A29" s="5" t="s">
        <v>11</v>
      </c>
      <c r="B29" s="6"/>
      <c r="C29" s="6"/>
      <c r="D29" s="6"/>
      <c r="E29" s="6">
        <f t="shared" si="0"/>
        <v>0</v>
      </c>
      <c r="F29" s="6"/>
      <c r="G29" s="6"/>
      <c r="H29" s="6">
        <f t="shared" si="1"/>
        <v>0</v>
      </c>
      <c r="I29" s="6"/>
      <c r="J29" s="6"/>
      <c r="K29" s="6">
        <f t="shared" si="7"/>
        <v>0</v>
      </c>
      <c r="L29" s="6"/>
      <c r="M29" s="6"/>
      <c r="N29" s="6">
        <f t="shared" si="3"/>
        <v>0</v>
      </c>
      <c r="O29" s="6"/>
      <c r="P29" s="6"/>
      <c r="Q29" s="6">
        <f t="shared" si="4"/>
        <v>0</v>
      </c>
      <c r="R29" s="6"/>
      <c r="S29" s="6"/>
      <c r="T29" s="6">
        <f t="shared" si="8"/>
        <v>0</v>
      </c>
      <c r="U29" s="6"/>
      <c r="V29" s="6"/>
      <c r="W29" s="12">
        <f t="shared" si="6"/>
        <v>0</v>
      </c>
      <c r="X29" s="6"/>
      <c r="Y29" s="6"/>
    </row>
    <row r="30" spans="1:25" x14ac:dyDescent="0.25">
      <c r="A30" s="5" t="s">
        <v>38</v>
      </c>
      <c r="B30" s="6"/>
      <c r="C30" s="6"/>
      <c r="D30" s="6"/>
      <c r="E30" s="6">
        <f t="shared" si="0"/>
        <v>0</v>
      </c>
      <c r="F30" s="6"/>
      <c r="G30" s="6"/>
      <c r="H30" s="6">
        <f t="shared" si="1"/>
        <v>0</v>
      </c>
      <c r="I30" s="6"/>
      <c r="J30" s="6"/>
      <c r="K30" s="6">
        <f t="shared" si="7"/>
        <v>0</v>
      </c>
      <c r="L30" s="6"/>
      <c r="M30" s="6"/>
      <c r="N30" s="6">
        <f t="shared" si="3"/>
        <v>0</v>
      </c>
      <c r="O30" s="6"/>
      <c r="P30" s="6"/>
      <c r="Q30" s="6">
        <f t="shared" si="4"/>
        <v>0</v>
      </c>
      <c r="R30" s="6"/>
      <c r="S30" s="6"/>
      <c r="T30" s="6">
        <f t="shared" si="8"/>
        <v>0</v>
      </c>
      <c r="U30" s="6"/>
      <c r="V30" s="6"/>
      <c r="W30" s="12">
        <f t="shared" si="6"/>
        <v>0</v>
      </c>
      <c r="X30" s="6"/>
      <c r="Y30" s="6"/>
    </row>
    <row r="31" spans="1:25" x14ac:dyDescent="0.25">
      <c r="A31" s="5" t="s">
        <v>27</v>
      </c>
      <c r="B31" s="6"/>
      <c r="C31" s="6"/>
      <c r="D31" s="6"/>
      <c r="E31" s="6">
        <f t="shared" si="0"/>
        <v>0</v>
      </c>
      <c r="F31" s="6"/>
      <c r="G31" s="6"/>
      <c r="H31" s="6">
        <f t="shared" si="1"/>
        <v>0</v>
      </c>
      <c r="I31" s="6"/>
      <c r="J31" s="6"/>
      <c r="K31" s="6">
        <f t="shared" si="7"/>
        <v>0</v>
      </c>
      <c r="L31" s="6"/>
      <c r="M31" s="6"/>
      <c r="N31" s="6">
        <f t="shared" si="3"/>
        <v>0</v>
      </c>
      <c r="O31" s="6"/>
      <c r="P31" s="6"/>
      <c r="Q31" s="6">
        <f t="shared" si="4"/>
        <v>0</v>
      </c>
      <c r="R31" s="6"/>
      <c r="S31" s="6"/>
      <c r="T31" s="6">
        <f t="shared" si="8"/>
        <v>0</v>
      </c>
      <c r="U31" s="6"/>
      <c r="V31" s="6"/>
      <c r="W31" s="12">
        <f t="shared" si="6"/>
        <v>0</v>
      </c>
      <c r="X31" s="6"/>
      <c r="Y31" s="6"/>
    </row>
    <row r="32" spans="1:25" x14ac:dyDescent="0.25">
      <c r="A32" s="5" t="s">
        <v>12</v>
      </c>
      <c r="B32" s="6"/>
      <c r="C32" s="6"/>
      <c r="D32" s="6"/>
      <c r="E32" s="6">
        <f t="shared" si="0"/>
        <v>0</v>
      </c>
      <c r="F32" s="6"/>
      <c r="G32" s="6"/>
      <c r="H32" s="6">
        <f t="shared" si="1"/>
        <v>0</v>
      </c>
      <c r="I32" s="6"/>
      <c r="J32" s="6"/>
      <c r="K32" s="6">
        <f t="shared" si="7"/>
        <v>0</v>
      </c>
      <c r="L32" s="6"/>
      <c r="M32" s="6"/>
      <c r="N32" s="6">
        <f t="shared" si="3"/>
        <v>0</v>
      </c>
      <c r="O32" s="6"/>
      <c r="P32" s="6"/>
      <c r="Q32" s="6">
        <f t="shared" si="4"/>
        <v>0</v>
      </c>
      <c r="R32" s="6"/>
      <c r="S32" s="6"/>
      <c r="T32" s="6">
        <f t="shared" si="8"/>
        <v>0</v>
      </c>
      <c r="U32" s="6"/>
      <c r="V32" s="6"/>
      <c r="W32" s="12">
        <f t="shared" si="6"/>
        <v>0</v>
      </c>
      <c r="X32" s="6"/>
      <c r="Y32" s="6"/>
    </row>
    <row r="33" spans="1:25" x14ac:dyDescent="0.25">
      <c r="A33" s="5" t="s">
        <v>31</v>
      </c>
      <c r="B33" s="6"/>
      <c r="C33" s="6"/>
      <c r="D33" s="6"/>
      <c r="E33" s="6">
        <f t="shared" si="0"/>
        <v>0</v>
      </c>
      <c r="F33" s="6"/>
      <c r="G33" s="6"/>
      <c r="H33" s="6">
        <f t="shared" si="1"/>
        <v>0</v>
      </c>
      <c r="I33" s="6"/>
      <c r="J33" s="6"/>
      <c r="K33" s="6">
        <f t="shared" si="7"/>
        <v>0</v>
      </c>
      <c r="L33" s="6"/>
      <c r="M33" s="6"/>
      <c r="N33" s="6">
        <f t="shared" si="3"/>
        <v>0</v>
      </c>
      <c r="O33" s="6"/>
      <c r="P33" s="6"/>
      <c r="Q33" s="6">
        <f t="shared" si="4"/>
        <v>0</v>
      </c>
      <c r="R33" s="6"/>
      <c r="S33" s="6"/>
      <c r="T33" s="6">
        <f t="shared" si="8"/>
        <v>0</v>
      </c>
      <c r="U33" s="6"/>
      <c r="V33" s="6"/>
      <c r="W33" s="12">
        <f t="shared" si="6"/>
        <v>0</v>
      </c>
      <c r="X33" s="6"/>
      <c r="Y33" s="6"/>
    </row>
    <row r="34" spans="1:25" x14ac:dyDescent="0.25">
      <c r="A34" s="5" t="s">
        <v>59</v>
      </c>
      <c r="B34" s="6"/>
      <c r="C34" s="6"/>
      <c r="D34" s="6"/>
      <c r="E34" s="6">
        <f t="shared" si="0"/>
        <v>0</v>
      </c>
      <c r="F34" s="6"/>
      <c r="G34" s="6"/>
      <c r="H34" s="6">
        <f t="shared" si="1"/>
        <v>0</v>
      </c>
      <c r="I34" s="6"/>
      <c r="J34" s="6"/>
      <c r="K34" s="6">
        <f t="shared" si="7"/>
        <v>0</v>
      </c>
      <c r="L34" s="6"/>
      <c r="M34" s="6"/>
      <c r="N34" s="6">
        <f t="shared" si="3"/>
        <v>0</v>
      </c>
      <c r="O34" s="6"/>
      <c r="P34" s="6"/>
      <c r="Q34" s="6">
        <f t="shared" si="4"/>
        <v>0</v>
      </c>
      <c r="R34" s="6"/>
      <c r="S34" s="6"/>
      <c r="T34" s="6">
        <f t="shared" si="8"/>
        <v>0</v>
      </c>
      <c r="U34" s="6"/>
      <c r="V34" s="6"/>
      <c r="W34" s="12">
        <f t="shared" si="6"/>
        <v>0</v>
      </c>
      <c r="X34" s="6"/>
      <c r="Y34" s="6"/>
    </row>
    <row r="35" spans="1:25" x14ac:dyDescent="0.25">
      <c r="A35" s="5" t="s">
        <v>13</v>
      </c>
      <c r="B35" s="6"/>
      <c r="C35" s="6"/>
      <c r="D35" s="6"/>
      <c r="E35" s="6">
        <f t="shared" si="0"/>
        <v>0</v>
      </c>
      <c r="F35" s="6"/>
      <c r="G35" s="6"/>
      <c r="H35" s="6">
        <f t="shared" si="1"/>
        <v>0</v>
      </c>
      <c r="I35" s="6"/>
      <c r="J35" s="6"/>
      <c r="K35" s="6">
        <f t="shared" si="7"/>
        <v>0</v>
      </c>
      <c r="L35" s="6"/>
      <c r="M35" s="6"/>
      <c r="N35" s="6">
        <f t="shared" si="3"/>
        <v>0</v>
      </c>
      <c r="O35" s="6"/>
      <c r="P35" s="6"/>
      <c r="Q35" s="6">
        <f t="shared" si="4"/>
        <v>0</v>
      </c>
      <c r="R35" s="6"/>
      <c r="S35" s="6"/>
      <c r="T35" s="6">
        <f t="shared" si="8"/>
        <v>0</v>
      </c>
      <c r="U35" s="6"/>
      <c r="V35" s="6"/>
      <c r="W35" s="12">
        <f t="shared" si="6"/>
        <v>0</v>
      </c>
      <c r="X35" s="6"/>
      <c r="Y35" s="6"/>
    </row>
    <row r="36" spans="1:25" x14ac:dyDescent="0.25">
      <c r="A36" s="5" t="s">
        <v>57</v>
      </c>
      <c r="B36" s="6"/>
      <c r="C36" s="6"/>
      <c r="D36" s="6"/>
      <c r="E36" s="6">
        <f t="shared" si="0"/>
        <v>0</v>
      </c>
      <c r="F36" s="6"/>
      <c r="G36" s="6"/>
      <c r="H36" s="6">
        <f t="shared" si="1"/>
        <v>0</v>
      </c>
      <c r="I36" s="6"/>
      <c r="J36" s="6"/>
      <c r="K36" s="6">
        <f t="shared" si="7"/>
        <v>0</v>
      </c>
      <c r="L36" s="6"/>
      <c r="M36" s="6"/>
      <c r="N36" s="6">
        <f t="shared" si="3"/>
        <v>0</v>
      </c>
      <c r="O36" s="6"/>
      <c r="P36" s="6"/>
      <c r="Q36" s="6">
        <f t="shared" si="4"/>
        <v>0</v>
      </c>
      <c r="R36" s="6"/>
      <c r="S36" s="6"/>
      <c r="T36" s="6">
        <f t="shared" si="8"/>
        <v>0</v>
      </c>
      <c r="U36" s="6"/>
      <c r="V36" s="6"/>
      <c r="W36" s="12">
        <f t="shared" si="6"/>
        <v>0</v>
      </c>
      <c r="X36" s="6"/>
      <c r="Y36" s="6"/>
    </row>
    <row r="37" spans="1:25" x14ac:dyDescent="0.25">
      <c r="A37" s="5" t="s">
        <v>32</v>
      </c>
      <c r="B37" s="6"/>
      <c r="C37" s="6"/>
      <c r="D37" s="6"/>
      <c r="E37" s="6">
        <f t="shared" si="0"/>
        <v>0</v>
      </c>
      <c r="F37" s="6"/>
      <c r="G37" s="6"/>
      <c r="H37" s="6">
        <f t="shared" si="1"/>
        <v>0</v>
      </c>
      <c r="I37" s="6"/>
      <c r="J37" s="6"/>
      <c r="K37" s="6">
        <f t="shared" si="7"/>
        <v>0</v>
      </c>
      <c r="L37" s="6"/>
      <c r="M37" s="6"/>
      <c r="N37" s="6">
        <f t="shared" si="3"/>
        <v>0</v>
      </c>
      <c r="O37" s="6"/>
      <c r="P37" s="6"/>
      <c r="Q37" s="6">
        <f t="shared" si="4"/>
        <v>0</v>
      </c>
      <c r="R37" s="6"/>
      <c r="S37" s="6"/>
      <c r="T37" s="6">
        <f t="shared" si="8"/>
        <v>0</v>
      </c>
      <c r="U37" s="6"/>
      <c r="V37" s="6"/>
      <c r="W37" s="12">
        <f t="shared" si="6"/>
        <v>0</v>
      </c>
      <c r="X37" s="6"/>
      <c r="Y37" s="6"/>
    </row>
    <row r="38" spans="1:25" x14ac:dyDescent="0.25">
      <c r="A38" s="5" t="s">
        <v>14</v>
      </c>
      <c r="B38" s="6"/>
      <c r="C38" s="6"/>
      <c r="D38" s="6"/>
      <c r="E38" s="6">
        <f t="shared" si="0"/>
        <v>0</v>
      </c>
      <c r="F38" s="6"/>
      <c r="G38" s="6"/>
      <c r="H38" s="6">
        <f t="shared" si="1"/>
        <v>0</v>
      </c>
      <c r="I38" s="6"/>
      <c r="J38" s="6"/>
      <c r="K38" s="6">
        <f t="shared" si="7"/>
        <v>0</v>
      </c>
      <c r="L38" s="6"/>
      <c r="M38" s="6"/>
      <c r="N38" s="6">
        <f t="shared" si="3"/>
        <v>0</v>
      </c>
      <c r="O38" s="6"/>
      <c r="P38" s="6"/>
      <c r="Q38" s="6">
        <f t="shared" si="4"/>
        <v>0</v>
      </c>
      <c r="R38" s="6"/>
      <c r="S38" s="6"/>
      <c r="T38" s="6">
        <f t="shared" si="8"/>
        <v>0</v>
      </c>
      <c r="U38" s="6"/>
      <c r="V38" s="6"/>
      <c r="W38" s="12">
        <f t="shared" si="6"/>
        <v>0</v>
      </c>
      <c r="X38" s="6"/>
      <c r="Y38" s="6"/>
    </row>
    <row r="39" spans="1:25" x14ac:dyDescent="0.25">
      <c r="A39" s="5" t="s">
        <v>58</v>
      </c>
      <c r="B39" s="6"/>
      <c r="C39" s="6"/>
      <c r="D39" s="6"/>
      <c r="E39" s="6">
        <f t="shared" si="0"/>
        <v>0</v>
      </c>
      <c r="F39" s="6"/>
      <c r="G39" s="6"/>
      <c r="H39" s="6">
        <f t="shared" si="1"/>
        <v>0</v>
      </c>
      <c r="I39" s="6"/>
      <c r="J39" s="6"/>
      <c r="K39" s="6">
        <f t="shared" si="7"/>
        <v>0</v>
      </c>
      <c r="L39" s="6"/>
      <c r="M39" s="6"/>
      <c r="N39" s="6">
        <f t="shared" si="3"/>
        <v>0</v>
      </c>
      <c r="O39" s="6"/>
      <c r="P39" s="6"/>
      <c r="Q39" s="6">
        <f t="shared" si="4"/>
        <v>0</v>
      </c>
      <c r="R39" s="6"/>
      <c r="S39" s="6"/>
      <c r="T39" s="6">
        <f t="shared" si="8"/>
        <v>0</v>
      </c>
      <c r="U39" s="6"/>
      <c r="V39" s="6"/>
      <c r="W39" s="12">
        <f t="shared" si="6"/>
        <v>0</v>
      </c>
      <c r="X39" s="6"/>
      <c r="Y39" s="6"/>
    </row>
    <row r="40" spans="1:25" x14ac:dyDescent="0.25">
      <c r="A40" s="5" t="s">
        <v>15</v>
      </c>
      <c r="B40" s="6"/>
      <c r="C40" s="6"/>
      <c r="D40" s="6"/>
      <c r="E40" s="6">
        <f t="shared" si="0"/>
        <v>0</v>
      </c>
      <c r="F40" s="6"/>
      <c r="G40" s="6"/>
      <c r="H40" s="6">
        <f t="shared" si="1"/>
        <v>0</v>
      </c>
      <c r="I40" s="6"/>
      <c r="J40" s="6"/>
      <c r="K40" s="6">
        <f t="shared" si="7"/>
        <v>0</v>
      </c>
      <c r="L40" s="6"/>
      <c r="M40" s="6"/>
      <c r="N40" s="6">
        <f t="shared" si="3"/>
        <v>0</v>
      </c>
      <c r="O40" s="6"/>
      <c r="P40" s="6"/>
      <c r="Q40" s="6">
        <f t="shared" si="4"/>
        <v>0</v>
      </c>
      <c r="R40" s="6"/>
      <c r="S40" s="6"/>
      <c r="T40" s="6">
        <f t="shared" si="8"/>
        <v>0</v>
      </c>
      <c r="U40" s="6"/>
      <c r="V40" s="6"/>
      <c r="W40" s="12">
        <f t="shared" si="6"/>
        <v>0</v>
      </c>
      <c r="X40" s="6"/>
      <c r="Y40" s="6"/>
    </row>
    <row r="41" spans="1:25" x14ac:dyDescent="0.25">
      <c r="A41" s="5" t="s">
        <v>16</v>
      </c>
      <c r="B41" s="6"/>
      <c r="C41" s="6"/>
      <c r="D41" s="6"/>
      <c r="E41" s="6">
        <f t="shared" ref="E41:E58" si="9">B41+(B41*0.02)</f>
        <v>0</v>
      </c>
      <c r="F41" s="6"/>
      <c r="G41" s="6"/>
      <c r="H41" s="6">
        <f t="shared" ref="H41:H58" si="10">E41+(E41*0.02)</f>
        <v>0</v>
      </c>
      <c r="I41" s="6"/>
      <c r="J41" s="6"/>
      <c r="K41" s="6">
        <f t="shared" si="7"/>
        <v>0</v>
      </c>
      <c r="L41" s="6"/>
      <c r="M41" s="6"/>
      <c r="N41" s="6">
        <f t="shared" si="3"/>
        <v>0</v>
      </c>
      <c r="O41" s="6"/>
      <c r="P41" s="6"/>
      <c r="Q41" s="6">
        <f t="shared" ref="Q41:Q58" si="11">N41+(N41*0.02)</f>
        <v>0</v>
      </c>
      <c r="R41" s="6"/>
      <c r="S41" s="6"/>
      <c r="T41" s="6">
        <f t="shared" si="8"/>
        <v>0</v>
      </c>
      <c r="U41" s="6"/>
      <c r="V41" s="6"/>
      <c r="W41" s="12">
        <f t="shared" ref="W41:W58" si="12">T41+(T41*0.02)</f>
        <v>0</v>
      </c>
      <c r="X41" s="6"/>
      <c r="Y41" s="6"/>
    </row>
    <row r="42" spans="1:25" x14ac:dyDescent="0.25">
      <c r="A42" s="5" t="s">
        <v>60</v>
      </c>
      <c r="B42" s="6"/>
      <c r="C42" s="6"/>
      <c r="D42" s="6"/>
      <c r="E42" s="6">
        <f t="shared" si="9"/>
        <v>0</v>
      </c>
      <c r="F42" s="6"/>
      <c r="G42" s="6"/>
      <c r="H42" s="6">
        <f t="shared" si="10"/>
        <v>0</v>
      </c>
      <c r="I42" s="6"/>
      <c r="J42" s="6"/>
      <c r="K42" s="6">
        <f t="shared" si="7"/>
        <v>0</v>
      </c>
      <c r="L42" s="6"/>
      <c r="M42" s="6"/>
      <c r="N42" s="6">
        <f t="shared" si="3"/>
        <v>0</v>
      </c>
      <c r="O42" s="6"/>
      <c r="P42" s="6"/>
      <c r="Q42" s="6">
        <f t="shared" si="11"/>
        <v>0</v>
      </c>
      <c r="R42" s="6"/>
      <c r="S42" s="6"/>
      <c r="T42" s="6">
        <f t="shared" si="8"/>
        <v>0</v>
      </c>
      <c r="U42" s="6"/>
      <c r="V42" s="6"/>
      <c r="W42" s="12">
        <f t="shared" si="12"/>
        <v>0</v>
      </c>
      <c r="X42" s="6"/>
      <c r="Y42" s="6"/>
    </row>
    <row r="43" spans="1:25" x14ac:dyDescent="0.25">
      <c r="A43" s="5" t="s">
        <v>33</v>
      </c>
      <c r="B43" s="6"/>
      <c r="C43" s="6"/>
      <c r="D43" s="6"/>
      <c r="E43" s="6">
        <f t="shared" si="9"/>
        <v>0</v>
      </c>
      <c r="F43" s="6"/>
      <c r="G43" s="6"/>
      <c r="H43" s="6">
        <f t="shared" si="10"/>
        <v>0</v>
      </c>
      <c r="I43" s="6"/>
      <c r="J43" s="6"/>
      <c r="K43" s="6">
        <f t="shared" ref="K43:K58" si="13">H43+(H43*0.02)</f>
        <v>0</v>
      </c>
      <c r="L43" s="6"/>
      <c r="M43" s="6"/>
      <c r="N43" s="6">
        <f t="shared" si="3"/>
        <v>0</v>
      </c>
      <c r="O43" s="6"/>
      <c r="P43" s="6"/>
      <c r="Q43" s="6">
        <f t="shared" si="11"/>
        <v>0</v>
      </c>
      <c r="R43" s="6"/>
      <c r="S43" s="6"/>
      <c r="T43" s="6">
        <f t="shared" ref="T43:T58" si="14">Q43+(Q43*0.02)</f>
        <v>0</v>
      </c>
      <c r="U43" s="6"/>
      <c r="V43" s="6"/>
      <c r="W43" s="12">
        <f t="shared" si="12"/>
        <v>0</v>
      </c>
      <c r="X43" s="6"/>
      <c r="Y43" s="6"/>
    </row>
    <row r="44" spans="1:25" x14ac:dyDescent="0.25">
      <c r="A44" s="5" t="s">
        <v>37</v>
      </c>
      <c r="B44" s="6"/>
      <c r="C44" s="6"/>
      <c r="D44" s="6"/>
      <c r="E44" s="6">
        <f t="shared" si="9"/>
        <v>0</v>
      </c>
      <c r="F44" s="6"/>
      <c r="G44" s="6"/>
      <c r="H44" s="6">
        <f t="shared" si="10"/>
        <v>0</v>
      </c>
      <c r="I44" s="6"/>
      <c r="J44" s="6"/>
      <c r="K44" s="6">
        <f t="shared" si="13"/>
        <v>0</v>
      </c>
      <c r="L44" s="6"/>
      <c r="M44" s="6"/>
      <c r="N44" s="6">
        <f t="shared" si="3"/>
        <v>0</v>
      </c>
      <c r="O44" s="6"/>
      <c r="P44" s="6"/>
      <c r="Q44" s="6">
        <f t="shared" si="11"/>
        <v>0</v>
      </c>
      <c r="R44" s="6"/>
      <c r="S44" s="6"/>
      <c r="T44" s="6">
        <f t="shared" si="14"/>
        <v>0</v>
      </c>
      <c r="U44" s="6"/>
      <c r="V44" s="6"/>
      <c r="W44" s="12">
        <f t="shared" si="12"/>
        <v>0</v>
      </c>
      <c r="X44" s="6"/>
      <c r="Y44" s="6"/>
    </row>
    <row r="45" spans="1:25" x14ac:dyDescent="0.25">
      <c r="A45" s="5" t="s">
        <v>17</v>
      </c>
      <c r="B45" s="6"/>
      <c r="C45" s="6"/>
      <c r="D45" s="6"/>
      <c r="E45" s="6">
        <f t="shared" si="9"/>
        <v>0</v>
      </c>
      <c r="F45" s="6"/>
      <c r="G45" s="6"/>
      <c r="H45" s="6">
        <f t="shared" si="10"/>
        <v>0</v>
      </c>
      <c r="I45" s="6"/>
      <c r="J45" s="6"/>
      <c r="K45" s="6">
        <f t="shared" si="13"/>
        <v>0</v>
      </c>
      <c r="L45" s="6"/>
      <c r="M45" s="6"/>
      <c r="N45" s="6">
        <f t="shared" si="3"/>
        <v>0</v>
      </c>
      <c r="O45" s="6"/>
      <c r="P45" s="6"/>
      <c r="Q45" s="6">
        <f t="shared" si="11"/>
        <v>0</v>
      </c>
      <c r="R45" s="6"/>
      <c r="S45" s="6"/>
      <c r="T45" s="6">
        <f t="shared" si="14"/>
        <v>0</v>
      </c>
      <c r="U45" s="6"/>
      <c r="V45" s="6"/>
      <c r="W45" s="12">
        <f t="shared" si="12"/>
        <v>0</v>
      </c>
      <c r="X45" s="6"/>
      <c r="Y45" s="6"/>
    </row>
    <row r="46" spans="1:25" x14ac:dyDescent="0.25">
      <c r="A46" s="5" t="s">
        <v>18</v>
      </c>
      <c r="B46" s="6"/>
      <c r="C46" s="6"/>
      <c r="D46" s="6"/>
      <c r="E46" s="6">
        <f t="shared" si="9"/>
        <v>0</v>
      </c>
      <c r="F46" s="6"/>
      <c r="G46" s="6"/>
      <c r="H46" s="6">
        <f t="shared" si="10"/>
        <v>0</v>
      </c>
      <c r="I46" s="6"/>
      <c r="J46" s="6"/>
      <c r="K46" s="6">
        <f t="shared" si="13"/>
        <v>0</v>
      </c>
      <c r="L46" s="6"/>
      <c r="M46" s="6"/>
      <c r="N46" s="6">
        <f t="shared" si="3"/>
        <v>0</v>
      </c>
      <c r="O46" s="6"/>
      <c r="P46" s="6"/>
      <c r="Q46" s="6">
        <f t="shared" si="11"/>
        <v>0</v>
      </c>
      <c r="R46" s="6"/>
      <c r="S46" s="6"/>
      <c r="T46" s="6">
        <f t="shared" si="14"/>
        <v>0</v>
      </c>
      <c r="U46" s="6"/>
      <c r="V46" s="6"/>
      <c r="W46" s="12">
        <f t="shared" si="12"/>
        <v>0</v>
      </c>
      <c r="X46" s="6"/>
      <c r="Y46" s="6"/>
    </row>
    <row r="47" spans="1:25" x14ac:dyDescent="0.25">
      <c r="A47" s="5" t="s">
        <v>19</v>
      </c>
      <c r="B47" s="6"/>
      <c r="C47" s="6"/>
      <c r="D47" s="6"/>
      <c r="E47" s="6">
        <f t="shared" si="9"/>
        <v>0</v>
      </c>
      <c r="F47" s="6"/>
      <c r="G47" s="6"/>
      <c r="H47" s="6">
        <f t="shared" si="10"/>
        <v>0</v>
      </c>
      <c r="I47" s="6"/>
      <c r="J47" s="6"/>
      <c r="K47" s="6">
        <f t="shared" si="13"/>
        <v>0</v>
      </c>
      <c r="L47" s="6"/>
      <c r="M47" s="6"/>
      <c r="N47" s="6">
        <f t="shared" si="3"/>
        <v>0</v>
      </c>
      <c r="O47" s="6"/>
      <c r="P47" s="6"/>
      <c r="Q47" s="6">
        <f t="shared" si="11"/>
        <v>0</v>
      </c>
      <c r="R47" s="6"/>
      <c r="S47" s="6"/>
      <c r="T47" s="6">
        <f t="shared" si="14"/>
        <v>0</v>
      </c>
      <c r="U47" s="6"/>
      <c r="V47" s="6"/>
      <c r="W47" s="12">
        <f t="shared" si="12"/>
        <v>0</v>
      </c>
      <c r="X47" s="6"/>
      <c r="Y47" s="6"/>
    </row>
    <row r="48" spans="1:25" x14ac:dyDescent="0.25">
      <c r="A48" s="5" t="s">
        <v>25</v>
      </c>
      <c r="B48" s="6"/>
      <c r="C48" s="6"/>
      <c r="D48" s="6"/>
      <c r="E48" s="6">
        <f t="shared" si="9"/>
        <v>0</v>
      </c>
      <c r="F48" s="6"/>
      <c r="G48" s="6"/>
      <c r="H48" s="6">
        <f t="shared" si="10"/>
        <v>0</v>
      </c>
      <c r="I48" s="6"/>
      <c r="J48" s="6"/>
      <c r="K48" s="6">
        <f t="shared" si="13"/>
        <v>0</v>
      </c>
      <c r="L48" s="6"/>
      <c r="M48" s="6"/>
      <c r="N48" s="6">
        <f t="shared" si="3"/>
        <v>0</v>
      </c>
      <c r="O48" s="6"/>
      <c r="P48" s="6"/>
      <c r="Q48" s="6">
        <f t="shared" si="11"/>
        <v>0</v>
      </c>
      <c r="R48" s="6"/>
      <c r="S48" s="6"/>
      <c r="T48" s="6">
        <f t="shared" si="14"/>
        <v>0</v>
      </c>
      <c r="U48" s="6"/>
      <c r="V48" s="6"/>
      <c r="W48" s="12">
        <f t="shared" si="12"/>
        <v>0</v>
      </c>
      <c r="X48" s="6"/>
      <c r="Y48" s="6"/>
    </row>
    <row r="49" spans="1:25" x14ac:dyDescent="0.25">
      <c r="A49" s="5" t="s">
        <v>34</v>
      </c>
      <c r="B49" s="6"/>
      <c r="C49" s="6"/>
      <c r="D49" s="6"/>
      <c r="E49" s="6">
        <f t="shared" si="9"/>
        <v>0</v>
      </c>
      <c r="F49" s="6"/>
      <c r="G49" s="6"/>
      <c r="H49" s="6">
        <f t="shared" si="10"/>
        <v>0</v>
      </c>
      <c r="I49" s="6"/>
      <c r="J49" s="6"/>
      <c r="K49" s="6">
        <f t="shared" si="13"/>
        <v>0</v>
      </c>
      <c r="L49" s="6"/>
      <c r="M49" s="6"/>
      <c r="N49" s="6">
        <f t="shared" si="3"/>
        <v>0</v>
      </c>
      <c r="O49" s="6"/>
      <c r="P49" s="6"/>
      <c r="Q49" s="6">
        <f t="shared" si="11"/>
        <v>0</v>
      </c>
      <c r="R49" s="6"/>
      <c r="S49" s="6"/>
      <c r="T49" s="6">
        <f t="shared" si="14"/>
        <v>0</v>
      </c>
      <c r="U49" s="6"/>
      <c r="V49" s="6"/>
      <c r="W49" s="12">
        <f t="shared" si="12"/>
        <v>0</v>
      </c>
      <c r="X49" s="6"/>
      <c r="Y49" s="6"/>
    </row>
    <row r="50" spans="1:25" x14ac:dyDescent="0.25">
      <c r="A50" s="5" t="s">
        <v>21</v>
      </c>
      <c r="B50" s="6"/>
      <c r="C50" s="6"/>
      <c r="D50" s="6"/>
      <c r="E50" s="6">
        <f t="shared" si="9"/>
        <v>0</v>
      </c>
      <c r="F50" s="6"/>
      <c r="G50" s="6"/>
      <c r="H50" s="6">
        <f t="shared" si="10"/>
        <v>0</v>
      </c>
      <c r="I50" s="6"/>
      <c r="J50" s="6"/>
      <c r="K50" s="6">
        <f t="shared" si="13"/>
        <v>0</v>
      </c>
      <c r="L50" s="6"/>
      <c r="M50" s="6"/>
      <c r="N50" s="6">
        <f t="shared" si="3"/>
        <v>0</v>
      </c>
      <c r="O50" s="6"/>
      <c r="P50" s="6"/>
      <c r="Q50" s="6">
        <f t="shared" si="11"/>
        <v>0</v>
      </c>
      <c r="R50" s="6"/>
      <c r="S50" s="6"/>
      <c r="T50" s="6">
        <f t="shared" si="14"/>
        <v>0</v>
      </c>
      <c r="U50" s="6"/>
      <c r="V50" s="6"/>
      <c r="W50" s="12">
        <f t="shared" si="12"/>
        <v>0</v>
      </c>
      <c r="X50" s="6"/>
      <c r="Y50" s="6"/>
    </row>
    <row r="51" spans="1:25" x14ac:dyDescent="0.25">
      <c r="A51" s="5" t="s">
        <v>20</v>
      </c>
      <c r="B51" s="6"/>
      <c r="C51" s="6"/>
      <c r="D51" s="6"/>
      <c r="E51" s="6">
        <f t="shared" si="9"/>
        <v>0</v>
      </c>
      <c r="F51" s="6"/>
      <c r="G51" s="6"/>
      <c r="H51" s="6">
        <f t="shared" si="10"/>
        <v>0</v>
      </c>
      <c r="I51" s="6"/>
      <c r="J51" s="6"/>
      <c r="K51" s="6">
        <f t="shared" si="13"/>
        <v>0</v>
      </c>
      <c r="L51" s="6"/>
      <c r="M51" s="6"/>
      <c r="N51" s="6">
        <f t="shared" si="3"/>
        <v>0</v>
      </c>
      <c r="O51" s="6"/>
      <c r="P51" s="6"/>
      <c r="Q51" s="6">
        <f t="shared" si="11"/>
        <v>0</v>
      </c>
      <c r="R51" s="6"/>
      <c r="S51" s="6"/>
      <c r="T51" s="6">
        <f t="shared" si="14"/>
        <v>0</v>
      </c>
      <c r="U51" s="6"/>
      <c r="V51" s="6"/>
      <c r="W51" s="12">
        <f t="shared" si="12"/>
        <v>0</v>
      </c>
      <c r="X51" s="6"/>
      <c r="Y51" s="6"/>
    </row>
    <row r="52" spans="1:25" x14ac:dyDescent="0.25">
      <c r="A52" s="5" t="s">
        <v>39</v>
      </c>
      <c r="B52" s="6"/>
      <c r="C52" s="6"/>
      <c r="D52" s="6"/>
      <c r="E52" s="6">
        <f t="shared" si="9"/>
        <v>0</v>
      </c>
      <c r="F52" s="6"/>
      <c r="G52" s="6"/>
      <c r="H52" s="6">
        <f t="shared" si="10"/>
        <v>0</v>
      </c>
      <c r="I52" s="6"/>
      <c r="J52" s="6"/>
      <c r="K52" s="6">
        <f t="shared" si="13"/>
        <v>0</v>
      </c>
      <c r="L52" s="6"/>
      <c r="M52" s="6"/>
      <c r="N52" s="6">
        <f t="shared" si="3"/>
        <v>0</v>
      </c>
      <c r="O52" s="6"/>
      <c r="P52" s="6"/>
      <c r="Q52" s="6">
        <f t="shared" si="11"/>
        <v>0</v>
      </c>
      <c r="R52" s="6"/>
      <c r="S52" s="6"/>
      <c r="T52" s="6">
        <f t="shared" si="14"/>
        <v>0</v>
      </c>
      <c r="U52" s="6"/>
      <c r="V52" s="6"/>
      <c r="W52" s="12">
        <f t="shared" si="12"/>
        <v>0</v>
      </c>
      <c r="X52" s="6"/>
      <c r="Y52" s="6"/>
    </row>
    <row r="53" spans="1:25" x14ac:dyDescent="0.25">
      <c r="A53" s="5" t="s">
        <v>35</v>
      </c>
      <c r="B53" s="6"/>
      <c r="C53" s="6"/>
      <c r="D53" s="6"/>
      <c r="E53" s="6">
        <f t="shared" si="9"/>
        <v>0</v>
      </c>
      <c r="F53" s="6"/>
      <c r="G53" s="6"/>
      <c r="H53" s="6">
        <f t="shared" si="10"/>
        <v>0</v>
      </c>
      <c r="I53" s="6"/>
      <c r="J53" s="6"/>
      <c r="K53" s="6">
        <f t="shared" si="13"/>
        <v>0</v>
      </c>
      <c r="L53" s="6"/>
      <c r="M53" s="6"/>
      <c r="N53" s="6">
        <f t="shared" si="3"/>
        <v>0</v>
      </c>
      <c r="O53" s="6"/>
      <c r="P53" s="6"/>
      <c r="Q53" s="6">
        <f t="shared" si="11"/>
        <v>0</v>
      </c>
      <c r="R53" s="6"/>
      <c r="S53" s="6"/>
      <c r="T53" s="6">
        <f t="shared" si="14"/>
        <v>0</v>
      </c>
      <c r="U53" s="6"/>
      <c r="V53" s="6"/>
      <c r="W53" s="12">
        <f t="shared" si="12"/>
        <v>0</v>
      </c>
      <c r="X53" s="6"/>
      <c r="Y53" s="6"/>
    </row>
    <row r="54" spans="1:25" x14ac:dyDescent="0.25">
      <c r="A54" s="5" t="s">
        <v>36</v>
      </c>
      <c r="B54" s="6"/>
      <c r="C54" s="6"/>
      <c r="D54" s="6"/>
      <c r="E54" s="6">
        <f t="shared" si="9"/>
        <v>0</v>
      </c>
      <c r="F54" s="6"/>
      <c r="G54" s="6"/>
      <c r="H54" s="6">
        <f t="shared" si="10"/>
        <v>0</v>
      </c>
      <c r="I54" s="6"/>
      <c r="J54" s="6"/>
      <c r="K54" s="6">
        <f t="shared" si="13"/>
        <v>0</v>
      </c>
      <c r="L54" s="6"/>
      <c r="M54" s="6"/>
      <c r="N54" s="6">
        <f t="shared" si="3"/>
        <v>0</v>
      </c>
      <c r="O54" s="6"/>
      <c r="P54" s="6"/>
      <c r="Q54" s="6">
        <f t="shared" si="11"/>
        <v>0</v>
      </c>
      <c r="R54" s="6"/>
      <c r="S54" s="6"/>
      <c r="T54" s="6">
        <f t="shared" si="14"/>
        <v>0</v>
      </c>
      <c r="U54" s="6"/>
      <c r="V54" s="6"/>
      <c r="W54" s="12">
        <f t="shared" si="12"/>
        <v>0</v>
      </c>
      <c r="X54" s="6"/>
      <c r="Y54" s="6"/>
    </row>
    <row r="55" spans="1:25" x14ac:dyDescent="0.25">
      <c r="A55" s="5" t="s">
        <v>61</v>
      </c>
      <c r="B55" s="6"/>
      <c r="C55" s="6"/>
      <c r="D55" s="6"/>
      <c r="E55" s="6">
        <f t="shared" si="9"/>
        <v>0</v>
      </c>
      <c r="F55" s="6"/>
      <c r="G55" s="6"/>
      <c r="H55" s="6">
        <f t="shared" si="10"/>
        <v>0</v>
      </c>
      <c r="I55" s="6"/>
      <c r="J55" s="6"/>
      <c r="K55" s="6">
        <f t="shared" si="13"/>
        <v>0</v>
      </c>
      <c r="L55" s="6"/>
      <c r="M55" s="6"/>
      <c r="N55" s="6">
        <f t="shared" si="3"/>
        <v>0</v>
      </c>
      <c r="O55" s="6"/>
      <c r="P55" s="6"/>
      <c r="Q55" s="6">
        <f t="shared" si="11"/>
        <v>0</v>
      </c>
      <c r="R55" s="6"/>
      <c r="S55" s="6"/>
      <c r="T55" s="6">
        <f t="shared" si="14"/>
        <v>0</v>
      </c>
      <c r="U55" s="6"/>
      <c r="V55" s="6"/>
      <c r="W55" s="12">
        <f t="shared" si="12"/>
        <v>0</v>
      </c>
      <c r="X55" s="6"/>
      <c r="Y55" s="6"/>
    </row>
    <row r="56" spans="1:25" x14ac:dyDescent="0.25">
      <c r="A56" s="5" t="s">
        <v>22</v>
      </c>
      <c r="B56" s="6"/>
      <c r="C56" s="6"/>
      <c r="D56" s="6"/>
      <c r="E56" s="6">
        <f t="shared" si="9"/>
        <v>0</v>
      </c>
      <c r="F56" s="6"/>
      <c r="G56" s="6"/>
      <c r="H56" s="6">
        <f t="shared" si="10"/>
        <v>0</v>
      </c>
      <c r="I56" s="6"/>
      <c r="J56" s="6"/>
      <c r="K56" s="6">
        <f t="shared" si="13"/>
        <v>0</v>
      </c>
      <c r="L56" s="6"/>
      <c r="M56" s="6"/>
      <c r="N56" s="6">
        <f t="shared" si="3"/>
        <v>0</v>
      </c>
      <c r="O56" s="6"/>
      <c r="P56" s="6"/>
      <c r="Q56" s="6">
        <f t="shared" si="11"/>
        <v>0</v>
      </c>
      <c r="R56" s="6"/>
      <c r="S56" s="6"/>
      <c r="T56" s="6">
        <f t="shared" si="14"/>
        <v>0</v>
      </c>
      <c r="U56" s="6"/>
      <c r="V56" s="6"/>
      <c r="W56" s="12">
        <f t="shared" si="12"/>
        <v>0</v>
      </c>
      <c r="X56" s="6"/>
      <c r="Y56" s="6"/>
    </row>
    <row r="57" spans="1:25" x14ac:dyDescent="0.25">
      <c r="A57" s="5" t="s">
        <v>23</v>
      </c>
      <c r="B57" s="6"/>
      <c r="C57" s="6"/>
      <c r="D57" s="6"/>
      <c r="E57" s="6">
        <f t="shared" si="9"/>
        <v>0</v>
      </c>
      <c r="F57" s="6"/>
      <c r="G57" s="6"/>
      <c r="H57" s="6">
        <f t="shared" si="10"/>
        <v>0</v>
      </c>
      <c r="I57" s="6"/>
      <c r="J57" s="6"/>
      <c r="K57" s="6">
        <f t="shared" si="13"/>
        <v>0</v>
      </c>
      <c r="L57" s="6"/>
      <c r="M57" s="6"/>
      <c r="N57" s="6">
        <f t="shared" si="3"/>
        <v>0</v>
      </c>
      <c r="O57" s="6"/>
      <c r="P57" s="6"/>
      <c r="Q57" s="6">
        <f t="shared" si="11"/>
        <v>0</v>
      </c>
      <c r="R57" s="6"/>
      <c r="S57" s="6"/>
      <c r="T57" s="6">
        <f t="shared" si="14"/>
        <v>0</v>
      </c>
      <c r="U57" s="6"/>
      <c r="V57" s="6"/>
      <c r="W57" s="12">
        <f t="shared" si="12"/>
        <v>0</v>
      </c>
      <c r="X57" s="6"/>
      <c r="Y57" s="6"/>
    </row>
    <row r="58" spans="1:25" x14ac:dyDescent="0.25">
      <c r="A58" s="5" t="s">
        <v>24</v>
      </c>
      <c r="B58" s="6"/>
      <c r="C58" s="6"/>
      <c r="D58" s="6"/>
      <c r="E58" s="6">
        <f t="shared" si="9"/>
        <v>0</v>
      </c>
      <c r="F58" s="6"/>
      <c r="G58" s="6"/>
      <c r="H58" s="6">
        <f t="shared" si="10"/>
        <v>0</v>
      </c>
      <c r="I58" s="6"/>
      <c r="J58" s="6"/>
      <c r="K58" s="6">
        <f t="shared" si="13"/>
        <v>0</v>
      </c>
      <c r="L58" s="6"/>
      <c r="M58" s="6"/>
      <c r="N58" s="6">
        <f t="shared" si="3"/>
        <v>0</v>
      </c>
      <c r="O58" s="6"/>
      <c r="P58" s="6"/>
      <c r="Q58" s="6">
        <f t="shared" si="11"/>
        <v>0</v>
      </c>
      <c r="R58" s="6"/>
      <c r="S58" s="6"/>
      <c r="T58" s="6">
        <f t="shared" si="14"/>
        <v>0</v>
      </c>
      <c r="U58" s="6"/>
      <c r="V58" s="6"/>
      <c r="W58" s="12">
        <f t="shared" si="12"/>
        <v>0</v>
      </c>
      <c r="X58" s="6"/>
      <c r="Y58" s="6"/>
    </row>
    <row r="59" spans="1:25" x14ac:dyDescent="0.25">
      <c r="A59" s="9" t="s">
        <v>49</v>
      </c>
      <c r="B59" s="7"/>
      <c r="C59" s="8"/>
      <c r="D59" s="8"/>
      <c r="E59" s="8">
        <f>SUM(E5:E58)</f>
        <v>0</v>
      </c>
      <c r="F59" s="8"/>
      <c r="G59" s="8"/>
      <c r="H59" s="8">
        <f>SUM(H5:H58)</f>
        <v>0</v>
      </c>
      <c r="I59" s="8"/>
      <c r="J59" s="8"/>
      <c r="K59" s="8">
        <f>SUM(K5:K58)</f>
        <v>0</v>
      </c>
      <c r="L59" s="8"/>
      <c r="M59" s="8"/>
      <c r="N59" s="8">
        <f>SUM(N5:N58)</f>
        <v>0</v>
      </c>
      <c r="O59" s="8"/>
      <c r="P59" s="8"/>
      <c r="Q59" s="8">
        <f>SUM(Q5:Q58)</f>
        <v>0</v>
      </c>
      <c r="R59" s="8"/>
      <c r="S59" s="8"/>
      <c r="T59" s="8">
        <f>SUM(T5:T58)</f>
        <v>0</v>
      </c>
      <c r="U59" s="8"/>
      <c r="V59" s="8"/>
      <c r="W59" s="8">
        <f>SUM(W5:W58)</f>
        <v>0</v>
      </c>
      <c r="X59" s="13"/>
      <c r="Y59" s="13"/>
    </row>
    <row r="60" spans="1:2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0"/>
      <c r="V60" s="10"/>
    </row>
    <row r="61" spans="1:25" x14ac:dyDescent="0.25">
      <c r="A61" s="9" t="s">
        <v>50</v>
      </c>
      <c r="B61" s="6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/>
      <c r="V61" s="10"/>
    </row>
  </sheetData>
  <phoneticPr fontId="0" type="noConversion"/>
  <pageMargins left="0.75" right="0.75" top="1" bottom="1" header="0.5" footer="0.5"/>
  <pageSetup scale="70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D12" sqref="D12"/>
    </sheetView>
  </sheetViews>
  <sheetFormatPr defaultColWidth="9.109375" defaultRowHeight="15" x14ac:dyDescent="0.25"/>
  <cols>
    <col min="1" max="1" width="43.88671875" style="1" customWidth="1"/>
    <col min="2" max="2" width="13.44140625" style="1" customWidth="1"/>
    <col min="3" max="3" width="11.44140625" style="1" customWidth="1"/>
    <col min="4" max="4" width="14" style="1" customWidth="1"/>
    <col min="5" max="5" width="12.6640625" style="1" customWidth="1"/>
    <col min="6" max="6" width="11.33203125" style="1" customWidth="1"/>
    <col min="7" max="8" width="12.6640625" style="1" customWidth="1"/>
    <col min="9" max="9" width="11" style="1" customWidth="1"/>
    <col min="10" max="10" width="12.6640625" style="1" customWidth="1"/>
    <col min="11" max="11" width="13" style="1" customWidth="1"/>
    <col min="12" max="12" width="11.33203125" style="1" customWidth="1"/>
    <col min="13" max="13" width="13" style="1" customWidth="1"/>
    <col min="14" max="14" width="13.88671875" style="1" customWidth="1"/>
    <col min="15" max="15" width="11.33203125" style="1" customWidth="1"/>
    <col min="16" max="16" width="13.88671875" style="1" customWidth="1"/>
    <col min="17" max="17" width="13.44140625" style="1" customWidth="1"/>
    <col min="18" max="18" width="12" style="1" customWidth="1"/>
    <col min="19" max="19" width="13.44140625" style="1" customWidth="1"/>
    <col min="20" max="20" width="12.5546875" style="1" customWidth="1"/>
    <col min="21" max="21" width="11.109375" style="1" customWidth="1"/>
    <col min="22" max="22" width="12.5546875" style="1" customWidth="1"/>
    <col min="23" max="23" width="11.109375" style="1" customWidth="1"/>
    <col min="24" max="24" width="9.109375" style="1" customWidth="1"/>
    <col min="25" max="25" width="10.33203125" style="1" customWidth="1"/>
    <col min="26" max="16384" width="9.109375" style="1"/>
  </cols>
  <sheetData>
    <row r="1" spans="1:25" ht="39.6" x14ac:dyDescent="0.25">
      <c r="A1" s="17" t="s">
        <v>94</v>
      </c>
    </row>
    <row r="2" spans="1:25" x14ac:dyDescent="0.25">
      <c r="A2" s="16" t="s">
        <v>81</v>
      </c>
    </row>
    <row r="3" spans="1:25" x14ac:dyDescent="0.25">
      <c r="A3" s="16" t="s">
        <v>90</v>
      </c>
    </row>
    <row r="4" spans="1:25" x14ac:dyDescent="0.25">
      <c r="A4" s="16"/>
    </row>
    <row r="5" spans="1:25" ht="26.4" x14ac:dyDescent="0.25">
      <c r="A5" s="3" t="s">
        <v>0</v>
      </c>
      <c r="B5" s="4" t="s">
        <v>70</v>
      </c>
      <c r="C5" s="4" t="s">
        <v>62</v>
      </c>
      <c r="D5" s="4" t="s">
        <v>52</v>
      </c>
      <c r="E5" s="4" t="s">
        <v>80</v>
      </c>
      <c r="F5" s="4" t="s">
        <v>62</v>
      </c>
      <c r="G5" s="4" t="s">
        <v>52</v>
      </c>
      <c r="H5" s="4" t="s">
        <v>72</v>
      </c>
      <c r="I5" s="4" t="s">
        <v>62</v>
      </c>
      <c r="J5" s="4" t="s">
        <v>52</v>
      </c>
      <c r="K5" s="4" t="s">
        <v>73</v>
      </c>
      <c r="L5" s="4" t="s">
        <v>62</v>
      </c>
      <c r="M5" s="4" t="s">
        <v>52</v>
      </c>
      <c r="N5" s="4" t="s">
        <v>74</v>
      </c>
      <c r="O5" s="4" t="s">
        <v>62</v>
      </c>
      <c r="P5" s="4" t="s">
        <v>52</v>
      </c>
      <c r="Q5" s="4" t="s">
        <v>75</v>
      </c>
      <c r="R5" s="4" t="s">
        <v>62</v>
      </c>
      <c r="S5" s="4" t="s">
        <v>52</v>
      </c>
      <c r="T5" s="4" t="s">
        <v>76</v>
      </c>
      <c r="U5" s="4" t="s">
        <v>62</v>
      </c>
      <c r="V5" s="4" t="s">
        <v>52</v>
      </c>
      <c r="W5" s="11" t="s">
        <v>77</v>
      </c>
      <c r="X5" s="4" t="s">
        <v>62</v>
      </c>
      <c r="Y5" s="4" t="s">
        <v>52</v>
      </c>
    </row>
    <row r="7" spans="1:25" x14ac:dyDescent="0.25">
      <c r="A7" s="5" t="s">
        <v>1</v>
      </c>
      <c r="B7" s="6"/>
      <c r="C7" s="6"/>
      <c r="D7" s="6"/>
      <c r="E7" s="6">
        <f t="shared" ref="E7:E42" si="0">B7+(B7*0.02)</f>
        <v>0</v>
      </c>
      <c r="F7" s="6"/>
      <c r="G7" s="6"/>
      <c r="H7" s="6">
        <f t="shared" ref="H7:H42" si="1">E7+(E7*0.02)</f>
        <v>0</v>
      </c>
      <c r="I7" s="6"/>
      <c r="J7" s="6"/>
      <c r="K7" s="6">
        <f t="shared" ref="K7:K24" si="2">H7+(H7*0.02)</f>
        <v>0</v>
      </c>
      <c r="L7" s="6"/>
      <c r="M7" s="6"/>
      <c r="N7" s="6">
        <f t="shared" ref="N7:N60" si="3">K7+(K7*0.023)</f>
        <v>0</v>
      </c>
      <c r="O7" s="6"/>
      <c r="P7" s="6"/>
      <c r="Q7" s="6">
        <f t="shared" ref="Q7:Q42" si="4">N7+(N7*0.02)</f>
        <v>0</v>
      </c>
      <c r="R7" s="6"/>
      <c r="S7" s="6"/>
      <c r="T7" s="6">
        <f t="shared" ref="T7:T60" si="5">Q7+(Q7*0.02)</f>
        <v>0</v>
      </c>
      <c r="U7" s="6"/>
      <c r="V7" s="6"/>
      <c r="W7" s="12">
        <f t="shared" ref="W7:W60" si="6">T7+(T7*0.02)</f>
        <v>0</v>
      </c>
      <c r="X7" s="6"/>
      <c r="Y7" s="6"/>
    </row>
    <row r="8" spans="1:25" x14ac:dyDescent="0.25">
      <c r="A8" s="5" t="s">
        <v>26</v>
      </c>
      <c r="B8" s="6"/>
      <c r="C8" s="6"/>
      <c r="D8" s="6"/>
      <c r="E8" s="6">
        <f t="shared" si="0"/>
        <v>0</v>
      </c>
      <c r="F8" s="6"/>
      <c r="G8" s="6"/>
      <c r="H8" s="6">
        <f t="shared" si="1"/>
        <v>0</v>
      </c>
      <c r="I8" s="6"/>
      <c r="J8" s="6"/>
      <c r="K8" s="6">
        <f t="shared" si="2"/>
        <v>0</v>
      </c>
      <c r="L8" s="6"/>
      <c r="M8" s="6"/>
      <c r="N8" s="6">
        <f t="shared" si="3"/>
        <v>0</v>
      </c>
      <c r="O8" s="6"/>
      <c r="P8" s="6"/>
      <c r="Q8" s="6">
        <f t="shared" si="4"/>
        <v>0</v>
      </c>
      <c r="R8" s="6"/>
      <c r="S8" s="6"/>
      <c r="T8" s="6">
        <f t="shared" si="5"/>
        <v>0</v>
      </c>
      <c r="U8" s="6"/>
      <c r="V8" s="6"/>
      <c r="W8" s="12">
        <f t="shared" si="6"/>
        <v>0</v>
      </c>
      <c r="X8" s="6"/>
      <c r="Y8" s="6"/>
    </row>
    <row r="9" spans="1:25" x14ac:dyDescent="0.25">
      <c r="A9" s="5" t="s">
        <v>2</v>
      </c>
      <c r="B9" s="6"/>
      <c r="C9" s="6"/>
      <c r="D9" s="6"/>
      <c r="E9" s="6">
        <f t="shared" si="0"/>
        <v>0</v>
      </c>
      <c r="F9" s="6"/>
      <c r="G9" s="6"/>
      <c r="H9" s="6">
        <f t="shared" si="1"/>
        <v>0</v>
      </c>
      <c r="I9" s="6"/>
      <c r="J9" s="6"/>
      <c r="K9" s="6">
        <f t="shared" si="2"/>
        <v>0</v>
      </c>
      <c r="L9" s="6"/>
      <c r="M9" s="6"/>
      <c r="N9" s="6">
        <f t="shared" si="3"/>
        <v>0</v>
      </c>
      <c r="O9" s="6"/>
      <c r="P9" s="6"/>
      <c r="Q9" s="6">
        <f t="shared" si="4"/>
        <v>0</v>
      </c>
      <c r="R9" s="6"/>
      <c r="S9" s="6"/>
      <c r="T9" s="6">
        <f t="shared" si="5"/>
        <v>0</v>
      </c>
      <c r="U9" s="6"/>
      <c r="V9" s="6"/>
      <c r="W9" s="12">
        <f t="shared" si="6"/>
        <v>0</v>
      </c>
      <c r="X9" s="6"/>
      <c r="Y9" s="6"/>
    </row>
    <row r="10" spans="1:25" x14ac:dyDescent="0.25">
      <c r="A10" s="5" t="s">
        <v>3</v>
      </c>
      <c r="B10" s="6"/>
      <c r="C10" s="6"/>
      <c r="D10" s="6"/>
      <c r="E10" s="6">
        <f t="shared" si="0"/>
        <v>0</v>
      </c>
      <c r="F10" s="6"/>
      <c r="G10" s="6"/>
      <c r="H10" s="6">
        <f t="shared" si="1"/>
        <v>0</v>
      </c>
      <c r="I10" s="6"/>
      <c r="J10" s="6"/>
      <c r="K10" s="6">
        <f t="shared" si="2"/>
        <v>0</v>
      </c>
      <c r="L10" s="6"/>
      <c r="M10" s="6"/>
      <c r="N10" s="6">
        <f t="shared" si="3"/>
        <v>0</v>
      </c>
      <c r="O10" s="6"/>
      <c r="P10" s="6"/>
      <c r="Q10" s="6">
        <f t="shared" si="4"/>
        <v>0</v>
      </c>
      <c r="R10" s="6"/>
      <c r="S10" s="6"/>
      <c r="T10" s="6">
        <f t="shared" si="5"/>
        <v>0</v>
      </c>
      <c r="U10" s="6"/>
      <c r="V10" s="6"/>
      <c r="W10" s="12">
        <f t="shared" si="6"/>
        <v>0</v>
      </c>
      <c r="X10" s="6"/>
      <c r="Y10" s="6"/>
    </row>
    <row r="11" spans="1:25" x14ac:dyDescent="0.25">
      <c r="A11" s="5" t="s">
        <v>4</v>
      </c>
      <c r="B11" s="6"/>
      <c r="C11" s="6"/>
      <c r="D11" s="6"/>
      <c r="E11" s="6">
        <f t="shared" si="0"/>
        <v>0</v>
      </c>
      <c r="F11" s="6"/>
      <c r="G11" s="6"/>
      <c r="H11" s="6">
        <f t="shared" si="1"/>
        <v>0</v>
      </c>
      <c r="I11" s="6"/>
      <c r="J11" s="6"/>
      <c r="K11" s="6">
        <f t="shared" si="2"/>
        <v>0</v>
      </c>
      <c r="L11" s="6"/>
      <c r="M11" s="6"/>
      <c r="N11" s="6">
        <f t="shared" si="3"/>
        <v>0</v>
      </c>
      <c r="O11" s="6"/>
      <c r="P11" s="6"/>
      <c r="Q11" s="6">
        <f t="shared" si="4"/>
        <v>0</v>
      </c>
      <c r="R11" s="6"/>
      <c r="S11" s="6"/>
      <c r="T11" s="6">
        <f t="shared" si="5"/>
        <v>0</v>
      </c>
      <c r="U11" s="6"/>
      <c r="V11" s="6"/>
      <c r="W11" s="12">
        <f t="shared" si="6"/>
        <v>0</v>
      </c>
      <c r="X11" s="6"/>
      <c r="Y11" s="6"/>
    </row>
    <row r="12" spans="1:25" x14ac:dyDescent="0.25">
      <c r="A12" s="5" t="s">
        <v>5</v>
      </c>
      <c r="B12" s="6"/>
      <c r="C12" s="6"/>
      <c r="D12" s="6"/>
      <c r="E12" s="6">
        <f t="shared" si="0"/>
        <v>0</v>
      </c>
      <c r="F12" s="6"/>
      <c r="G12" s="6"/>
      <c r="H12" s="6">
        <f t="shared" si="1"/>
        <v>0</v>
      </c>
      <c r="I12" s="6"/>
      <c r="J12" s="6"/>
      <c r="K12" s="6">
        <f t="shared" si="2"/>
        <v>0</v>
      </c>
      <c r="L12" s="6"/>
      <c r="M12" s="6"/>
      <c r="N12" s="6">
        <f t="shared" si="3"/>
        <v>0</v>
      </c>
      <c r="O12" s="6"/>
      <c r="P12" s="6"/>
      <c r="Q12" s="6">
        <f t="shared" si="4"/>
        <v>0</v>
      </c>
      <c r="R12" s="6"/>
      <c r="S12" s="6"/>
      <c r="T12" s="6">
        <f t="shared" si="5"/>
        <v>0</v>
      </c>
      <c r="U12" s="6"/>
      <c r="V12" s="6"/>
      <c r="W12" s="12">
        <f t="shared" si="6"/>
        <v>0</v>
      </c>
      <c r="X12" s="6"/>
      <c r="Y12" s="6"/>
    </row>
    <row r="13" spans="1:25" x14ac:dyDescent="0.25">
      <c r="A13" s="5" t="s">
        <v>6</v>
      </c>
      <c r="B13" s="6"/>
      <c r="C13" s="6"/>
      <c r="D13" s="6"/>
      <c r="E13" s="6">
        <f t="shared" si="0"/>
        <v>0</v>
      </c>
      <c r="F13" s="6"/>
      <c r="G13" s="6"/>
      <c r="H13" s="6">
        <f t="shared" si="1"/>
        <v>0</v>
      </c>
      <c r="I13" s="6"/>
      <c r="J13" s="6"/>
      <c r="K13" s="6">
        <f t="shared" si="2"/>
        <v>0</v>
      </c>
      <c r="L13" s="6"/>
      <c r="M13" s="6"/>
      <c r="N13" s="6">
        <f t="shared" si="3"/>
        <v>0</v>
      </c>
      <c r="O13" s="6"/>
      <c r="P13" s="6"/>
      <c r="Q13" s="6">
        <f t="shared" si="4"/>
        <v>0</v>
      </c>
      <c r="R13" s="6"/>
      <c r="S13" s="6"/>
      <c r="T13" s="6">
        <f t="shared" si="5"/>
        <v>0</v>
      </c>
      <c r="U13" s="6"/>
      <c r="V13" s="6"/>
      <c r="W13" s="12">
        <f t="shared" si="6"/>
        <v>0</v>
      </c>
      <c r="X13" s="6"/>
      <c r="Y13" s="6"/>
    </row>
    <row r="14" spans="1:25" x14ac:dyDescent="0.25">
      <c r="A14" s="5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2"/>
      <c r="X14" s="6"/>
      <c r="Y14" s="6"/>
    </row>
    <row r="15" spans="1:25" x14ac:dyDescent="0.25">
      <c r="A15" s="5" t="s">
        <v>87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  <c r="X15" s="6"/>
      <c r="Y15" s="6"/>
    </row>
    <row r="16" spans="1:25" x14ac:dyDescent="0.25">
      <c r="A16" s="5" t="s">
        <v>53</v>
      </c>
      <c r="B16" s="6"/>
      <c r="C16" s="6"/>
      <c r="D16" s="6"/>
      <c r="E16" s="6">
        <f t="shared" si="0"/>
        <v>0</v>
      </c>
      <c r="F16" s="6"/>
      <c r="G16" s="6"/>
      <c r="H16" s="6">
        <f t="shared" si="1"/>
        <v>0</v>
      </c>
      <c r="I16" s="6"/>
      <c r="J16" s="6"/>
      <c r="K16" s="6">
        <f t="shared" si="2"/>
        <v>0</v>
      </c>
      <c r="L16" s="6"/>
      <c r="M16" s="6"/>
      <c r="N16" s="6">
        <f t="shared" si="3"/>
        <v>0</v>
      </c>
      <c r="O16" s="6"/>
      <c r="P16" s="6"/>
      <c r="Q16" s="6">
        <f t="shared" si="4"/>
        <v>0</v>
      </c>
      <c r="R16" s="6"/>
      <c r="S16" s="6"/>
      <c r="T16" s="6">
        <f t="shared" si="5"/>
        <v>0</v>
      </c>
      <c r="U16" s="6"/>
      <c r="V16" s="6"/>
      <c r="W16" s="12">
        <f t="shared" si="6"/>
        <v>0</v>
      </c>
      <c r="X16" s="6"/>
      <c r="Y16" s="6"/>
    </row>
    <row r="17" spans="1:25" x14ac:dyDescent="0.25">
      <c r="A17" s="5" t="s">
        <v>88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  <c r="X17" s="6"/>
      <c r="Y17" s="6"/>
    </row>
    <row r="18" spans="1:25" x14ac:dyDescent="0.25">
      <c r="A18" s="5" t="s">
        <v>40</v>
      </c>
      <c r="B18" s="6"/>
      <c r="C18" s="6"/>
      <c r="D18" s="6"/>
      <c r="E18" s="6">
        <f t="shared" si="0"/>
        <v>0</v>
      </c>
      <c r="F18" s="6"/>
      <c r="G18" s="6"/>
      <c r="H18" s="6">
        <f t="shared" si="1"/>
        <v>0</v>
      </c>
      <c r="I18" s="6"/>
      <c r="J18" s="6"/>
      <c r="K18" s="6">
        <f t="shared" si="2"/>
        <v>0</v>
      </c>
      <c r="L18" s="6"/>
      <c r="M18" s="6"/>
      <c r="N18" s="6">
        <f t="shared" si="3"/>
        <v>0</v>
      </c>
      <c r="O18" s="6"/>
      <c r="P18" s="6"/>
      <c r="Q18" s="6">
        <f t="shared" si="4"/>
        <v>0</v>
      </c>
      <c r="R18" s="6"/>
      <c r="S18" s="6"/>
      <c r="T18" s="6">
        <f t="shared" si="5"/>
        <v>0</v>
      </c>
      <c r="U18" s="6"/>
      <c r="V18" s="6"/>
      <c r="W18" s="12">
        <f t="shared" si="6"/>
        <v>0</v>
      </c>
      <c r="X18" s="6"/>
      <c r="Y18" s="6"/>
    </row>
    <row r="19" spans="1:25" x14ac:dyDescent="0.25">
      <c r="A19" s="5" t="s">
        <v>41</v>
      </c>
      <c r="B19" s="6"/>
      <c r="C19" s="6"/>
      <c r="D19" s="6"/>
      <c r="E19" s="6">
        <f t="shared" si="0"/>
        <v>0</v>
      </c>
      <c r="F19" s="6"/>
      <c r="G19" s="6"/>
      <c r="H19" s="6">
        <f t="shared" si="1"/>
        <v>0</v>
      </c>
      <c r="I19" s="6"/>
      <c r="J19" s="6"/>
      <c r="K19" s="6">
        <f t="shared" si="2"/>
        <v>0</v>
      </c>
      <c r="L19" s="6"/>
      <c r="M19" s="6"/>
      <c r="N19" s="6">
        <f t="shared" si="3"/>
        <v>0</v>
      </c>
      <c r="O19" s="6"/>
      <c r="P19" s="6"/>
      <c r="Q19" s="6">
        <f t="shared" si="4"/>
        <v>0</v>
      </c>
      <c r="R19" s="6"/>
      <c r="S19" s="6"/>
      <c r="T19" s="6">
        <f t="shared" si="5"/>
        <v>0</v>
      </c>
      <c r="U19" s="6"/>
      <c r="V19" s="6"/>
      <c r="W19" s="12">
        <f t="shared" si="6"/>
        <v>0</v>
      </c>
      <c r="X19" s="6"/>
      <c r="Y19" s="6"/>
    </row>
    <row r="20" spans="1:25" x14ac:dyDescent="0.25">
      <c r="A20" s="5" t="s">
        <v>42</v>
      </c>
      <c r="B20" s="6"/>
      <c r="C20" s="6"/>
      <c r="D20" s="6"/>
      <c r="E20" s="6">
        <f t="shared" si="0"/>
        <v>0</v>
      </c>
      <c r="F20" s="6"/>
      <c r="G20" s="6"/>
      <c r="H20" s="6">
        <f t="shared" si="1"/>
        <v>0</v>
      </c>
      <c r="I20" s="6"/>
      <c r="J20" s="6"/>
      <c r="K20" s="6">
        <f t="shared" si="2"/>
        <v>0</v>
      </c>
      <c r="L20" s="6"/>
      <c r="M20" s="6"/>
      <c r="N20" s="6">
        <f t="shared" si="3"/>
        <v>0</v>
      </c>
      <c r="O20" s="6"/>
      <c r="P20" s="6"/>
      <c r="Q20" s="6">
        <f t="shared" si="4"/>
        <v>0</v>
      </c>
      <c r="R20" s="6"/>
      <c r="S20" s="6"/>
      <c r="T20" s="6">
        <f t="shared" si="5"/>
        <v>0</v>
      </c>
      <c r="U20" s="6"/>
      <c r="V20" s="6"/>
      <c r="W20" s="12">
        <f t="shared" si="6"/>
        <v>0</v>
      </c>
      <c r="X20" s="6"/>
      <c r="Y20" s="6"/>
    </row>
    <row r="21" spans="1:25" x14ac:dyDescent="0.25">
      <c r="A21" s="5" t="s">
        <v>7</v>
      </c>
      <c r="B21" s="6"/>
      <c r="C21" s="6"/>
      <c r="D21" s="6"/>
      <c r="E21" s="6">
        <f t="shared" si="0"/>
        <v>0</v>
      </c>
      <c r="F21" s="6"/>
      <c r="G21" s="6"/>
      <c r="H21" s="6">
        <f t="shared" si="1"/>
        <v>0</v>
      </c>
      <c r="I21" s="6"/>
      <c r="J21" s="6"/>
      <c r="K21" s="6">
        <f t="shared" si="2"/>
        <v>0</v>
      </c>
      <c r="L21" s="6"/>
      <c r="M21" s="6"/>
      <c r="N21" s="6">
        <f t="shared" si="3"/>
        <v>0</v>
      </c>
      <c r="O21" s="6"/>
      <c r="P21" s="6"/>
      <c r="Q21" s="6">
        <f t="shared" si="4"/>
        <v>0</v>
      </c>
      <c r="R21" s="6"/>
      <c r="S21" s="6"/>
      <c r="T21" s="6">
        <f t="shared" si="5"/>
        <v>0</v>
      </c>
      <c r="U21" s="6"/>
      <c r="V21" s="6"/>
      <c r="W21" s="12">
        <f t="shared" si="6"/>
        <v>0</v>
      </c>
      <c r="X21" s="6"/>
      <c r="Y21" s="6"/>
    </row>
    <row r="22" spans="1:25" x14ac:dyDescent="0.25">
      <c r="A22" s="5" t="s">
        <v>8</v>
      </c>
      <c r="B22" s="6"/>
      <c r="C22" s="6"/>
      <c r="D22" s="6"/>
      <c r="E22" s="6">
        <f t="shared" si="0"/>
        <v>0</v>
      </c>
      <c r="F22" s="6"/>
      <c r="G22" s="6"/>
      <c r="H22" s="6">
        <f t="shared" si="1"/>
        <v>0</v>
      </c>
      <c r="I22" s="6"/>
      <c r="J22" s="6"/>
      <c r="K22" s="6">
        <f t="shared" si="2"/>
        <v>0</v>
      </c>
      <c r="L22" s="6"/>
      <c r="M22" s="6"/>
      <c r="N22" s="6">
        <f t="shared" si="3"/>
        <v>0</v>
      </c>
      <c r="O22" s="6"/>
      <c r="P22" s="6"/>
      <c r="Q22" s="6">
        <f t="shared" si="4"/>
        <v>0</v>
      </c>
      <c r="R22" s="6"/>
      <c r="S22" s="6"/>
      <c r="T22" s="6">
        <f t="shared" si="5"/>
        <v>0</v>
      </c>
      <c r="U22" s="6"/>
      <c r="V22" s="6"/>
      <c r="W22" s="12">
        <f t="shared" si="6"/>
        <v>0</v>
      </c>
      <c r="X22" s="6"/>
      <c r="Y22" s="6"/>
    </row>
    <row r="23" spans="1:25" x14ac:dyDescent="0.25">
      <c r="A23" s="5" t="s">
        <v>9</v>
      </c>
      <c r="B23" s="6"/>
      <c r="C23" s="6"/>
      <c r="D23" s="6"/>
      <c r="E23" s="6">
        <f t="shared" si="0"/>
        <v>0</v>
      </c>
      <c r="F23" s="6"/>
      <c r="G23" s="6"/>
      <c r="H23" s="6">
        <f t="shared" si="1"/>
        <v>0</v>
      </c>
      <c r="I23" s="6"/>
      <c r="J23" s="6"/>
      <c r="K23" s="6">
        <f t="shared" si="2"/>
        <v>0</v>
      </c>
      <c r="L23" s="6"/>
      <c r="M23" s="6"/>
      <c r="N23" s="6">
        <f t="shared" si="3"/>
        <v>0</v>
      </c>
      <c r="O23" s="6"/>
      <c r="P23" s="6"/>
      <c r="Q23" s="6">
        <f t="shared" si="4"/>
        <v>0</v>
      </c>
      <c r="R23" s="6"/>
      <c r="S23" s="6"/>
      <c r="T23" s="6">
        <f t="shared" si="5"/>
        <v>0</v>
      </c>
      <c r="U23" s="6"/>
      <c r="V23" s="6"/>
      <c r="W23" s="12">
        <f t="shared" si="6"/>
        <v>0</v>
      </c>
      <c r="X23" s="6"/>
      <c r="Y23" s="6"/>
    </row>
    <row r="24" spans="1:25" x14ac:dyDescent="0.25">
      <c r="A24" s="5" t="s">
        <v>28</v>
      </c>
      <c r="B24" s="6"/>
      <c r="C24" s="6"/>
      <c r="D24" s="6"/>
      <c r="E24" s="6">
        <f t="shared" si="0"/>
        <v>0</v>
      </c>
      <c r="F24" s="6"/>
      <c r="G24" s="6"/>
      <c r="H24" s="6">
        <f t="shared" si="1"/>
        <v>0</v>
      </c>
      <c r="I24" s="6"/>
      <c r="J24" s="6"/>
      <c r="K24" s="6">
        <f t="shared" si="2"/>
        <v>0</v>
      </c>
      <c r="L24" s="6"/>
      <c r="M24" s="6"/>
      <c r="N24" s="6">
        <f t="shared" si="3"/>
        <v>0</v>
      </c>
      <c r="O24" s="6"/>
      <c r="P24" s="6"/>
      <c r="Q24" s="6">
        <f t="shared" si="4"/>
        <v>0</v>
      </c>
      <c r="R24" s="6"/>
      <c r="S24" s="6"/>
      <c r="T24" s="6">
        <f t="shared" si="5"/>
        <v>0</v>
      </c>
      <c r="U24" s="6"/>
      <c r="V24" s="6"/>
      <c r="W24" s="12">
        <f t="shared" si="6"/>
        <v>0</v>
      </c>
      <c r="X24" s="6"/>
      <c r="Y24" s="6"/>
    </row>
    <row r="25" spans="1:25" x14ac:dyDescent="0.25">
      <c r="A25" s="5" t="s">
        <v>29</v>
      </c>
      <c r="B25" s="6"/>
      <c r="C25" s="6"/>
      <c r="D25" s="6"/>
      <c r="E25" s="6">
        <f t="shared" si="0"/>
        <v>0</v>
      </c>
      <c r="F25" s="6"/>
      <c r="G25" s="6"/>
      <c r="H25" s="6">
        <f t="shared" si="1"/>
        <v>0</v>
      </c>
      <c r="I25" s="6"/>
      <c r="J25" s="6"/>
      <c r="K25" s="6">
        <f t="shared" ref="K25:K60" si="7">H25+(H25*0.02)</f>
        <v>0</v>
      </c>
      <c r="L25" s="6"/>
      <c r="M25" s="6"/>
      <c r="N25" s="6">
        <f t="shared" si="3"/>
        <v>0</v>
      </c>
      <c r="O25" s="6"/>
      <c r="P25" s="6"/>
      <c r="Q25" s="6">
        <f t="shared" si="4"/>
        <v>0</v>
      </c>
      <c r="R25" s="6"/>
      <c r="S25" s="6"/>
      <c r="T25" s="6">
        <f t="shared" si="5"/>
        <v>0</v>
      </c>
      <c r="U25" s="6"/>
      <c r="V25" s="6"/>
      <c r="W25" s="12">
        <f t="shared" si="6"/>
        <v>0</v>
      </c>
      <c r="X25" s="6"/>
      <c r="Y25" s="6"/>
    </row>
    <row r="26" spans="1:25" x14ac:dyDescent="0.25">
      <c r="A26" s="5" t="s">
        <v>10</v>
      </c>
      <c r="B26" s="6"/>
      <c r="C26" s="6"/>
      <c r="D26" s="6"/>
      <c r="E26" s="6">
        <f t="shared" si="0"/>
        <v>0</v>
      </c>
      <c r="F26" s="6"/>
      <c r="G26" s="6"/>
      <c r="H26" s="6">
        <f t="shared" si="1"/>
        <v>0</v>
      </c>
      <c r="I26" s="6"/>
      <c r="J26" s="6"/>
      <c r="K26" s="6">
        <f t="shared" si="7"/>
        <v>0</v>
      </c>
      <c r="L26" s="6"/>
      <c r="M26" s="6"/>
      <c r="N26" s="6">
        <f t="shared" si="3"/>
        <v>0</v>
      </c>
      <c r="O26" s="6"/>
      <c r="P26" s="6"/>
      <c r="Q26" s="6">
        <f t="shared" si="4"/>
        <v>0</v>
      </c>
      <c r="R26" s="6"/>
      <c r="S26" s="6"/>
      <c r="T26" s="6">
        <f t="shared" si="5"/>
        <v>0</v>
      </c>
      <c r="U26" s="6"/>
      <c r="V26" s="6"/>
      <c r="W26" s="12">
        <f t="shared" si="6"/>
        <v>0</v>
      </c>
      <c r="X26" s="6"/>
      <c r="Y26" s="6"/>
    </row>
    <row r="27" spans="1:25" x14ac:dyDescent="0.25">
      <c r="A27" s="5" t="s">
        <v>30</v>
      </c>
      <c r="B27" s="6"/>
      <c r="C27" s="6"/>
      <c r="D27" s="6"/>
      <c r="E27" s="6">
        <f t="shared" si="0"/>
        <v>0</v>
      </c>
      <c r="F27" s="6"/>
      <c r="G27" s="6"/>
      <c r="H27" s="6">
        <f t="shared" si="1"/>
        <v>0</v>
      </c>
      <c r="I27" s="6"/>
      <c r="J27" s="6"/>
      <c r="K27" s="6">
        <f t="shared" si="7"/>
        <v>0</v>
      </c>
      <c r="L27" s="6"/>
      <c r="M27" s="6"/>
      <c r="N27" s="6">
        <f t="shared" si="3"/>
        <v>0</v>
      </c>
      <c r="O27" s="6"/>
      <c r="P27" s="6"/>
      <c r="Q27" s="6">
        <f t="shared" si="4"/>
        <v>0</v>
      </c>
      <c r="R27" s="6"/>
      <c r="S27" s="6"/>
      <c r="T27" s="6">
        <f t="shared" si="5"/>
        <v>0</v>
      </c>
      <c r="U27" s="6"/>
      <c r="V27" s="6"/>
      <c r="W27" s="12">
        <f t="shared" si="6"/>
        <v>0</v>
      </c>
      <c r="X27" s="6"/>
      <c r="Y27" s="6"/>
    </row>
    <row r="28" spans="1:25" x14ac:dyDescent="0.25">
      <c r="A28" s="5" t="s">
        <v>56</v>
      </c>
      <c r="B28" s="6"/>
      <c r="C28" s="6"/>
      <c r="D28" s="6"/>
      <c r="E28" s="6">
        <f t="shared" si="0"/>
        <v>0</v>
      </c>
      <c r="F28" s="6"/>
      <c r="G28" s="6"/>
      <c r="H28" s="6">
        <f t="shared" si="1"/>
        <v>0</v>
      </c>
      <c r="I28" s="6"/>
      <c r="J28" s="6"/>
      <c r="K28" s="6">
        <f t="shared" si="7"/>
        <v>0</v>
      </c>
      <c r="L28" s="6"/>
      <c r="M28" s="6"/>
      <c r="N28" s="6">
        <f t="shared" si="3"/>
        <v>0</v>
      </c>
      <c r="O28" s="6"/>
      <c r="P28" s="6"/>
      <c r="Q28" s="6">
        <f t="shared" si="4"/>
        <v>0</v>
      </c>
      <c r="R28" s="6"/>
      <c r="S28" s="6"/>
      <c r="T28" s="6">
        <f t="shared" si="5"/>
        <v>0</v>
      </c>
      <c r="U28" s="6"/>
      <c r="V28" s="6"/>
      <c r="W28" s="12">
        <f t="shared" si="6"/>
        <v>0</v>
      </c>
      <c r="X28" s="6"/>
      <c r="Y28" s="6"/>
    </row>
    <row r="29" spans="1:25" x14ac:dyDescent="0.25">
      <c r="A29" s="5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2"/>
      <c r="X29" s="6"/>
      <c r="Y29" s="6"/>
    </row>
    <row r="30" spans="1:25" x14ac:dyDescent="0.25">
      <c r="A30" s="5" t="s">
        <v>65</v>
      </c>
      <c r="B30" s="6"/>
      <c r="C30" s="6"/>
      <c r="D30" s="6"/>
      <c r="E30" s="6">
        <f t="shared" si="0"/>
        <v>0</v>
      </c>
      <c r="F30" s="6"/>
      <c r="G30" s="6"/>
      <c r="H30" s="6">
        <f t="shared" si="1"/>
        <v>0</v>
      </c>
      <c r="I30" s="6"/>
      <c r="J30" s="6"/>
      <c r="K30" s="6">
        <f>H30+(H30*0.02)</f>
        <v>0</v>
      </c>
      <c r="L30" s="6"/>
      <c r="M30" s="6"/>
      <c r="N30" s="6">
        <f>K30+(K30*0.02)</f>
        <v>0</v>
      </c>
      <c r="O30" s="6"/>
      <c r="P30" s="6"/>
      <c r="Q30" s="6">
        <f t="shared" si="4"/>
        <v>0</v>
      </c>
      <c r="R30" s="6"/>
      <c r="S30" s="6"/>
      <c r="T30" s="6">
        <f>Q30+(Q30*0.02)</f>
        <v>0</v>
      </c>
      <c r="U30" s="6"/>
      <c r="V30" s="6"/>
      <c r="W30" s="12">
        <f>T30+(T30*0.02)</f>
        <v>0</v>
      </c>
      <c r="X30" s="6"/>
      <c r="Y30" s="6"/>
    </row>
    <row r="31" spans="1:25" x14ac:dyDescent="0.25">
      <c r="A31" s="5" t="s">
        <v>11</v>
      </c>
      <c r="B31" s="6"/>
      <c r="C31" s="6"/>
      <c r="D31" s="6"/>
      <c r="E31" s="6">
        <f t="shared" si="0"/>
        <v>0</v>
      </c>
      <c r="F31" s="6"/>
      <c r="G31" s="6"/>
      <c r="H31" s="6">
        <f t="shared" si="1"/>
        <v>0</v>
      </c>
      <c r="I31" s="6"/>
      <c r="J31" s="6"/>
      <c r="K31" s="6">
        <f t="shared" si="7"/>
        <v>0</v>
      </c>
      <c r="L31" s="6"/>
      <c r="M31" s="6"/>
      <c r="N31" s="6">
        <f t="shared" si="3"/>
        <v>0</v>
      </c>
      <c r="O31" s="6"/>
      <c r="P31" s="6"/>
      <c r="Q31" s="6">
        <f t="shared" si="4"/>
        <v>0</v>
      </c>
      <c r="R31" s="6"/>
      <c r="S31" s="6"/>
      <c r="T31" s="6">
        <f t="shared" si="5"/>
        <v>0</v>
      </c>
      <c r="U31" s="6"/>
      <c r="V31" s="6"/>
      <c r="W31" s="12">
        <f t="shared" si="6"/>
        <v>0</v>
      </c>
      <c r="X31" s="6"/>
      <c r="Y31" s="6"/>
    </row>
    <row r="32" spans="1:25" x14ac:dyDescent="0.25">
      <c r="A32" s="5" t="s">
        <v>38</v>
      </c>
      <c r="B32" s="6"/>
      <c r="C32" s="6"/>
      <c r="D32" s="6"/>
      <c r="E32" s="6">
        <f t="shared" si="0"/>
        <v>0</v>
      </c>
      <c r="F32" s="6"/>
      <c r="G32" s="6"/>
      <c r="H32" s="6">
        <f t="shared" si="1"/>
        <v>0</v>
      </c>
      <c r="I32" s="6"/>
      <c r="J32" s="6"/>
      <c r="K32" s="6">
        <f t="shared" si="7"/>
        <v>0</v>
      </c>
      <c r="L32" s="6"/>
      <c r="M32" s="6"/>
      <c r="N32" s="6">
        <f t="shared" si="3"/>
        <v>0</v>
      </c>
      <c r="O32" s="6"/>
      <c r="P32" s="6"/>
      <c r="Q32" s="6">
        <f t="shared" si="4"/>
        <v>0</v>
      </c>
      <c r="R32" s="6"/>
      <c r="S32" s="6"/>
      <c r="T32" s="6">
        <f t="shared" si="5"/>
        <v>0</v>
      </c>
      <c r="U32" s="6"/>
      <c r="V32" s="6"/>
      <c r="W32" s="12">
        <f t="shared" si="6"/>
        <v>0</v>
      </c>
      <c r="X32" s="6"/>
      <c r="Y32" s="6"/>
    </row>
    <row r="33" spans="1:25" x14ac:dyDescent="0.25">
      <c r="A33" s="5" t="s">
        <v>27</v>
      </c>
      <c r="B33" s="6"/>
      <c r="C33" s="6"/>
      <c r="D33" s="6"/>
      <c r="E33" s="6">
        <f t="shared" si="0"/>
        <v>0</v>
      </c>
      <c r="F33" s="6"/>
      <c r="G33" s="6"/>
      <c r="H33" s="6">
        <f t="shared" si="1"/>
        <v>0</v>
      </c>
      <c r="I33" s="6"/>
      <c r="J33" s="6"/>
      <c r="K33" s="6">
        <f t="shared" si="7"/>
        <v>0</v>
      </c>
      <c r="L33" s="6"/>
      <c r="M33" s="6"/>
      <c r="N33" s="6">
        <f t="shared" si="3"/>
        <v>0</v>
      </c>
      <c r="O33" s="6"/>
      <c r="P33" s="6"/>
      <c r="Q33" s="6">
        <f t="shared" si="4"/>
        <v>0</v>
      </c>
      <c r="R33" s="6"/>
      <c r="S33" s="6"/>
      <c r="T33" s="6">
        <f t="shared" si="5"/>
        <v>0</v>
      </c>
      <c r="U33" s="6"/>
      <c r="V33" s="6"/>
      <c r="W33" s="12">
        <f t="shared" si="6"/>
        <v>0</v>
      </c>
      <c r="X33" s="6"/>
      <c r="Y33" s="6"/>
    </row>
    <row r="34" spans="1:25" x14ac:dyDescent="0.25">
      <c r="A34" s="5" t="s">
        <v>12</v>
      </c>
      <c r="B34" s="6"/>
      <c r="C34" s="6"/>
      <c r="D34" s="6"/>
      <c r="E34" s="6">
        <f t="shared" si="0"/>
        <v>0</v>
      </c>
      <c r="F34" s="6"/>
      <c r="G34" s="6"/>
      <c r="H34" s="6">
        <f t="shared" si="1"/>
        <v>0</v>
      </c>
      <c r="I34" s="6"/>
      <c r="J34" s="6"/>
      <c r="K34" s="6">
        <f t="shared" si="7"/>
        <v>0</v>
      </c>
      <c r="L34" s="6"/>
      <c r="M34" s="6"/>
      <c r="N34" s="6">
        <f t="shared" si="3"/>
        <v>0</v>
      </c>
      <c r="O34" s="6"/>
      <c r="P34" s="6"/>
      <c r="Q34" s="6">
        <f t="shared" si="4"/>
        <v>0</v>
      </c>
      <c r="R34" s="6"/>
      <c r="S34" s="6"/>
      <c r="T34" s="6">
        <f t="shared" si="5"/>
        <v>0</v>
      </c>
      <c r="U34" s="6"/>
      <c r="V34" s="6"/>
      <c r="W34" s="12">
        <f t="shared" si="6"/>
        <v>0</v>
      </c>
      <c r="X34" s="6"/>
      <c r="Y34" s="6"/>
    </row>
    <row r="35" spans="1:25" x14ac:dyDescent="0.25">
      <c r="A35" s="5" t="s">
        <v>31</v>
      </c>
      <c r="B35" s="6"/>
      <c r="C35" s="6"/>
      <c r="D35" s="6"/>
      <c r="E35" s="6">
        <f t="shared" si="0"/>
        <v>0</v>
      </c>
      <c r="F35" s="6"/>
      <c r="G35" s="6"/>
      <c r="H35" s="6">
        <f t="shared" si="1"/>
        <v>0</v>
      </c>
      <c r="I35" s="6"/>
      <c r="J35" s="6"/>
      <c r="K35" s="6">
        <f t="shared" si="7"/>
        <v>0</v>
      </c>
      <c r="L35" s="6"/>
      <c r="M35" s="6"/>
      <c r="N35" s="6">
        <f t="shared" si="3"/>
        <v>0</v>
      </c>
      <c r="O35" s="6"/>
      <c r="P35" s="6"/>
      <c r="Q35" s="6">
        <f t="shared" si="4"/>
        <v>0</v>
      </c>
      <c r="R35" s="6"/>
      <c r="S35" s="6"/>
      <c r="T35" s="6">
        <f t="shared" si="5"/>
        <v>0</v>
      </c>
      <c r="U35" s="6"/>
      <c r="V35" s="6"/>
      <c r="W35" s="12">
        <f t="shared" si="6"/>
        <v>0</v>
      </c>
      <c r="X35" s="6"/>
      <c r="Y35" s="6"/>
    </row>
    <row r="36" spans="1:25" x14ac:dyDescent="0.25">
      <c r="A36" s="5" t="s">
        <v>59</v>
      </c>
      <c r="B36" s="6"/>
      <c r="C36" s="6"/>
      <c r="D36" s="6"/>
      <c r="E36" s="6">
        <f t="shared" si="0"/>
        <v>0</v>
      </c>
      <c r="F36" s="6"/>
      <c r="G36" s="6"/>
      <c r="H36" s="6">
        <f t="shared" si="1"/>
        <v>0</v>
      </c>
      <c r="I36" s="6"/>
      <c r="J36" s="6"/>
      <c r="K36" s="6">
        <f t="shared" si="7"/>
        <v>0</v>
      </c>
      <c r="L36" s="6"/>
      <c r="M36" s="6"/>
      <c r="N36" s="6">
        <f t="shared" si="3"/>
        <v>0</v>
      </c>
      <c r="O36" s="6"/>
      <c r="P36" s="6"/>
      <c r="Q36" s="6">
        <f t="shared" si="4"/>
        <v>0</v>
      </c>
      <c r="R36" s="6"/>
      <c r="S36" s="6"/>
      <c r="T36" s="6">
        <f t="shared" si="5"/>
        <v>0</v>
      </c>
      <c r="U36" s="6"/>
      <c r="V36" s="6"/>
      <c r="W36" s="12">
        <f t="shared" si="6"/>
        <v>0</v>
      </c>
      <c r="X36" s="6"/>
      <c r="Y36" s="6"/>
    </row>
    <row r="37" spans="1:25" x14ac:dyDescent="0.25">
      <c r="A37" s="5" t="s">
        <v>13</v>
      </c>
      <c r="B37" s="6"/>
      <c r="C37" s="6"/>
      <c r="D37" s="6"/>
      <c r="E37" s="6">
        <f t="shared" si="0"/>
        <v>0</v>
      </c>
      <c r="F37" s="6"/>
      <c r="G37" s="6"/>
      <c r="H37" s="6">
        <f t="shared" si="1"/>
        <v>0</v>
      </c>
      <c r="I37" s="6"/>
      <c r="J37" s="6"/>
      <c r="K37" s="6">
        <f t="shared" si="7"/>
        <v>0</v>
      </c>
      <c r="L37" s="6"/>
      <c r="M37" s="6"/>
      <c r="N37" s="6">
        <f t="shared" si="3"/>
        <v>0</v>
      </c>
      <c r="O37" s="6"/>
      <c r="P37" s="6"/>
      <c r="Q37" s="6">
        <f t="shared" si="4"/>
        <v>0</v>
      </c>
      <c r="R37" s="6"/>
      <c r="S37" s="6"/>
      <c r="T37" s="6">
        <f t="shared" si="5"/>
        <v>0</v>
      </c>
      <c r="U37" s="6"/>
      <c r="V37" s="6"/>
      <c r="W37" s="12">
        <f t="shared" si="6"/>
        <v>0</v>
      </c>
      <c r="X37" s="6"/>
      <c r="Y37" s="6"/>
    </row>
    <row r="38" spans="1:25" x14ac:dyDescent="0.25">
      <c r="A38" s="5" t="s">
        <v>57</v>
      </c>
      <c r="B38" s="6"/>
      <c r="C38" s="6"/>
      <c r="D38" s="6"/>
      <c r="E38" s="6">
        <f t="shared" si="0"/>
        <v>0</v>
      </c>
      <c r="F38" s="6"/>
      <c r="G38" s="6"/>
      <c r="H38" s="6">
        <f t="shared" si="1"/>
        <v>0</v>
      </c>
      <c r="I38" s="6"/>
      <c r="J38" s="6"/>
      <c r="K38" s="6">
        <f t="shared" si="7"/>
        <v>0</v>
      </c>
      <c r="L38" s="6"/>
      <c r="M38" s="6"/>
      <c r="N38" s="6">
        <f t="shared" si="3"/>
        <v>0</v>
      </c>
      <c r="O38" s="6"/>
      <c r="P38" s="6"/>
      <c r="Q38" s="6">
        <f t="shared" si="4"/>
        <v>0</v>
      </c>
      <c r="R38" s="6"/>
      <c r="S38" s="6"/>
      <c r="T38" s="6">
        <f t="shared" si="5"/>
        <v>0</v>
      </c>
      <c r="U38" s="6"/>
      <c r="V38" s="6"/>
      <c r="W38" s="12">
        <f t="shared" si="6"/>
        <v>0</v>
      </c>
      <c r="X38" s="6"/>
      <c r="Y38" s="6"/>
    </row>
    <row r="39" spans="1:25" x14ac:dyDescent="0.25">
      <c r="A39" s="5" t="s">
        <v>32</v>
      </c>
      <c r="B39" s="6"/>
      <c r="C39" s="6"/>
      <c r="D39" s="6"/>
      <c r="E39" s="6">
        <f t="shared" si="0"/>
        <v>0</v>
      </c>
      <c r="F39" s="6"/>
      <c r="G39" s="6"/>
      <c r="H39" s="6">
        <f t="shared" si="1"/>
        <v>0</v>
      </c>
      <c r="I39" s="6"/>
      <c r="J39" s="6"/>
      <c r="K39" s="6">
        <f t="shared" si="7"/>
        <v>0</v>
      </c>
      <c r="L39" s="6"/>
      <c r="M39" s="6"/>
      <c r="N39" s="6">
        <f t="shared" si="3"/>
        <v>0</v>
      </c>
      <c r="O39" s="6"/>
      <c r="P39" s="6"/>
      <c r="Q39" s="6">
        <f t="shared" si="4"/>
        <v>0</v>
      </c>
      <c r="R39" s="6"/>
      <c r="S39" s="6"/>
      <c r="T39" s="6">
        <f t="shared" si="5"/>
        <v>0</v>
      </c>
      <c r="U39" s="6"/>
      <c r="V39" s="6"/>
      <c r="W39" s="12">
        <f t="shared" si="6"/>
        <v>0</v>
      </c>
      <c r="X39" s="6"/>
      <c r="Y39" s="6"/>
    </row>
    <row r="40" spans="1:25" x14ac:dyDescent="0.25">
      <c r="A40" s="5" t="s">
        <v>14</v>
      </c>
      <c r="B40" s="6"/>
      <c r="C40" s="6"/>
      <c r="D40" s="6"/>
      <c r="E40" s="6">
        <f t="shared" si="0"/>
        <v>0</v>
      </c>
      <c r="F40" s="6"/>
      <c r="G40" s="6"/>
      <c r="H40" s="6">
        <f t="shared" si="1"/>
        <v>0</v>
      </c>
      <c r="I40" s="6"/>
      <c r="J40" s="6"/>
      <c r="K40" s="6">
        <f t="shared" si="7"/>
        <v>0</v>
      </c>
      <c r="L40" s="6"/>
      <c r="M40" s="6"/>
      <c r="N40" s="6">
        <f t="shared" si="3"/>
        <v>0</v>
      </c>
      <c r="O40" s="6"/>
      <c r="P40" s="6"/>
      <c r="Q40" s="6">
        <f t="shared" si="4"/>
        <v>0</v>
      </c>
      <c r="R40" s="6"/>
      <c r="S40" s="6"/>
      <c r="T40" s="6">
        <f t="shared" si="5"/>
        <v>0</v>
      </c>
      <c r="U40" s="6"/>
      <c r="V40" s="6"/>
      <c r="W40" s="12">
        <f t="shared" si="6"/>
        <v>0</v>
      </c>
      <c r="X40" s="6"/>
      <c r="Y40" s="6"/>
    </row>
    <row r="41" spans="1:25" x14ac:dyDescent="0.25">
      <c r="A41" s="5" t="s">
        <v>58</v>
      </c>
      <c r="B41" s="6"/>
      <c r="C41" s="6"/>
      <c r="D41" s="6"/>
      <c r="E41" s="6">
        <f t="shared" si="0"/>
        <v>0</v>
      </c>
      <c r="F41" s="6"/>
      <c r="G41" s="6"/>
      <c r="H41" s="6">
        <f t="shared" si="1"/>
        <v>0</v>
      </c>
      <c r="I41" s="6"/>
      <c r="J41" s="6"/>
      <c r="K41" s="6">
        <f t="shared" si="7"/>
        <v>0</v>
      </c>
      <c r="L41" s="6"/>
      <c r="M41" s="6"/>
      <c r="N41" s="6">
        <f t="shared" si="3"/>
        <v>0</v>
      </c>
      <c r="O41" s="6"/>
      <c r="P41" s="6"/>
      <c r="Q41" s="6">
        <f t="shared" si="4"/>
        <v>0</v>
      </c>
      <c r="R41" s="6"/>
      <c r="S41" s="6"/>
      <c r="T41" s="6">
        <f t="shared" si="5"/>
        <v>0</v>
      </c>
      <c r="U41" s="6"/>
      <c r="V41" s="6"/>
      <c r="W41" s="12">
        <f t="shared" si="6"/>
        <v>0</v>
      </c>
      <c r="X41" s="6"/>
      <c r="Y41" s="6"/>
    </row>
    <row r="42" spans="1:25" x14ac:dyDescent="0.25">
      <c r="A42" s="5" t="s">
        <v>15</v>
      </c>
      <c r="B42" s="6"/>
      <c r="C42" s="6"/>
      <c r="D42" s="6"/>
      <c r="E42" s="6">
        <f t="shared" si="0"/>
        <v>0</v>
      </c>
      <c r="F42" s="6"/>
      <c r="G42" s="6"/>
      <c r="H42" s="6">
        <f t="shared" si="1"/>
        <v>0</v>
      </c>
      <c r="I42" s="6"/>
      <c r="J42" s="6"/>
      <c r="K42" s="6">
        <f t="shared" si="7"/>
        <v>0</v>
      </c>
      <c r="L42" s="6"/>
      <c r="M42" s="6"/>
      <c r="N42" s="6">
        <f t="shared" si="3"/>
        <v>0</v>
      </c>
      <c r="O42" s="6"/>
      <c r="P42" s="6"/>
      <c r="Q42" s="6">
        <f t="shared" si="4"/>
        <v>0</v>
      </c>
      <c r="R42" s="6"/>
      <c r="S42" s="6"/>
      <c r="T42" s="6">
        <f t="shared" si="5"/>
        <v>0</v>
      </c>
      <c r="U42" s="6"/>
      <c r="V42" s="6"/>
      <c r="W42" s="12">
        <f t="shared" si="6"/>
        <v>0</v>
      </c>
      <c r="X42" s="6"/>
      <c r="Y42" s="6"/>
    </row>
    <row r="43" spans="1:25" x14ac:dyDescent="0.25">
      <c r="A43" s="5" t="s">
        <v>16</v>
      </c>
      <c r="B43" s="6"/>
      <c r="C43" s="6"/>
      <c r="D43" s="6"/>
      <c r="E43" s="6">
        <f t="shared" ref="E43:E60" si="8">B43+(B43*0.02)</f>
        <v>0</v>
      </c>
      <c r="F43" s="6"/>
      <c r="G43" s="6"/>
      <c r="H43" s="6">
        <f t="shared" ref="H43:H60" si="9">E43+(E43*0.02)</f>
        <v>0</v>
      </c>
      <c r="I43" s="6"/>
      <c r="J43" s="6"/>
      <c r="K43" s="6">
        <f t="shared" si="7"/>
        <v>0</v>
      </c>
      <c r="L43" s="6"/>
      <c r="M43" s="6"/>
      <c r="N43" s="6">
        <f t="shared" si="3"/>
        <v>0</v>
      </c>
      <c r="O43" s="6"/>
      <c r="P43" s="6"/>
      <c r="Q43" s="6">
        <f t="shared" ref="Q43:Q60" si="10">N43+(N43*0.02)</f>
        <v>0</v>
      </c>
      <c r="R43" s="6"/>
      <c r="S43" s="6"/>
      <c r="T43" s="6">
        <f t="shared" si="5"/>
        <v>0</v>
      </c>
      <c r="U43" s="6"/>
      <c r="V43" s="6"/>
      <c r="W43" s="12">
        <f t="shared" si="6"/>
        <v>0</v>
      </c>
      <c r="X43" s="6"/>
      <c r="Y43" s="6"/>
    </row>
    <row r="44" spans="1:25" x14ac:dyDescent="0.25">
      <c r="A44" s="5" t="s">
        <v>60</v>
      </c>
      <c r="B44" s="6"/>
      <c r="C44" s="6"/>
      <c r="D44" s="6"/>
      <c r="E44" s="6">
        <f t="shared" si="8"/>
        <v>0</v>
      </c>
      <c r="F44" s="6"/>
      <c r="G44" s="6"/>
      <c r="H44" s="6">
        <f t="shared" si="9"/>
        <v>0</v>
      </c>
      <c r="I44" s="6"/>
      <c r="J44" s="6"/>
      <c r="K44" s="6">
        <f t="shared" si="7"/>
        <v>0</v>
      </c>
      <c r="L44" s="6"/>
      <c r="M44" s="6"/>
      <c r="N44" s="6">
        <f t="shared" si="3"/>
        <v>0</v>
      </c>
      <c r="O44" s="6"/>
      <c r="P44" s="6"/>
      <c r="Q44" s="6">
        <f t="shared" si="10"/>
        <v>0</v>
      </c>
      <c r="R44" s="6"/>
      <c r="S44" s="6"/>
      <c r="T44" s="6">
        <f t="shared" si="5"/>
        <v>0</v>
      </c>
      <c r="U44" s="6"/>
      <c r="V44" s="6"/>
      <c r="W44" s="12">
        <f t="shared" si="6"/>
        <v>0</v>
      </c>
      <c r="X44" s="6"/>
      <c r="Y44" s="6"/>
    </row>
    <row r="45" spans="1:25" x14ac:dyDescent="0.25">
      <c r="A45" s="5" t="s">
        <v>33</v>
      </c>
      <c r="B45" s="6"/>
      <c r="C45" s="6"/>
      <c r="D45" s="6"/>
      <c r="E45" s="6">
        <f t="shared" si="8"/>
        <v>0</v>
      </c>
      <c r="F45" s="6"/>
      <c r="G45" s="6"/>
      <c r="H45" s="6">
        <f t="shared" si="9"/>
        <v>0</v>
      </c>
      <c r="I45" s="6"/>
      <c r="J45" s="6"/>
      <c r="K45" s="6">
        <f t="shared" si="7"/>
        <v>0</v>
      </c>
      <c r="L45" s="6"/>
      <c r="M45" s="6"/>
      <c r="N45" s="6">
        <f t="shared" si="3"/>
        <v>0</v>
      </c>
      <c r="O45" s="6"/>
      <c r="P45" s="6"/>
      <c r="Q45" s="6">
        <f t="shared" si="10"/>
        <v>0</v>
      </c>
      <c r="R45" s="6"/>
      <c r="S45" s="6"/>
      <c r="T45" s="6">
        <f t="shared" si="5"/>
        <v>0</v>
      </c>
      <c r="U45" s="6"/>
      <c r="V45" s="6"/>
      <c r="W45" s="12">
        <f t="shared" si="6"/>
        <v>0</v>
      </c>
      <c r="X45" s="6"/>
      <c r="Y45" s="6"/>
    </row>
    <row r="46" spans="1:25" x14ac:dyDescent="0.25">
      <c r="A46" s="5" t="s">
        <v>37</v>
      </c>
      <c r="B46" s="6"/>
      <c r="C46" s="6"/>
      <c r="D46" s="6"/>
      <c r="E46" s="6">
        <f t="shared" si="8"/>
        <v>0</v>
      </c>
      <c r="F46" s="6"/>
      <c r="G46" s="6"/>
      <c r="H46" s="6">
        <f t="shared" si="9"/>
        <v>0</v>
      </c>
      <c r="I46" s="6"/>
      <c r="J46" s="6"/>
      <c r="K46" s="6">
        <f t="shared" si="7"/>
        <v>0</v>
      </c>
      <c r="L46" s="6"/>
      <c r="M46" s="6"/>
      <c r="N46" s="6">
        <f t="shared" si="3"/>
        <v>0</v>
      </c>
      <c r="O46" s="6"/>
      <c r="P46" s="6"/>
      <c r="Q46" s="6">
        <f t="shared" si="10"/>
        <v>0</v>
      </c>
      <c r="R46" s="6"/>
      <c r="S46" s="6"/>
      <c r="T46" s="6">
        <f t="shared" si="5"/>
        <v>0</v>
      </c>
      <c r="U46" s="6"/>
      <c r="V46" s="6"/>
      <c r="W46" s="12">
        <f t="shared" si="6"/>
        <v>0</v>
      </c>
      <c r="X46" s="6"/>
      <c r="Y46" s="6"/>
    </row>
    <row r="47" spans="1:25" x14ac:dyDescent="0.25">
      <c r="A47" s="5" t="s">
        <v>17</v>
      </c>
      <c r="B47" s="6"/>
      <c r="C47" s="6"/>
      <c r="D47" s="6"/>
      <c r="E47" s="6">
        <f t="shared" si="8"/>
        <v>0</v>
      </c>
      <c r="F47" s="6"/>
      <c r="G47" s="6"/>
      <c r="H47" s="6">
        <f t="shared" si="9"/>
        <v>0</v>
      </c>
      <c r="I47" s="6"/>
      <c r="J47" s="6"/>
      <c r="K47" s="6">
        <f t="shared" si="7"/>
        <v>0</v>
      </c>
      <c r="L47" s="6"/>
      <c r="M47" s="6"/>
      <c r="N47" s="6">
        <f t="shared" si="3"/>
        <v>0</v>
      </c>
      <c r="O47" s="6"/>
      <c r="P47" s="6"/>
      <c r="Q47" s="6">
        <f t="shared" si="10"/>
        <v>0</v>
      </c>
      <c r="R47" s="6"/>
      <c r="S47" s="6"/>
      <c r="T47" s="6">
        <f t="shared" si="5"/>
        <v>0</v>
      </c>
      <c r="U47" s="6"/>
      <c r="V47" s="6"/>
      <c r="W47" s="12">
        <f t="shared" si="6"/>
        <v>0</v>
      </c>
      <c r="X47" s="6"/>
      <c r="Y47" s="6"/>
    </row>
    <row r="48" spans="1:25" x14ac:dyDescent="0.25">
      <c r="A48" s="5" t="s">
        <v>18</v>
      </c>
      <c r="B48" s="6"/>
      <c r="C48" s="6"/>
      <c r="D48" s="6"/>
      <c r="E48" s="6">
        <f t="shared" si="8"/>
        <v>0</v>
      </c>
      <c r="F48" s="6"/>
      <c r="G48" s="6"/>
      <c r="H48" s="6">
        <f t="shared" si="9"/>
        <v>0</v>
      </c>
      <c r="I48" s="6"/>
      <c r="J48" s="6"/>
      <c r="K48" s="6">
        <f t="shared" si="7"/>
        <v>0</v>
      </c>
      <c r="L48" s="6"/>
      <c r="M48" s="6"/>
      <c r="N48" s="6">
        <f t="shared" si="3"/>
        <v>0</v>
      </c>
      <c r="O48" s="6"/>
      <c r="P48" s="6"/>
      <c r="Q48" s="6">
        <f t="shared" si="10"/>
        <v>0</v>
      </c>
      <c r="R48" s="6"/>
      <c r="S48" s="6"/>
      <c r="T48" s="6">
        <f t="shared" si="5"/>
        <v>0</v>
      </c>
      <c r="U48" s="6"/>
      <c r="V48" s="6"/>
      <c r="W48" s="12">
        <f t="shared" si="6"/>
        <v>0</v>
      </c>
      <c r="X48" s="6"/>
      <c r="Y48" s="6"/>
    </row>
    <row r="49" spans="1:25" x14ac:dyDescent="0.25">
      <c r="A49" s="5" t="s">
        <v>19</v>
      </c>
      <c r="B49" s="6"/>
      <c r="C49" s="6"/>
      <c r="D49" s="6"/>
      <c r="E49" s="6">
        <f t="shared" si="8"/>
        <v>0</v>
      </c>
      <c r="F49" s="6"/>
      <c r="G49" s="6"/>
      <c r="H49" s="6">
        <f t="shared" si="9"/>
        <v>0</v>
      </c>
      <c r="I49" s="6"/>
      <c r="J49" s="6"/>
      <c r="K49" s="6">
        <f t="shared" si="7"/>
        <v>0</v>
      </c>
      <c r="L49" s="6"/>
      <c r="M49" s="6"/>
      <c r="N49" s="6">
        <f t="shared" si="3"/>
        <v>0</v>
      </c>
      <c r="O49" s="6"/>
      <c r="P49" s="6"/>
      <c r="Q49" s="6">
        <f t="shared" si="10"/>
        <v>0</v>
      </c>
      <c r="R49" s="6"/>
      <c r="S49" s="6"/>
      <c r="T49" s="6">
        <f t="shared" si="5"/>
        <v>0</v>
      </c>
      <c r="U49" s="6"/>
      <c r="V49" s="6"/>
      <c r="W49" s="12">
        <f t="shared" si="6"/>
        <v>0</v>
      </c>
      <c r="X49" s="6"/>
      <c r="Y49" s="6"/>
    </row>
    <row r="50" spans="1:25" x14ac:dyDescent="0.25">
      <c r="A50" s="5" t="s">
        <v>25</v>
      </c>
      <c r="B50" s="6"/>
      <c r="C50" s="6"/>
      <c r="D50" s="6"/>
      <c r="E50" s="6">
        <f t="shared" si="8"/>
        <v>0</v>
      </c>
      <c r="F50" s="6"/>
      <c r="G50" s="6"/>
      <c r="H50" s="6">
        <f t="shared" si="9"/>
        <v>0</v>
      </c>
      <c r="I50" s="6"/>
      <c r="J50" s="6"/>
      <c r="K50" s="6">
        <f t="shared" si="7"/>
        <v>0</v>
      </c>
      <c r="L50" s="6"/>
      <c r="M50" s="6"/>
      <c r="N50" s="6">
        <f t="shared" si="3"/>
        <v>0</v>
      </c>
      <c r="O50" s="6"/>
      <c r="P50" s="6"/>
      <c r="Q50" s="6">
        <f t="shared" si="10"/>
        <v>0</v>
      </c>
      <c r="R50" s="6"/>
      <c r="S50" s="6"/>
      <c r="T50" s="6">
        <f t="shared" si="5"/>
        <v>0</v>
      </c>
      <c r="U50" s="6"/>
      <c r="V50" s="6"/>
      <c r="W50" s="12">
        <f t="shared" si="6"/>
        <v>0</v>
      </c>
      <c r="X50" s="6"/>
      <c r="Y50" s="6"/>
    </row>
    <row r="51" spans="1:25" x14ac:dyDescent="0.25">
      <c r="A51" s="5" t="s">
        <v>34</v>
      </c>
      <c r="B51" s="6"/>
      <c r="C51" s="6"/>
      <c r="D51" s="6"/>
      <c r="E51" s="6">
        <f t="shared" si="8"/>
        <v>0</v>
      </c>
      <c r="F51" s="6"/>
      <c r="G51" s="6"/>
      <c r="H51" s="6">
        <f t="shared" si="9"/>
        <v>0</v>
      </c>
      <c r="I51" s="6"/>
      <c r="J51" s="6"/>
      <c r="K51" s="6">
        <f t="shared" si="7"/>
        <v>0</v>
      </c>
      <c r="L51" s="6"/>
      <c r="M51" s="6"/>
      <c r="N51" s="6">
        <f t="shared" si="3"/>
        <v>0</v>
      </c>
      <c r="O51" s="6"/>
      <c r="P51" s="6"/>
      <c r="Q51" s="6">
        <f t="shared" si="10"/>
        <v>0</v>
      </c>
      <c r="R51" s="6"/>
      <c r="S51" s="6"/>
      <c r="T51" s="6">
        <f t="shared" si="5"/>
        <v>0</v>
      </c>
      <c r="U51" s="6"/>
      <c r="V51" s="6"/>
      <c r="W51" s="12">
        <f t="shared" si="6"/>
        <v>0</v>
      </c>
      <c r="X51" s="6"/>
      <c r="Y51" s="6"/>
    </row>
    <row r="52" spans="1:25" x14ac:dyDescent="0.25">
      <c r="A52" s="5" t="s">
        <v>21</v>
      </c>
      <c r="B52" s="6"/>
      <c r="C52" s="6"/>
      <c r="D52" s="6"/>
      <c r="E52" s="6">
        <f t="shared" si="8"/>
        <v>0</v>
      </c>
      <c r="F52" s="6"/>
      <c r="G52" s="6"/>
      <c r="H52" s="6">
        <f t="shared" si="9"/>
        <v>0</v>
      </c>
      <c r="I52" s="6"/>
      <c r="J52" s="6"/>
      <c r="K52" s="6">
        <f t="shared" si="7"/>
        <v>0</v>
      </c>
      <c r="L52" s="6"/>
      <c r="M52" s="6"/>
      <c r="N52" s="6">
        <f t="shared" si="3"/>
        <v>0</v>
      </c>
      <c r="O52" s="6"/>
      <c r="P52" s="6"/>
      <c r="Q52" s="6">
        <f t="shared" si="10"/>
        <v>0</v>
      </c>
      <c r="R52" s="6"/>
      <c r="S52" s="6"/>
      <c r="T52" s="6">
        <f t="shared" si="5"/>
        <v>0</v>
      </c>
      <c r="U52" s="6"/>
      <c r="V52" s="6"/>
      <c r="W52" s="12">
        <f t="shared" si="6"/>
        <v>0</v>
      </c>
      <c r="X52" s="6"/>
      <c r="Y52" s="6"/>
    </row>
    <row r="53" spans="1:25" x14ac:dyDescent="0.25">
      <c r="A53" s="5" t="s">
        <v>20</v>
      </c>
      <c r="B53" s="6"/>
      <c r="C53" s="6"/>
      <c r="D53" s="6"/>
      <c r="E53" s="6">
        <f t="shared" si="8"/>
        <v>0</v>
      </c>
      <c r="F53" s="6"/>
      <c r="G53" s="6"/>
      <c r="H53" s="6">
        <f t="shared" si="9"/>
        <v>0</v>
      </c>
      <c r="I53" s="6"/>
      <c r="J53" s="6"/>
      <c r="K53" s="6">
        <f t="shared" si="7"/>
        <v>0</v>
      </c>
      <c r="L53" s="6"/>
      <c r="M53" s="6"/>
      <c r="N53" s="6">
        <f t="shared" si="3"/>
        <v>0</v>
      </c>
      <c r="O53" s="6"/>
      <c r="P53" s="6"/>
      <c r="Q53" s="6">
        <f t="shared" si="10"/>
        <v>0</v>
      </c>
      <c r="R53" s="6"/>
      <c r="S53" s="6"/>
      <c r="T53" s="6">
        <f t="shared" si="5"/>
        <v>0</v>
      </c>
      <c r="U53" s="6"/>
      <c r="V53" s="6"/>
      <c r="W53" s="12">
        <f t="shared" si="6"/>
        <v>0</v>
      </c>
      <c r="X53" s="6"/>
      <c r="Y53" s="6"/>
    </row>
    <row r="54" spans="1:25" x14ac:dyDescent="0.25">
      <c r="A54" s="5" t="s">
        <v>39</v>
      </c>
      <c r="B54" s="6"/>
      <c r="C54" s="6"/>
      <c r="D54" s="6"/>
      <c r="E54" s="6">
        <f t="shared" si="8"/>
        <v>0</v>
      </c>
      <c r="F54" s="6"/>
      <c r="G54" s="6"/>
      <c r="H54" s="6">
        <f t="shared" si="9"/>
        <v>0</v>
      </c>
      <c r="I54" s="6"/>
      <c r="J54" s="6"/>
      <c r="K54" s="6">
        <f t="shared" si="7"/>
        <v>0</v>
      </c>
      <c r="L54" s="6"/>
      <c r="M54" s="6"/>
      <c r="N54" s="6">
        <f t="shared" si="3"/>
        <v>0</v>
      </c>
      <c r="O54" s="6"/>
      <c r="P54" s="6"/>
      <c r="Q54" s="6">
        <f t="shared" si="10"/>
        <v>0</v>
      </c>
      <c r="R54" s="6"/>
      <c r="S54" s="6"/>
      <c r="T54" s="6">
        <f t="shared" si="5"/>
        <v>0</v>
      </c>
      <c r="U54" s="6"/>
      <c r="V54" s="6"/>
      <c r="W54" s="12">
        <f t="shared" si="6"/>
        <v>0</v>
      </c>
      <c r="X54" s="6"/>
      <c r="Y54" s="6"/>
    </row>
    <row r="55" spans="1:25" x14ac:dyDescent="0.25">
      <c r="A55" s="5" t="s">
        <v>35</v>
      </c>
      <c r="B55" s="6"/>
      <c r="C55" s="6"/>
      <c r="D55" s="6"/>
      <c r="E55" s="6">
        <f t="shared" si="8"/>
        <v>0</v>
      </c>
      <c r="F55" s="6"/>
      <c r="G55" s="6"/>
      <c r="H55" s="6">
        <f t="shared" si="9"/>
        <v>0</v>
      </c>
      <c r="I55" s="6"/>
      <c r="J55" s="6"/>
      <c r="K55" s="6">
        <f t="shared" si="7"/>
        <v>0</v>
      </c>
      <c r="L55" s="6"/>
      <c r="M55" s="6"/>
      <c r="N55" s="6">
        <f t="shared" si="3"/>
        <v>0</v>
      </c>
      <c r="O55" s="6"/>
      <c r="P55" s="6"/>
      <c r="Q55" s="6">
        <f t="shared" si="10"/>
        <v>0</v>
      </c>
      <c r="R55" s="6"/>
      <c r="S55" s="6"/>
      <c r="T55" s="6">
        <f t="shared" si="5"/>
        <v>0</v>
      </c>
      <c r="U55" s="6"/>
      <c r="V55" s="6"/>
      <c r="W55" s="12">
        <f t="shared" si="6"/>
        <v>0</v>
      </c>
      <c r="X55" s="6"/>
      <c r="Y55" s="6"/>
    </row>
    <row r="56" spans="1:25" x14ac:dyDescent="0.25">
      <c r="A56" s="5" t="s">
        <v>36</v>
      </c>
      <c r="B56" s="6"/>
      <c r="C56" s="6"/>
      <c r="D56" s="6"/>
      <c r="E56" s="6">
        <f t="shared" si="8"/>
        <v>0</v>
      </c>
      <c r="F56" s="6"/>
      <c r="G56" s="6"/>
      <c r="H56" s="6">
        <f t="shared" si="9"/>
        <v>0</v>
      </c>
      <c r="I56" s="6"/>
      <c r="J56" s="6"/>
      <c r="K56" s="6">
        <f t="shared" si="7"/>
        <v>0</v>
      </c>
      <c r="L56" s="6"/>
      <c r="M56" s="6"/>
      <c r="N56" s="6">
        <f t="shared" si="3"/>
        <v>0</v>
      </c>
      <c r="O56" s="6"/>
      <c r="P56" s="6"/>
      <c r="Q56" s="6">
        <f t="shared" si="10"/>
        <v>0</v>
      </c>
      <c r="R56" s="6"/>
      <c r="S56" s="6"/>
      <c r="T56" s="6">
        <f t="shared" si="5"/>
        <v>0</v>
      </c>
      <c r="U56" s="6"/>
      <c r="V56" s="6"/>
      <c r="W56" s="12">
        <f t="shared" si="6"/>
        <v>0</v>
      </c>
      <c r="X56" s="6"/>
      <c r="Y56" s="6"/>
    </row>
    <row r="57" spans="1:25" x14ac:dyDescent="0.25">
      <c r="A57" s="5" t="s">
        <v>61</v>
      </c>
      <c r="B57" s="6"/>
      <c r="C57" s="6"/>
      <c r="D57" s="6"/>
      <c r="E57" s="6">
        <f t="shared" si="8"/>
        <v>0</v>
      </c>
      <c r="F57" s="6"/>
      <c r="G57" s="6"/>
      <c r="H57" s="6">
        <f t="shared" si="9"/>
        <v>0</v>
      </c>
      <c r="I57" s="6"/>
      <c r="J57" s="6"/>
      <c r="K57" s="6">
        <f t="shared" si="7"/>
        <v>0</v>
      </c>
      <c r="L57" s="6"/>
      <c r="M57" s="6"/>
      <c r="N57" s="6">
        <f t="shared" si="3"/>
        <v>0</v>
      </c>
      <c r="O57" s="6"/>
      <c r="P57" s="6"/>
      <c r="Q57" s="6">
        <f t="shared" si="10"/>
        <v>0</v>
      </c>
      <c r="R57" s="6"/>
      <c r="S57" s="6"/>
      <c r="T57" s="6">
        <f t="shared" si="5"/>
        <v>0</v>
      </c>
      <c r="U57" s="6"/>
      <c r="V57" s="6"/>
      <c r="W57" s="12">
        <f t="shared" si="6"/>
        <v>0</v>
      </c>
      <c r="X57" s="6"/>
      <c r="Y57" s="6"/>
    </row>
    <row r="58" spans="1:25" x14ac:dyDescent="0.25">
      <c r="A58" s="5" t="s">
        <v>22</v>
      </c>
      <c r="B58" s="6"/>
      <c r="C58" s="6"/>
      <c r="D58" s="6"/>
      <c r="E58" s="6">
        <f t="shared" si="8"/>
        <v>0</v>
      </c>
      <c r="F58" s="6"/>
      <c r="G58" s="6"/>
      <c r="H58" s="6">
        <f t="shared" si="9"/>
        <v>0</v>
      </c>
      <c r="I58" s="6"/>
      <c r="J58" s="6"/>
      <c r="K58" s="6">
        <f t="shared" si="7"/>
        <v>0</v>
      </c>
      <c r="L58" s="6"/>
      <c r="M58" s="6"/>
      <c r="N58" s="6">
        <f t="shared" si="3"/>
        <v>0</v>
      </c>
      <c r="O58" s="6"/>
      <c r="P58" s="6"/>
      <c r="Q58" s="6">
        <f t="shared" si="10"/>
        <v>0</v>
      </c>
      <c r="R58" s="6"/>
      <c r="S58" s="6"/>
      <c r="T58" s="6">
        <f t="shared" si="5"/>
        <v>0</v>
      </c>
      <c r="U58" s="6"/>
      <c r="V58" s="6"/>
      <c r="W58" s="12">
        <f t="shared" si="6"/>
        <v>0</v>
      </c>
      <c r="X58" s="6"/>
      <c r="Y58" s="6"/>
    </row>
    <row r="59" spans="1:25" x14ac:dyDescent="0.25">
      <c r="A59" s="5" t="s">
        <v>23</v>
      </c>
      <c r="B59" s="6"/>
      <c r="C59" s="6"/>
      <c r="D59" s="6"/>
      <c r="E59" s="6">
        <f t="shared" si="8"/>
        <v>0</v>
      </c>
      <c r="F59" s="6"/>
      <c r="G59" s="6"/>
      <c r="H59" s="6">
        <f t="shared" si="9"/>
        <v>0</v>
      </c>
      <c r="I59" s="6"/>
      <c r="J59" s="6"/>
      <c r="K59" s="6">
        <f t="shared" si="7"/>
        <v>0</v>
      </c>
      <c r="L59" s="6"/>
      <c r="M59" s="6"/>
      <c r="N59" s="6">
        <f t="shared" si="3"/>
        <v>0</v>
      </c>
      <c r="O59" s="6"/>
      <c r="P59" s="6"/>
      <c r="Q59" s="6">
        <f t="shared" si="10"/>
        <v>0</v>
      </c>
      <c r="R59" s="6"/>
      <c r="S59" s="6"/>
      <c r="T59" s="6">
        <f t="shared" si="5"/>
        <v>0</v>
      </c>
      <c r="U59" s="6"/>
      <c r="V59" s="6"/>
      <c r="W59" s="12">
        <f t="shared" si="6"/>
        <v>0</v>
      </c>
      <c r="X59" s="6"/>
      <c r="Y59" s="6"/>
    </row>
    <row r="60" spans="1:25" x14ac:dyDescent="0.25">
      <c r="A60" s="5" t="s">
        <v>24</v>
      </c>
      <c r="B60" s="6"/>
      <c r="C60" s="6"/>
      <c r="D60" s="6"/>
      <c r="E60" s="6">
        <f t="shared" si="8"/>
        <v>0</v>
      </c>
      <c r="F60" s="6"/>
      <c r="G60" s="6"/>
      <c r="H60" s="6">
        <f t="shared" si="9"/>
        <v>0</v>
      </c>
      <c r="I60" s="6"/>
      <c r="J60" s="6"/>
      <c r="K60" s="6">
        <f t="shared" si="7"/>
        <v>0</v>
      </c>
      <c r="L60" s="6"/>
      <c r="M60" s="6"/>
      <c r="N60" s="6">
        <f t="shared" si="3"/>
        <v>0</v>
      </c>
      <c r="O60" s="6"/>
      <c r="P60" s="6"/>
      <c r="Q60" s="6">
        <f t="shared" si="10"/>
        <v>0</v>
      </c>
      <c r="R60" s="6"/>
      <c r="S60" s="6"/>
      <c r="T60" s="6">
        <f t="shared" si="5"/>
        <v>0</v>
      </c>
      <c r="U60" s="6"/>
      <c r="V60" s="6"/>
      <c r="W60" s="12">
        <f t="shared" si="6"/>
        <v>0</v>
      </c>
      <c r="X60" s="6"/>
      <c r="Y60" s="6"/>
    </row>
    <row r="61" spans="1:25" x14ac:dyDescent="0.25">
      <c r="A61" s="9" t="s">
        <v>49</v>
      </c>
      <c r="B61" s="7"/>
      <c r="C61" s="8"/>
      <c r="D61" s="8"/>
      <c r="E61" s="8">
        <f>SUM(E7:E60)</f>
        <v>0</v>
      </c>
      <c r="F61" s="8"/>
      <c r="G61" s="8"/>
      <c r="H61" s="8">
        <f>SUM(H7:H60)</f>
        <v>0</v>
      </c>
      <c r="I61" s="8"/>
      <c r="J61" s="8"/>
      <c r="K61" s="8">
        <f>SUM(K7:K60)</f>
        <v>0</v>
      </c>
      <c r="L61" s="8"/>
      <c r="M61" s="8"/>
      <c r="N61" s="8">
        <f>SUM(N7:N60)</f>
        <v>0</v>
      </c>
      <c r="O61" s="8"/>
      <c r="P61" s="8"/>
      <c r="Q61" s="8">
        <f>SUM(Q7:Q60)</f>
        <v>0</v>
      </c>
      <c r="R61" s="8"/>
      <c r="S61" s="8"/>
      <c r="T61" s="8">
        <f>SUM(T7:T60)</f>
        <v>0</v>
      </c>
      <c r="U61" s="8"/>
      <c r="V61" s="8"/>
      <c r="W61" s="8">
        <f>SUM(W7:W60)</f>
        <v>0</v>
      </c>
      <c r="X61" s="13"/>
      <c r="Y61" s="13"/>
    </row>
    <row r="62" spans="1:2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/>
      <c r="V62" s="10"/>
    </row>
    <row r="63" spans="1:25" x14ac:dyDescent="0.25">
      <c r="A63" s="9" t="s">
        <v>50</v>
      </c>
      <c r="B63" s="6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/>
      <c r="V63" s="10"/>
    </row>
  </sheetData>
  <phoneticPr fontId="0" type="noConversion"/>
  <pageMargins left="0.75" right="0.75" top="1" bottom="1" header="0.5" footer="0.5"/>
  <pageSetup scale="70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orkbookViewId="0">
      <selection activeCell="D1" sqref="D1"/>
    </sheetView>
  </sheetViews>
  <sheetFormatPr defaultColWidth="9.109375" defaultRowHeight="15" x14ac:dyDescent="0.25"/>
  <cols>
    <col min="1" max="1" width="43.88671875" style="1" customWidth="1"/>
    <col min="2" max="2" width="13.44140625" style="1" customWidth="1"/>
    <col min="3" max="3" width="11.44140625" style="1" customWidth="1"/>
    <col min="4" max="4" width="14" style="1" customWidth="1"/>
    <col min="5" max="5" width="12.6640625" style="1" customWidth="1"/>
    <col min="6" max="6" width="11.33203125" style="1" customWidth="1"/>
    <col min="7" max="8" width="12.6640625" style="1" customWidth="1"/>
    <col min="9" max="9" width="11" style="1" customWidth="1"/>
    <col min="10" max="10" width="12.6640625" style="1" customWidth="1"/>
    <col min="11" max="11" width="13" style="1" customWidth="1"/>
    <col min="12" max="12" width="11.33203125" style="1" customWidth="1"/>
    <col min="13" max="13" width="13" style="1" customWidth="1"/>
    <col min="14" max="14" width="13.88671875" style="1" customWidth="1"/>
    <col min="15" max="15" width="11.33203125" style="1" customWidth="1"/>
    <col min="16" max="16" width="13.88671875" style="1" customWidth="1"/>
    <col min="17" max="17" width="13.44140625" style="1" customWidth="1"/>
    <col min="18" max="18" width="12" style="1" customWidth="1"/>
    <col min="19" max="19" width="13.44140625" style="1" customWidth="1"/>
    <col min="20" max="20" width="12.5546875" style="1" customWidth="1"/>
    <col min="21" max="21" width="11.109375" style="1" customWidth="1"/>
    <col min="22" max="22" width="12.5546875" style="1" customWidth="1"/>
    <col min="23" max="23" width="11.109375" style="1" customWidth="1"/>
    <col min="24" max="24" width="9.109375" style="1" customWidth="1"/>
    <col min="25" max="25" width="10.33203125" style="1" customWidth="1"/>
    <col min="26" max="16384" width="9.109375" style="1"/>
  </cols>
  <sheetData>
    <row r="1" spans="1:25" ht="66" x14ac:dyDescent="0.25">
      <c r="A1" s="17" t="s">
        <v>93</v>
      </c>
    </row>
    <row r="2" spans="1:25" x14ac:dyDescent="0.25">
      <c r="A2" s="16" t="s">
        <v>79</v>
      </c>
    </row>
    <row r="3" spans="1:25" x14ac:dyDescent="0.25">
      <c r="A3" s="2"/>
    </row>
    <row r="4" spans="1:25" ht="26.4" x14ac:dyDescent="0.25">
      <c r="A4" s="3" t="s">
        <v>0</v>
      </c>
      <c r="B4" s="4" t="s">
        <v>54</v>
      </c>
      <c r="C4" s="4" t="s">
        <v>51</v>
      </c>
      <c r="D4" s="4" t="s">
        <v>52</v>
      </c>
      <c r="E4" s="4" t="s">
        <v>47</v>
      </c>
      <c r="F4" s="4" t="s">
        <v>51</v>
      </c>
      <c r="G4" s="4" t="s">
        <v>52</v>
      </c>
      <c r="H4" s="4" t="s">
        <v>46</v>
      </c>
      <c r="I4" s="4" t="s">
        <v>51</v>
      </c>
      <c r="J4" s="4" t="s">
        <v>52</v>
      </c>
      <c r="K4" s="4" t="s">
        <v>43</v>
      </c>
      <c r="L4" s="4" t="s">
        <v>51</v>
      </c>
      <c r="M4" s="4" t="s">
        <v>52</v>
      </c>
      <c r="N4" s="4" t="s">
        <v>45</v>
      </c>
      <c r="O4" s="4" t="s">
        <v>51</v>
      </c>
      <c r="P4" s="4" t="s">
        <v>52</v>
      </c>
      <c r="Q4" s="4" t="s">
        <v>44</v>
      </c>
      <c r="R4" s="4" t="s">
        <v>51</v>
      </c>
      <c r="S4" s="4" t="s">
        <v>52</v>
      </c>
      <c r="T4" s="4" t="s">
        <v>48</v>
      </c>
      <c r="U4" s="4" t="s">
        <v>51</v>
      </c>
      <c r="V4" s="4" t="s">
        <v>52</v>
      </c>
      <c r="W4" s="11" t="s">
        <v>55</v>
      </c>
      <c r="X4" s="4" t="s">
        <v>51</v>
      </c>
      <c r="Y4" s="4" t="s">
        <v>52</v>
      </c>
    </row>
    <row r="6" spans="1:25" x14ac:dyDescent="0.25">
      <c r="A6" s="5" t="s">
        <v>1</v>
      </c>
      <c r="B6" s="6"/>
      <c r="C6" s="6"/>
      <c r="D6" s="6"/>
      <c r="E6" s="6">
        <f t="shared" ref="E6:E41" si="0">B6+(B6*0.02)</f>
        <v>0</v>
      </c>
      <c r="F6" s="6"/>
      <c r="G6" s="6"/>
      <c r="H6" s="6">
        <f t="shared" ref="H6:H41" si="1">E6+(E6*0.02)</f>
        <v>0</v>
      </c>
      <c r="I6" s="6"/>
      <c r="J6" s="6"/>
      <c r="K6" s="6">
        <f t="shared" ref="K6:K23" si="2">H6+(H6*0.02)</f>
        <v>0</v>
      </c>
      <c r="L6" s="6"/>
      <c r="M6" s="6"/>
      <c r="N6" s="6">
        <f t="shared" ref="N6:N59" si="3">K6+(K6*0.023)</f>
        <v>0</v>
      </c>
      <c r="O6" s="6"/>
      <c r="P6" s="6"/>
      <c r="Q6" s="6">
        <f t="shared" ref="Q6:Q41" si="4">N6+(N6*0.02)</f>
        <v>0</v>
      </c>
      <c r="R6" s="6"/>
      <c r="S6" s="6"/>
      <c r="T6" s="6">
        <f t="shared" ref="T6:T59" si="5">Q6+(Q6*0.02)</f>
        <v>0</v>
      </c>
      <c r="U6" s="6"/>
      <c r="V6" s="6"/>
      <c r="W6" s="12">
        <f t="shared" ref="W6:W59" si="6">T6+(T6*0.02)</f>
        <v>0</v>
      </c>
      <c r="X6" s="6"/>
      <c r="Y6" s="6"/>
    </row>
    <row r="7" spans="1:25" x14ac:dyDescent="0.25">
      <c r="A7" s="5" t="s">
        <v>26</v>
      </c>
      <c r="B7" s="6"/>
      <c r="C7" s="6"/>
      <c r="D7" s="6"/>
      <c r="E7" s="6">
        <f t="shared" si="0"/>
        <v>0</v>
      </c>
      <c r="F7" s="6"/>
      <c r="G7" s="6"/>
      <c r="H7" s="6">
        <f t="shared" si="1"/>
        <v>0</v>
      </c>
      <c r="I7" s="6"/>
      <c r="J7" s="6"/>
      <c r="K7" s="6">
        <f t="shared" si="2"/>
        <v>0</v>
      </c>
      <c r="L7" s="6"/>
      <c r="M7" s="6"/>
      <c r="N7" s="6">
        <f t="shared" si="3"/>
        <v>0</v>
      </c>
      <c r="O7" s="6"/>
      <c r="P7" s="6"/>
      <c r="Q7" s="6">
        <f t="shared" si="4"/>
        <v>0</v>
      </c>
      <c r="R7" s="6"/>
      <c r="S7" s="6"/>
      <c r="T7" s="6">
        <f t="shared" si="5"/>
        <v>0</v>
      </c>
      <c r="U7" s="6"/>
      <c r="V7" s="6"/>
      <c r="W7" s="12">
        <f t="shared" si="6"/>
        <v>0</v>
      </c>
      <c r="X7" s="6"/>
      <c r="Y7" s="6"/>
    </row>
    <row r="8" spans="1:25" x14ac:dyDescent="0.25">
      <c r="A8" s="5" t="s">
        <v>2</v>
      </c>
      <c r="B8" s="6"/>
      <c r="C8" s="6"/>
      <c r="D8" s="6"/>
      <c r="E8" s="6">
        <f t="shared" si="0"/>
        <v>0</v>
      </c>
      <c r="F8" s="6"/>
      <c r="G8" s="6"/>
      <c r="H8" s="6">
        <f t="shared" si="1"/>
        <v>0</v>
      </c>
      <c r="I8" s="6"/>
      <c r="J8" s="6"/>
      <c r="K8" s="6">
        <f t="shared" si="2"/>
        <v>0</v>
      </c>
      <c r="L8" s="6"/>
      <c r="M8" s="6"/>
      <c r="N8" s="6">
        <f t="shared" si="3"/>
        <v>0</v>
      </c>
      <c r="O8" s="6"/>
      <c r="P8" s="6"/>
      <c r="Q8" s="6">
        <f t="shared" si="4"/>
        <v>0</v>
      </c>
      <c r="R8" s="6"/>
      <c r="S8" s="6"/>
      <c r="T8" s="6">
        <f t="shared" si="5"/>
        <v>0</v>
      </c>
      <c r="U8" s="6"/>
      <c r="V8" s="6"/>
      <c r="W8" s="12">
        <f t="shared" si="6"/>
        <v>0</v>
      </c>
      <c r="X8" s="6"/>
      <c r="Y8" s="6"/>
    </row>
    <row r="9" spans="1:25" x14ac:dyDescent="0.25">
      <c r="A9" s="5" t="s">
        <v>3</v>
      </c>
      <c r="B9" s="6"/>
      <c r="C9" s="6"/>
      <c r="D9" s="6"/>
      <c r="E9" s="6">
        <f t="shared" si="0"/>
        <v>0</v>
      </c>
      <c r="F9" s="6"/>
      <c r="G9" s="6"/>
      <c r="H9" s="6">
        <f t="shared" si="1"/>
        <v>0</v>
      </c>
      <c r="I9" s="6"/>
      <c r="J9" s="6"/>
      <c r="K9" s="6">
        <f t="shared" si="2"/>
        <v>0</v>
      </c>
      <c r="L9" s="6"/>
      <c r="M9" s="6"/>
      <c r="N9" s="6">
        <f t="shared" si="3"/>
        <v>0</v>
      </c>
      <c r="O9" s="6"/>
      <c r="P9" s="6"/>
      <c r="Q9" s="6">
        <f t="shared" si="4"/>
        <v>0</v>
      </c>
      <c r="R9" s="6"/>
      <c r="S9" s="6"/>
      <c r="T9" s="6">
        <f t="shared" si="5"/>
        <v>0</v>
      </c>
      <c r="U9" s="6"/>
      <c r="V9" s="6"/>
      <c r="W9" s="12">
        <f t="shared" si="6"/>
        <v>0</v>
      </c>
      <c r="X9" s="6"/>
      <c r="Y9" s="6"/>
    </row>
    <row r="10" spans="1:25" x14ac:dyDescent="0.25">
      <c r="A10" s="5" t="s">
        <v>4</v>
      </c>
      <c r="B10" s="6"/>
      <c r="C10" s="6"/>
      <c r="D10" s="6"/>
      <c r="E10" s="6">
        <f t="shared" si="0"/>
        <v>0</v>
      </c>
      <c r="F10" s="6"/>
      <c r="G10" s="6"/>
      <c r="H10" s="6">
        <f t="shared" si="1"/>
        <v>0</v>
      </c>
      <c r="I10" s="6"/>
      <c r="J10" s="6"/>
      <c r="K10" s="6">
        <f t="shared" si="2"/>
        <v>0</v>
      </c>
      <c r="L10" s="6"/>
      <c r="M10" s="6"/>
      <c r="N10" s="6">
        <f t="shared" si="3"/>
        <v>0</v>
      </c>
      <c r="O10" s="6"/>
      <c r="P10" s="6"/>
      <c r="Q10" s="6">
        <f t="shared" si="4"/>
        <v>0</v>
      </c>
      <c r="R10" s="6"/>
      <c r="S10" s="6"/>
      <c r="T10" s="6">
        <f t="shared" si="5"/>
        <v>0</v>
      </c>
      <c r="U10" s="6"/>
      <c r="V10" s="6"/>
      <c r="W10" s="12">
        <f t="shared" si="6"/>
        <v>0</v>
      </c>
      <c r="X10" s="6"/>
      <c r="Y10" s="6"/>
    </row>
    <row r="11" spans="1:25" x14ac:dyDescent="0.25">
      <c r="A11" s="5" t="s">
        <v>5</v>
      </c>
      <c r="B11" s="6"/>
      <c r="C11" s="6"/>
      <c r="D11" s="6"/>
      <c r="E11" s="6">
        <f t="shared" si="0"/>
        <v>0</v>
      </c>
      <c r="F11" s="6"/>
      <c r="G11" s="6"/>
      <c r="H11" s="6">
        <f t="shared" si="1"/>
        <v>0</v>
      </c>
      <c r="I11" s="6"/>
      <c r="J11" s="6"/>
      <c r="K11" s="6">
        <f t="shared" si="2"/>
        <v>0</v>
      </c>
      <c r="L11" s="6"/>
      <c r="M11" s="6"/>
      <c r="N11" s="6">
        <f t="shared" si="3"/>
        <v>0</v>
      </c>
      <c r="O11" s="6"/>
      <c r="P11" s="6"/>
      <c r="Q11" s="6">
        <f t="shared" si="4"/>
        <v>0</v>
      </c>
      <c r="R11" s="6"/>
      <c r="S11" s="6"/>
      <c r="T11" s="6">
        <f t="shared" si="5"/>
        <v>0</v>
      </c>
      <c r="U11" s="6"/>
      <c r="V11" s="6"/>
      <c r="W11" s="12">
        <f t="shared" si="6"/>
        <v>0</v>
      </c>
      <c r="X11" s="6"/>
      <c r="Y11" s="6"/>
    </row>
    <row r="12" spans="1:25" x14ac:dyDescent="0.25">
      <c r="A12" s="5" t="s">
        <v>6</v>
      </c>
      <c r="B12" s="6"/>
      <c r="C12" s="6"/>
      <c r="D12" s="6"/>
      <c r="E12" s="6">
        <f t="shared" si="0"/>
        <v>0</v>
      </c>
      <c r="F12" s="6"/>
      <c r="G12" s="6"/>
      <c r="H12" s="6">
        <f t="shared" si="1"/>
        <v>0</v>
      </c>
      <c r="I12" s="6"/>
      <c r="J12" s="6"/>
      <c r="K12" s="6">
        <f t="shared" si="2"/>
        <v>0</v>
      </c>
      <c r="L12" s="6"/>
      <c r="M12" s="6"/>
      <c r="N12" s="6">
        <f t="shared" si="3"/>
        <v>0</v>
      </c>
      <c r="O12" s="6"/>
      <c r="P12" s="6"/>
      <c r="Q12" s="6">
        <f t="shared" si="4"/>
        <v>0</v>
      </c>
      <c r="R12" s="6"/>
      <c r="S12" s="6"/>
      <c r="T12" s="6">
        <f t="shared" si="5"/>
        <v>0</v>
      </c>
      <c r="U12" s="6"/>
      <c r="V12" s="6"/>
      <c r="W12" s="12">
        <f t="shared" si="6"/>
        <v>0</v>
      </c>
      <c r="X12" s="6"/>
      <c r="Y12" s="6"/>
    </row>
    <row r="13" spans="1:25" x14ac:dyDescent="0.25">
      <c r="A13" s="5" t="s">
        <v>86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  <c r="X13" s="6"/>
      <c r="Y13" s="6"/>
    </row>
    <row r="14" spans="1:25" x14ac:dyDescent="0.25">
      <c r="A14" s="5" t="s">
        <v>87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2"/>
      <c r="X14" s="6"/>
      <c r="Y14" s="6"/>
    </row>
    <row r="15" spans="1:25" x14ac:dyDescent="0.25">
      <c r="A15" s="5" t="s">
        <v>53</v>
      </c>
      <c r="B15" s="6"/>
      <c r="C15" s="6"/>
      <c r="D15" s="6"/>
      <c r="E15" s="6">
        <f t="shared" si="0"/>
        <v>0</v>
      </c>
      <c r="F15" s="6"/>
      <c r="G15" s="6"/>
      <c r="H15" s="6">
        <f t="shared" si="1"/>
        <v>0</v>
      </c>
      <c r="I15" s="6"/>
      <c r="J15" s="6"/>
      <c r="K15" s="6">
        <f t="shared" si="2"/>
        <v>0</v>
      </c>
      <c r="L15" s="6"/>
      <c r="M15" s="6"/>
      <c r="N15" s="6">
        <f t="shared" si="3"/>
        <v>0</v>
      </c>
      <c r="O15" s="6"/>
      <c r="P15" s="6"/>
      <c r="Q15" s="6">
        <f t="shared" si="4"/>
        <v>0</v>
      </c>
      <c r="R15" s="6"/>
      <c r="S15" s="6"/>
      <c r="T15" s="6">
        <f t="shared" si="5"/>
        <v>0</v>
      </c>
      <c r="U15" s="6"/>
      <c r="V15" s="6"/>
      <c r="W15" s="12">
        <f t="shared" si="6"/>
        <v>0</v>
      </c>
      <c r="X15" s="6"/>
      <c r="Y15" s="6"/>
    </row>
    <row r="16" spans="1:25" x14ac:dyDescent="0.25">
      <c r="A16" s="5" t="s">
        <v>88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2"/>
      <c r="X16" s="6"/>
      <c r="Y16" s="6"/>
    </row>
    <row r="17" spans="1:25" x14ac:dyDescent="0.25">
      <c r="A17" s="5" t="s">
        <v>40</v>
      </c>
      <c r="B17" s="6"/>
      <c r="C17" s="6"/>
      <c r="D17" s="6"/>
      <c r="E17" s="6">
        <f t="shared" si="0"/>
        <v>0</v>
      </c>
      <c r="F17" s="6"/>
      <c r="G17" s="6"/>
      <c r="H17" s="6">
        <f t="shared" si="1"/>
        <v>0</v>
      </c>
      <c r="I17" s="6"/>
      <c r="J17" s="6"/>
      <c r="K17" s="6">
        <f t="shared" si="2"/>
        <v>0</v>
      </c>
      <c r="L17" s="6"/>
      <c r="M17" s="6"/>
      <c r="N17" s="6">
        <f t="shared" si="3"/>
        <v>0</v>
      </c>
      <c r="O17" s="6"/>
      <c r="P17" s="6"/>
      <c r="Q17" s="6">
        <f t="shared" si="4"/>
        <v>0</v>
      </c>
      <c r="R17" s="6"/>
      <c r="S17" s="6"/>
      <c r="T17" s="6">
        <f t="shared" si="5"/>
        <v>0</v>
      </c>
      <c r="U17" s="6"/>
      <c r="V17" s="6"/>
      <c r="W17" s="12">
        <f t="shared" si="6"/>
        <v>0</v>
      </c>
      <c r="X17" s="6"/>
      <c r="Y17" s="6"/>
    </row>
    <row r="18" spans="1:25" x14ac:dyDescent="0.25">
      <c r="A18" s="5" t="s">
        <v>41</v>
      </c>
      <c r="B18" s="6"/>
      <c r="C18" s="6"/>
      <c r="D18" s="6"/>
      <c r="E18" s="6">
        <f t="shared" si="0"/>
        <v>0</v>
      </c>
      <c r="F18" s="6"/>
      <c r="G18" s="6"/>
      <c r="H18" s="6">
        <f t="shared" si="1"/>
        <v>0</v>
      </c>
      <c r="I18" s="6"/>
      <c r="J18" s="6"/>
      <c r="K18" s="6">
        <f t="shared" si="2"/>
        <v>0</v>
      </c>
      <c r="L18" s="6"/>
      <c r="M18" s="6"/>
      <c r="N18" s="6">
        <f t="shared" si="3"/>
        <v>0</v>
      </c>
      <c r="O18" s="6"/>
      <c r="P18" s="6"/>
      <c r="Q18" s="6">
        <f t="shared" si="4"/>
        <v>0</v>
      </c>
      <c r="R18" s="6"/>
      <c r="S18" s="6"/>
      <c r="T18" s="6">
        <f t="shared" si="5"/>
        <v>0</v>
      </c>
      <c r="U18" s="6"/>
      <c r="V18" s="6"/>
      <c r="W18" s="12">
        <f t="shared" si="6"/>
        <v>0</v>
      </c>
      <c r="X18" s="6"/>
      <c r="Y18" s="6"/>
    </row>
    <row r="19" spans="1:25" x14ac:dyDescent="0.25">
      <c r="A19" s="5" t="s">
        <v>42</v>
      </c>
      <c r="B19" s="6"/>
      <c r="C19" s="6"/>
      <c r="D19" s="6"/>
      <c r="E19" s="6">
        <f t="shared" si="0"/>
        <v>0</v>
      </c>
      <c r="F19" s="6"/>
      <c r="G19" s="6"/>
      <c r="H19" s="6">
        <f t="shared" si="1"/>
        <v>0</v>
      </c>
      <c r="I19" s="6"/>
      <c r="J19" s="6"/>
      <c r="K19" s="6">
        <f t="shared" si="2"/>
        <v>0</v>
      </c>
      <c r="L19" s="6"/>
      <c r="M19" s="6"/>
      <c r="N19" s="6">
        <f t="shared" si="3"/>
        <v>0</v>
      </c>
      <c r="O19" s="6"/>
      <c r="P19" s="6"/>
      <c r="Q19" s="6">
        <f t="shared" si="4"/>
        <v>0</v>
      </c>
      <c r="R19" s="6"/>
      <c r="S19" s="6"/>
      <c r="T19" s="6">
        <f t="shared" si="5"/>
        <v>0</v>
      </c>
      <c r="U19" s="6"/>
      <c r="V19" s="6"/>
      <c r="W19" s="12">
        <f t="shared" si="6"/>
        <v>0</v>
      </c>
      <c r="X19" s="6"/>
      <c r="Y19" s="6"/>
    </row>
    <row r="20" spans="1:25" x14ac:dyDescent="0.25">
      <c r="A20" s="5" t="s">
        <v>7</v>
      </c>
      <c r="B20" s="6"/>
      <c r="C20" s="6"/>
      <c r="D20" s="6"/>
      <c r="E20" s="6">
        <f t="shared" si="0"/>
        <v>0</v>
      </c>
      <c r="F20" s="6"/>
      <c r="G20" s="6"/>
      <c r="H20" s="6">
        <f t="shared" si="1"/>
        <v>0</v>
      </c>
      <c r="I20" s="6"/>
      <c r="J20" s="6"/>
      <c r="K20" s="6">
        <f t="shared" si="2"/>
        <v>0</v>
      </c>
      <c r="L20" s="6"/>
      <c r="M20" s="6"/>
      <c r="N20" s="6">
        <f t="shared" si="3"/>
        <v>0</v>
      </c>
      <c r="O20" s="6"/>
      <c r="P20" s="6"/>
      <c r="Q20" s="6">
        <f t="shared" si="4"/>
        <v>0</v>
      </c>
      <c r="R20" s="6"/>
      <c r="S20" s="6"/>
      <c r="T20" s="6">
        <f t="shared" si="5"/>
        <v>0</v>
      </c>
      <c r="U20" s="6"/>
      <c r="V20" s="6"/>
      <c r="W20" s="12">
        <f t="shared" si="6"/>
        <v>0</v>
      </c>
      <c r="X20" s="6"/>
      <c r="Y20" s="6"/>
    </row>
    <row r="21" spans="1:25" x14ac:dyDescent="0.25">
      <c r="A21" s="5" t="s">
        <v>8</v>
      </c>
      <c r="B21" s="6"/>
      <c r="C21" s="6"/>
      <c r="D21" s="6"/>
      <c r="E21" s="6">
        <f t="shared" si="0"/>
        <v>0</v>
      </c>
      <c r="F21" s="6"/>
      <c r="G21" s="6"/>
      <c r="H21" s="6">
        <f t="shared" si="1"/>
        <v>0</v>
      </c>
      <c r="I21" s="6"/>
      <c r="J21" s="6"/>
      <c r="K21" s="6">
        <f t="shared" si="2"/>
        <v>0</v>
      </c>
      <c r="L21" s="6"/>
      <c r="M21" s="6"/>
      <c r="N21" s="6">
        <f t="shared" si="3"/>
        <v>0</v>
      </c>
      <c r="O21" s="6"/>
      <c r="P21" s="6"/>
      <c r="Q21" s="6">
        <f t="shared" si="4"/>
        <v>0</v>
      </c>
      <c r="R21" s="6"/>
      <c r="S21" s="6"/>
      <c r="T21" s="6">
        <f t="shared" si="5"/>
        <v>0</v>
      </c>
      <c r="U21" s="6"/>
      <c r="V21" s="6"/>
      <c r="W21" s="12">
        <f t="shared" si="6"/>
        <v>0</v>
      </c>
      <c r="X21" s="6"/>
      <c r="Y21" s="6"/>
    </row>
    <row r="22" spans="1:25" x14ac:dyDescent="0.25">
      <c r="A22" s="5" t="s">
        <v>9</v>
      </c>
      <c r="B22" s="6"/>
      <c r="C22" s="6"/>
      <c r="D22" s="6"/>
      <c r="E22" s="6">
        <f t="shared" si="0"/>
        <v>0</v>
      </c>
      <c r="F22" s="6"/>
      <c r="G22" s="6"/>
      <c r="H22" s="6">
        <f t="shared" si="1"/>
        <v>0</v>
      </c>
      <c r="I22" s="6"/>
      <c r="J22" s="6"/>
      <c r="K22" s="6">
        <f t="shared" si="2"/>
        <v>0</v>
      </c>
      <c r="L22" s="6"/>
      <c r="M22" s="6"/>
      <c r="N22" s="6">
        <f t="shared" si="3"/>
        <v>0</v>
      </c>
      <c r="O22" s="6"/>
      <c r="P22" s="6"/>
      <c r="Q22" s="6">
        <f t="shared" si="4"/>
        <v>0</v>
      </c>
      <c r="R22" s="6"/>
      <c r="S22" s="6"/>
      <c r="T22" s="6">
        <f t="shared" si="5"/>
        <v>0</v>
      </c>
      <c r="U22" s="6"/>
      <c r="V22" s="6"/>
      <c r="W22" s="12">
        <f t="shared" si="6"/>
        <v>0</v>
      </c>
      <c r="X22" s="6"/>
      <c r="Y22" s="6"/>
    </row>
    <row r="23" spans="1:25" x14ac:dyDescent="0.25">
      <c r="A23" s="5" t="s">
        <v>28</v>
      </c>
      <c r="B23" s="6"/>
      <c r="C23" s="6"/>
      <c r="D23" s="6"/>
      <c r="E23" s="6">
        <f t="shared" si="0"/>
        <v>0</v>
      </c>
      <c r="F23" s="6"/>
      <c r="G23" s="6"/>
      <c r="H23" s="6">
        <f t="shared" si="1"/>
        <v>0</v>
      </c>
      <c r="I23" s="6"/>
      <c r="J23" s="6"/>
      <c r="K23" s="6">
        <f t="shared" si="2"/>
        <v>0</v>
      </c>
      <c r="L23" s="6"/>
      <c r="M23" s="6"/>
      <c r="N23" s="6">
        <f t="shared" si="3"/>
        <v>0</v>
      </c>
      <c r="O23" s="6"/>
      <c r="P23" s="6"/>
      <c r="Q23" s="6">
        <f t="shared" si="4"/>
        <v>0</v>
      </c>
      <c r="R23" s="6"/>
      <c r="S23" s="6"/>
      <c r="T23" s="6">
        <f t="shared" si="5"/>
        <v>0</v>
      </c>
      <c r="U23" s="6"/>
      <c r="V23" s="6"/>
      <c r="W23" s="12">
        <f t="shared" si="6"/>
        <v>0</v>
      </c>
      <c r="X23" s="6"/>
      <c r="Y23" s="6"/>
    </row>
    <row r="24" spans="1:25" x14ac:dyDescent="0.25">
      <c r="A24" s="5" t="s">
        <v>29</v>
      </c>
      <c r="B24" s="6"/>
      <c r="C24" s="6"/>
      <c r="D24" s="6"/>
      <c r="E24" s="6">
        <f t="shared" si="0"/>
        <v>0</v>
      </c>
      <c r="F24" s="6"/>
      <c r="G24" s="6"/>
      <c r="H24" s="6">
        <f t="shared" si="1"/>
        <v>0</v>
      </c>
      <c r="I24" s="6"/>
      <c r="J24" s="6"/>
      <c r="K24" s="6">
        <f t="shared" ref="K24:K59" si="7">H24+(H24*0.02)</f>
        <v>0</v>
      </c>
      <c r="L24" s="6"/>
      <c r="M24" s="6"/>
      <c r="N24" s="6">
        <f t="shared" si="3"/>
        <v>0</v>
      </c>
      <c r="O24" s="6"/>
      <c r="P24" s="6"/>
      <c r="Q24" s="6">
        <f t="shared" si="4"/>
        <v>0</v>
      </c>
      <c r="R24" s="6"/>
      <c r="S24" s="6"/>
      <c r="T24" s="6">
        <f t="shared" si="5"/>
        <v>0</v>
      </c>
      <c r="U24" s="6"/>
      <c r="V24" s="6"/>
      <c r="W24" s="12">
        <f t="shared" si="6"/>
        <v>0</v>
      </c>
      <c r="X24" s="6"/>
      <c r="Y24" s="6"/>
    </row>
    <row r="25" spans="1:25" x14ac:dyDescent="0.25">
      <c r="A25" s="5" t="s">
        <v>10</v>
      </c>
      <c r="B25" s="6"/>
      <c r="C25" s="6"/>
      <c r="D25" s="6"/>
      <c r="E25" s="6">
        <f t="shared" si="0"/>
        <v>0</v>
      </c>
      <c r="F25" s="6"/>
      <c r="G25" s="6"/>
      <c r="H25" s="6">
        <f t="shared" si="1"/>
        <v>0</v>
      </c>
      <c r="I25" s="6"/>
      <c r="J25" s="6"/>
      <c r="K25" s="6">
        <f t="shared" si="7"/>
        <v>0</v>
      </c>
      <c r="L25" s="6"/>
      <c r="M25" s="6"/>
      <c r="N25" s="6">
        <f t="shared" si="3"/>
        <v>0</v>
      </c>
      <c r="O25" s="6"/>
      <c r="P25" s="6"/>
      <c r="Q25" s="6">
        <f t="shared" si="4"/>
        <v>0</v>
      </c>
      <c r="R25" s="6"/>
      <c r="S25" s="6"/>
      <c r="T25" s="6">
        <f t="shared" si="5"/>
        <v>0</v>
      </c>
      <c r="U25" s="6"/>
      <c r="V25" s="6"/>
      <c r="W25" s="12">
        <f t="shared" si="6"/>
        <v>0</v>
      </c>
      <c r="X25" s="6"/>
      <c r="Y25" s="6"/>
    </row>
    <row r="26" spans="1:25" x14ac:dyDescent="0.25">
      <c r="A26" s="5" t="s">
        <v>30</v>
      </c>
      <c r="B26" s="6"/>
      <c r="C26" s="6"/>
      <c r="D26" s="6"/>
      <c r="E26" s="6">
        <f t="shared" si="0"/>
        <v>0</v>
      </c>
      <c r="F26" s="6"/>
      <c r="G26" s="6"/>
      <c r="H26" s="6">
        <f t="shared" si="1"/>
        <v>0</v>
      </c>
      <c r="I26" s="6"/>
      <c r="J26" s="6"/>
      <c r="K26" s="6">
        <f t="shared" si="7"/>
        <v>0</v>
      </c>
      <c r="L26" s="6"/>
      <c r="M26" s="6"/>
      <c r="N26" s="6">
        <f t="shared" si="3"/>
        <v>0</v>
      </c>
      <c r="O26" s="6"/>
      <c r="P26" s="6"/>
      <c r="Q26" s="6">
        <f t="shared" si="4"/>
        <v>0</v>
      </c>
      <c r="R26" s="6"/>
      <c r="S26" s="6"/>
      <c r="T26" s="6">
        <f t="shared" si="5"/>
        <v>0</v>
      </c>
      <c r="U26" s="6"/>
      <c r="V26" s="6"/>
      <c r="W26" s="12">
        <f t="shared" si="6"/>
        <v>0</v>
      </c>
      <c r="X26" s="6"/>
      <c r="Y26" s="6"/>
    </row>
    <row r="27" spans="1:25" x14ac:dyDescent="0.25">
      <c r="A27" s="5" t="s">
        <v>56</v>
      </c>
      <c r="B27" s="6"/>
      <c r="C27" s="6"/>
      <c r="D27" s="6"/>
      <c r="E27" s="6">
        <f t="shared" si="0"/>
        <v>0</v>
      </c>
      <c r="F27" s="6"/>
      <c r="G27" s="6"/>
      <c r="H27" s="6">
        <f t="shared" si="1"/>
        <v>0</v>
      </c>
      <c r="I27" s="6"/>
      <c r="J27" s="6"/>
      <c r="K27" s="6">
        <f t="shared" si="7"/>
        <v>0</v>
      </c>
      <c r="L27" s="6"/>
      <c r="M27" s="6"/>
      <c r="N27" s="6">
        <f t="shared" si="3"/>
        <v>0</v>
      </c>
      <c r="O27" s="6"/>
      <c r="P27" s="6"/>
      <c r="Q27" s="6">
        <f t="shared" si="4"/>
        <v>0</v>
      </c>
      <c r="R27" s="6"/>
      <c r="S27" s="6"/>
      <c r="T27" s="6">
        <f t="shared" si="5"/>
        <v>0</v>
      </c>
      <c r="U27" s="6"/>
      <c r="V27" s="6"/>
      <c r="W27" s="12">
        <f t="shared" si="6"/>
        <v>0</v>
      </c>
      <c r="X27" s="6"/>
      <c r="Y27" s="6"/>
    </row>
    <row r="28" spans="1:25" x14ac:dyDescent="0.25">
      <c r="A28" s="5" t="s">
        <v>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2"/>
      <c r="X28" s="6"/>
      <c r="Y28" s="6"/>
    </row>
    <row r="29" spans="1:25" x14ac:dyDescent="0.25">
      <c r="A29" s="5" t="s">
        <v>65</v>
      </c>
      <c r="B29" s="6"/>
      <c r="C29" s="6"/>
      <c r="D29" s="6"/>
      <c r="E29" s="6">
        <f t="shared" si="0"/>
        <v>0</v>
      </c>
      <c r="F29" s="6"/>
      <c r="G29" s="6"/>
      <c r="H29" s="6">
        <f t="shared" si="1"/>
        <v>0</v>
      </c>
      <c r="I29" s="6"/>
      <c r="J29" s="6"/>
      <c r="K29" s="6">
        <f>H29+(H29*0.02)</f>
        <v>0</v>
      </c>
      <c r="L29" s="6"/>
      <c r="M29" s="6"/>
      <c r="N29" s="6">
        <f>K29+(K29*0.02)</f>
        <v>0</v>
      </c>
      <c r="O29" s="6"/>
      <c r="P29" s="6"/>
      <c r="Q29" s="6">
        <f t="shared" si="4"/>
        <v>0</v>
      </c>
      <c r="R29" s="6"/>
      <c r="S29" s="6"/>
      <c r="T29" s="6">
        <f>Q29+(Q29*0.02)</f>
        <v>0</v>
      </c>
      <c r="U29" s="6"/>
      <c r="V29" s="6"/>
      <c r="W29" s="12">
        <f>T29+(T29*0.02)</f>
        <v>0</v>
      </c>
      <c r="X29" s="6"/>
      <c r="Y29" s="6"/>
    </row>
    <row r="30" spans="1:25" x14ac:dyDescent="0.25">
      <c r="A30" s="5" t="s">
        <v>11</v>
      </c>
      <c r="B30" s="6"/>
      <c r="C30" s="6"/>
      <c r="D30" s="6"/>
      <c r="E30" s="6">
        <f t="shared" si="0"/>
        <v>0</v>
      </c>
      <c r="F30" s="6"/>
      <c r="G30" s="6"/>
      <c r="H30" s="6">
        <f t="shared" si="1"/>
        <v>0</v>
      </c>
      <c r="I30" s="6"/>
      <c r="J30" s="6"/>
      <c r="K30" s="6">
        <f t="shared" si="7"/>
        <v>0</v>
      </c>
      <c r="L30" s="6"/>
      <c r="M30" s="6"/>
      <c r="N30" s="6">
        <f t="shared" si="3"/>
        <v>0</v>
      </c>
      <c r="O30" s="6"/>
      <c r="P30" s="6"/>
      <c r="Q30" s="6">
        <f t="shared" si="4"/>
        <v>0</v>
      </c>
      <c r="R30" s="6"/>
      <c r="S30" s="6"/>
      <c r="T30" s="6">
        <f t="shared" si="5"/>
        <v>0</v>
      </c>
      <c r="U30" s="6"/>
      <c r="V30" s="6"/>
      <c r="W30" s="12">
        <f t="shared" si="6"/>
        <v>0</v>
      </c>
      <c r="X30" s="6"/>
      <c r="Y30" s="6"/>
    </row>
    <row r="31" spans="1:25" x14ac:dyDescent="0.25">
      <c r="A31" s="5" t="s">
        <v>38</v>
      </c>
      <c r="B31" s="6"/>
      <c r="C31" s="6"/>
      <c r="D31" s="6"/>
      <c r="E31" s="6">
        <f t="shared" si="0"/>
        <v>0</v>
      </c>
      <c r="F31" s="6"/>
      <c r="G31" s="6"/>
      <c r="H31" s="6">
        <f t="shared" si="1"/>
        <v>0</v>
      </c>
      <c r="I31" s="6"/>
      <c r="J31" s="6"/>
      <c r="K31" s="6">
        <f t="shared" si="7"/>
        <v>0</v>
      </c>
      <c r="L31" s="6"/>
      <c r="M31" s="6"/>
      <c r="N31" s="6">
        <f t="shared" si="3"/>
        <v>0</v>
      </c>
      <c r="O31" s="6"/>
      <c r="P31" s="6"/>
      <c r="Q31" s="6">
        <f t="shared" si="4"/>
        <v>0</v>
      </c>
      <c r="R31" s="6"/>
      <c r="S31" s="6"/>
      <c r="T31" s="6">
        <f t="shared" si="5"/>
        <v>0</v>
      </c>
      <c r="U31" s="6"/>
      <c r="V31" s="6"/>
      <c r="W31" s="12">
        <f t="shared" si="6"/>
        <v>0</v>
      </c>
      <c r="X31" s="6"/>
      <c r="Y31" s="6"/>
    </row>
    <row r="32" spans="1:25" x14ac:dyDescent="0.25">
      <c r="A32" s="5" t="s">
        <v>27</v>
      </c>
      <c r="B32" s="6"/>
      <c r="C32" s="6"/>
      <c r="D32" s="6"/>
      <c r="E32" s="6">
        <f t="shared" si="0"/>
        <v>0</v>
      </c>
      <c r="F32" s="6"/>
      <c r="G32" s="6"/>
      <c r="H32" s="6">
        <f t="shared" si="1"/>
        <v>0</v>
      </c>
      <c r="I32" s="6"/>
      <c r="J32" s="6"/>
      <c r="K32" s="6">
        <f t="shared" si="7"/>
        <v>0</v>
      </c>
      <c r="L32" s="6"/>
      <c r="M32" s="6"/>
      <c r="N32" s="6">
        <f t="shared" si="3"/>
        <v>0</v>
      </c>
      <c r="O32" s="6"/>
      <c r="P32" s="6"/>
      <c r="Q32" s="6">
        <f t="shared" si="4"/>
        <v>0</v>
      </c>
      <c r="R32" s="6"/>
      <c r="S32" s="6"/>
      <c r="T32" s="6">
        <f t="shared" si="5"/>
        <v>0</v>
      </c>
      <c r="U32" s="6"/>
      <c r="V32" s="6"/>
      <c r="W32" s="12">
        <f t="shared" si="6"/>
        <v>0</v>
      </c>
      <c r="X32" s="6"/>
      <c r="Y32" s="6"/>
    </row>
    <row r="33" spans="1:25" x14ac:dyDescent="0.25">
      <c r="A33" s="5" t="s">
        <v>12</v>
      </c>
      <c r="B33" s="6"/>
      <c r="C33" s="6"/>
      <c r="D33" s="6"/>
      <c r="E33" s="6">
        <f t="shared" si="0"/>
        <v>0</v>
      </c>
      <c r="F33" s="6"/>
      <c r="G33" s="6"/>
      <c r="H33" s="6">
        <f t="shared" si="1"/>
        <v>0</v>
      </c>
      <c r="I33" s="6"/>
      <c r="J33" s="6"/>
      <c r="K33" s="6">
        <f t="shared" si="7"/>
        <v>0</v>
      </c>
      <c r="L33" s="6"/>
      <c r="M33" s="6"/>
      <c r="N33" s="6">
        <f t="shared" si="3"/>
        <v>0</v>
      </c>
      <c r="O33" s="6"/>
      <c r="P33" s="6"/>
      <c r="Q33" s="6">
        <f t="shared" si="4"/>
        <v>0</v>
      </c>
      <c r="R33" s="6"/>
      <c r="S33" s="6"/>
      <c r="T33" s="6">
        <f t="shared" si="5"/>
        <v>0</v>
      </c>
      <c r="U33" s="6"/>
      <c r="V33" s="6"/>
      <c r="W33" s="12">
        <f t="shared" si="6"/>
        <v>0</v>
      </c>
      <c r="X33" s="6"/>
      <c r="Y33" s="6"/>
    </row>
    <row r="34" spans="1:25" x14ac:dyDescent="0.25">
      <c r="A34" s="5" t="s">
        <v>31</v>
      </c>
      <c r="B34" s="6"/>
      <c r="C34" s="6"/>
      <c r="D34" s="6"/>
      <c r="E34" s="6">
        <f t="shared" si="0"/>
        <v>0</v>
      </c>
      <c r="F34" s="6"/>
      <c r="G34" s="6"/>
      <c r="H34" s="6">
        <f t="shared" si="1"/>
        <v>0</v>
      </c>
      <c r="I34" s="6"/>
      <c r="J34" s="6"/>
      <c r="K34" s="6">
        <f t="shared" si="7"/>
        <v>0</v>
      </c>
      <c r="L34" s="6"/>
      <c r="M34" s="6"/>
      <c r="N34" s="6">
        <f t="shared" si="3"/>
        <v>0</v>
      </c>
      <c r="O34" s="6"/>
      <c r="P34" s="6"/>
      <c r="Q34" s="6">
        <f t="shared" si="4"/>
        <v>0</v>
      </c>
      <c r="R34" s="6"/>
      <c r="S34" s="6"/>
      <c r="T34" s="6">
        <f t="shared" si="5"/>
        <v>0</v>
      </c>
      <c r="U34" s="6"/>
      <c r="V34" s="6"/>
      <c r="W34" s="12">
        <f t="shared" si="6"/>
        <v>0</v>
      </c>
      <c r="X34" s="6"/>
      <c r="Y34" s="6"/>
    </row>
    <row r="35" spans="1:25" x14ac:dyDescent="0.25">
      <c r="A35" s="5" t="s">
        <v>59</v>
      </c>
      <c r="B35" s="6"/>
      <c r="C35" s="6"/>
      <c r="D35" s="6"/>
      <c r="E35" s="6">
        <f t="shared" si="0"/>
        <v>0</v>
      </c>
      <c r="F35" s="6"/>
      <c r="G35" s="6"/>
      <c r="H35" s="6">
        <f t="shared" si="1"/>
        <v>0</v>
      </c>
      <c r="I35" s="6"/>
      <c r="J35" s="6"/>
      <c r="K35" s="6">
        <f t="shared" si="7"/>
        <v>0</v>
      </c>
      <c r="L35" s="6"/>
      <c r="M35" s="6"/>
      <c r="N35" s="6">
        <f t="shared" si="3"/>
        <v>0</v>
      </c>
      <c r="O35" s="6"/>
      <c r="P35" s="6"/>
      <c r="Q35" s="6">
        <f t="shared" si="4"/>
        <v>0</v>
      </c>
      <c r="R35" s="6"/>
      <c r="S35" s="6"/>
      <c r="T35" s="6">
        <f t="shared" si="5"/>
        <v>0</v>
      </c>
      <c r="U35" s="6"/>
      <c r="V35" s="6"/>
      <c r="W35" s="12">
        <f t="shared" si="6"/>
        <v>0</v>
      </c>
      <c r="X35" s="6"/>
      <c r="Y35" s="6"/>
    </row>
    <row r="36" spans="1:25" x14ac:dyDescent="0.25">
      <c r="A36" s="5" t="s">
        <v>13</v>
      </c>
      <c r="B36" s="6"/>
      <c r="C36" s="6"/>
      <c r="D36" s="6"/>
      <c r="E36" s="6">
        <f t="shared" si="0"/>
        <v>0</v>
      </c>
      <c r="F36" s="6"/>
      <c r="G36" s="6"/>
      <c r="H36" s="6">
        <f t="shared" si="1"/>
        <v>0</v>
      </c>
      <c r="I36" s="6"/>
      <c r="J36" s="6"/>
      <c r="K36" s="6">
        <f t="shared" si="7"/>
        <v>0</v>
      </c>
      <c r="L36" s="6"/>
      <c r="M36" s="6"/>
      <c r="N36" s="6">
        <f t="shared" si="3"/>
        <v>0</v>
      </c>
      <c r="O36" s="6"/>
      <c r="P36" s="6"/>
      <c r="Q36" s="6">
        <f t="shared" si="4"/>
        <v>0</v>
      </c>
      <c r="R36" s="6"/>
      <c r="S36" s="6"/>
      <c r="T36" s="6">
        <f t="shared" si="5"/>
        <v>0</v>
      </c>
      <c r="U36" s="6"/>
      <c r="V36" s="6"/>
      <c r="W36" s="12">
        <f t="shared" si="6"/>
        <v>0</v>
      </c>
      <c r="X36" s="6"/>
      <c r="Y36" s="6"/>
    </row>
    <row r="37" spans="1:25" x14ac:dyDescent="0.25">
      <c r="A37" s="5" t="s">
        <v>57</v>
      </c>
      <c r="B37" s="6"/>
      <c r="C37" s="6"/>
      <c r="D37" s="6"/>
      <c r="E37" s="6">
        <f t="shared" si="0"/>
        <v>0</v>
      </c>
      <c r="F37" s="6"/>
      <c r="G37" s="6"/>
      <c r="H37" s="6">
        <f t="shared" si="1"/>
        <v>0</v>
      </c>
      <c r="I37" s="6"/>
      <c r="J37" s="6"/>
      <c r="K37" s="6">
        <f t="shared" si="7"/>
        <v>0</v>
      </c>
      <c r="L37" s="6"/>
      <c r="M37" s="6"/>
      <c r="N37" s="6">
        <f t="shared" si="3"/>
        <v>0</v>
      </c>
      <c r="O37" s="6"/>
      <c r="P37" s="6"/>
      <c r="Q37" s="6">
        <f t="shared" si="4"/>
        <v>0</v>
      </c>
      <c r="R37" s="6"/>
      <c r="S37" s="6"/>
      <c r="T37" s="6">
        <f t="shared" si="5"/>
        <v>0</v>
      </c>
      <c r="U37" s="6"/>
      <c r="V37" s="6"/>
      <c r="W37" s="12">
        <f t="shared" si="6"/>
        <v>0</v>
      </c>
      <c r="X37" s="6"/>
      <c r="Y37" s="6"/>
    </row>
    <row r="38" spans="1:25" x14ac:dyDescent="0.25">
      <c r="A38" s="5" t="s">
        <v>32</v>
      </c>
      <c r="B38" s="6"/>
      <c r="C38" s="6"/>
      <c r="D38" s="6"/>
      <c r="E38" s="6">
        <f t="shared" si="0"/>
        <v>0</v>
      </c>
      <c r="F38" s="6"/>
      <c r="G38" s="6"/>
      <c r="H38" s="6">
        <f t="shared" si="1"/>
        <v>0</v>
      </c>
      <c r="I38" s="6"/>
      <c r="J38" s="6"/>
      <c r="K38" s="6">
        <f t="shared" si="7"/>
        <v>0</v>
      </c>
      <c r="L38" s="6"/>
      <c r="M38" s="6"/>
      <c r="N38" s="6">
        <f t="shared" si="3"/>
        <v>0</v>
      </c>
      <c r="O38" s="6"/>
      <c r="P38" s="6"/>
      <c r="Q38" s="6">
        <f t="shared" si="4"/>
        <v>0</v>
      </c>
      <c r="R38" s="6"/>
      <c r="S38" s="6"/>
      <c r="T38" s="6">
        <f t="shared" si="5"/>
        <v>0</v>
      </c>
      <c r="U38" s="6"/>
      <c r="V38" s="6"/>
      <c r="W38" s="12">
        <f t="shared" si="6"/>
        <v>0</v>
      </c>
      <c r="X38" s="6"/>
      <c r="Y38" s="6"/>
    </row>
    <row r="39" spans="1:25" x14ac:dyDescent="0.25">
      <c r="A39" s="5" t="s">
        <v>14</v>
      </c>
      <c r="B39" s="6"/>
      <c r="C39" s="6"/>
      <c r="D39" s="6"/>
      <c r="E39" s="6">
        <f t="shared" si="0"/>
        <v>0</v>
      </c>
      <c r="F39" s="6"/>
      <c r="G39" s="6"/>
      <c r="H39" s="6">
        <f t="shared" si="1"/>
        <v>0</v>
      </c>
      <c r="I39" s="6"/>
      <c r="J39" s="6"/>
      <c r="K39" s="6">
        <f t="shared" si="7"/>
        <v>0</v>
      </c>
      <c r="L39" s="6"/>
      <c r="M39" s="6"/>
      <c r="N39" s="6">
        <f t="shared" si="3"/>
        <v>0</v>
      </c>
      <c r="O39" s="6"/>
      <c r="P39" s="6"/>
      <c r="Q39" s="6">
        <f t="shared" si="4"/>
        <v>0</v>
      </c>
      <c r="R39" s="6"/>
      <c r="S39" s="6"/>
      <c r="T39" s="6">
        <f t="shared" si="5"/>
        <v>0</v>
      </c>
      <c r="U39" s="6"/>
      <c r="V39" s="6"/>
      <c r="W39" s="12">
        <f t="shared" si="6"/>
        <v>0</v>
      </c>
      <c r="X39" s="6"/>
      <c r="Y39" s="6"/>
    </row>
    <row r="40" spans="1:25" x14ac:dyDescent="0.25">
      <c r="A40" s="5" t="s">
        <v>58</v>
      </c>
      <c r="B40" s="6"/>
      <c r="C40" s="6"/>
      <c r="D40" s="6"/>
      <c r="E40" s="6">
        <f t="shared" si="0"/>
        <v>0</v>
      </c>
      <c r="F40" s="6"/>
      <c r="G40" s="6"/>
      <c r="H40" s="6">
        <f t="shared" si="1"/>
        <v>0</v>
      </c>
      <c r="I40" s="6"/>
      <c r="J40" s="6"/>
      <c r="K40" s="6">
        <f t="shared" si="7"/>
        <v>0</v>
      </c>
      <c r="L40" s="6"/>
      <c r="M40" s="6"/>
      <c r="N40" s="6">
        <f t="shared" si="3"/>
        <v>0</v>
      </c>
      <c r="O40" s="6"/>
      <c r="P40" s="6"/>
      <c r="Q40" s="6">
        <f t="shared" si="4"/>
        <v>0</v>
      </c>
      <c r="R40" s="6"/>
      <c r="S40" s="6"/>
      <c r="T40" s="6">
        <f t="shared" si="5"/>
        <v>0</v>
      </c>
      <c r="U40" s="6"/>
      <c r="V40" s="6"/>
      <c r="W40" s="12">
        <f t="shared" si="6"/>
        <v>0</v>
      </c>
      <c r="X40" s="6"/>
      <c r="Y40" s="6"/>
    </row>
    <row r="41" spans="1:25" x14ac:dyDescent="0.25">
      <c r="A41" s="5" t="s">
        <v>15</v>
      </c>
      <c r="B41" s="6"/>
      <c r="C41" s="6"/>
      <c r="D41" s="6"/>
      <c r="E41" s="6">
        <f t="shared" si="0"/>
        <v>0</v>
      </c>
      <c r="F41" s="6"/>
      <c r="G41" s="6"/>
      <c r="H41" s="6">
        <f t="shared" si="1"/>
        <v>0</v>
      </c>
      <c r="I41" s="6"/>
      <c r="J41" s="6"/>
      <c r="K41" s="6">
        <f t="shared" si="7"/>
        <v>0</v>
      </c>
      <c r="L41" s="6"/>
      <c r="M41" s="6"/>
      <c r="N41" s="6">
        <f t="shared" si="3"/>
        <v>0</v>
      </c>
      <c r="O41" s="6"/>
      <c r="P41" s="6"/>
      <c r="Q41" s="6">
        <f t="shared" si="4"/>
        <v>0</v>
      </c>
      <c r="R41" s="6"/>
      <c r="S41" s="6"/>
      <c r="T41" s="6">
        <f t="shared" si="5"/>
        <v>0</v>
      </c>
      <c r="U41" s="6"/>
      <c r="V41" s="6"/>
      <c r="W41" s="12">
        <f t="shared" si="6"/>
        <v>0</v>
      </c>
      <c r="X41" s="6"/>
      <c r="Y41" s="6"/>
    </row>
    <row r="42" spans="1:25" x14ac:dyDescent="0.25">
      <c r="A42" s="5" t="s">
        <v>16</v>
      </c>
      <c r="B42" s="6"/>
      <c r="C42" s="6"/>
      <c r="D42" s="6"/>
      <c r="E42" s="6">
        <f t="shared" ref="E42:E59" si="8">B42+(B42*0.02)</f>
        <v>0</v>
      </c>
      <c r="F42" s="6"/>
      <c r="G42" s="6"/>
      <c r="H42" s="6">
        <f t="shared" ref="H42:H59" si="9">E42+(E42*0.02)</f>
        <v>0</v>
      </c>
      <c r="I42" s="6"/>
      <c r="J42" s="6"/>
      <c r="K42" s="6">
        <f t="shared" si="7"/>
        <v>0</v>
      </c>
      <c r="L42" s="6"/>
      <c r="M42" s="6"/>
      <c r="N42" s="6">
        <f t="shared" si="3"/>
        <v>0</v>
      </c>
      <c r="O42" s="6"/>
      <c r="P42" s="6"/>
      <c r="Q42" s="6">
        <f t="shared" ref="Q42:Q59" si="10">N42+(N42*0.02)</f>
        <v>0</v>
      </c>
      <c r="R42" s="6"/>
      <c r="S42" s="6"/>
      <c r="T42" s="6">
        <f t="shared" si="5"/>
        <v>0</v>
      </c>
      <c r="U42" s="6"/>
      <c r="V42" s="6"/>
      <c r="W42" s="12">
        <f t="shared" si="6"/>
        <v>0</v>
      </c>
      <c r="X42" s="6"/>
      <c r="Y42" s="6"/>
    </row>
    <row r="43" spans="1:25" x14ac:dyDescent="0.25">
      <c r="A43" s="5" t="s">
        <v>60</v>
      </c>
      <c r="B43" s="6"/>
      <c r="C43" s="6"/>
      <c r="D43" s="6"/>
      <c r="E43" s="6">
        <f t="shared" si="8"/>
        <v>0</v>
      </c>
      <c r="F43" s="6"/>
      <c r="G43" s="6"/>
      <c r="H43" s="6">
        <f t="shared" si="9"/>
        <v>0</v>
      </c>
      <c r="I43" s="6"/>
      <c r="J43" s="6"/>
      <c r="K43" s="6">
        <f t="shared" si="7"/>
        <v>0</v>
      </c>
      <c r="L43" s="6"/>
      <c r="M43" s="6"/>
      <c r="N43" s="6">
        <f t="shared" si="3"/>
        <v>0</v>
      </c>
      <c r="O43" s="6"/>
      <c r="P43" s="6"/>
      <c r="Q43" s="6">
        <f t="shared" si="10"/>
        <v>0</v>
      </c>
      <c r="R43" s="6"/>
      <c r="S43" s="6"/>
      <c r="T43" s="6">
        <f t="shared" si="5"/>
        <v>0</v>
      </c>
      <c r="U43" s="6"/>
      <c r="V43" s="6"/>
      <c r="W43" s="12">
        <f t="shared" si="6"/>
        <v>0</v>
      </c>
      <c r="X43" s="6"/>
      <c r="Y43" s="6"/>
    </row>
    <row r="44" spans="1:25" x14ac:dyDescent="0.25">
      <c r="A44" s="5" t="s">
        <v>33</v>
      </c>
      <c r="B44" s="6"/>
      <c r="C44" s="6"/>
      <c r="D44" s="6"/>
      <c r="E44" s="6">
        <f t="shared" si="8"/>
        <v>0</v>
      </c>
      <c r="F44" s="6"/>
      <c r="G44" s="6"/>
      <c r="H44" s="6">
        <f t="shared" si="9"/>
        <v>0</v>
      </c>
      <c r="I44" s="6"/>
      <c r="J44" s="6"/>
      <c r="K44" s="6">
        <f t="shared" si="7"/>
        <v>0</v>
      </c>
      <c r="L44" s="6"/>
      <c r="M44" s="6"/>
      <c r="N44" s="6">
        <f t="shared" si="3"/>
        <v>0</v>
      </c>
      <c r="O44" s="6"/>
      <c r="P44" s="6"/>
      <c r="Q44" s="6">
        <f t="shared" si="10"/>
        <v>0</v>
      </c>
      <c r="R44" s="6"/>
      <c r="S44" s="6"/>
      <c r="T44" s="6">
        <f t="shared" si="5"/>
        <v>0</v>
      </c>
      <c r="U44" s="6"/>
      <c r="V44" s="6"/>
      <c r="W44" s="12">
        <f t="shared" si="6"/>
        <v>0</v>
      </c>
      <c r="X44" s="6"/>
      <c r="Y44" s="6"/>
    </row>
    <row r="45" spans="1:25" x14ac:dyDescent="0.25">
      <c r="A45" s="5" t="s">
        <v>37</v>
      </c>
      <c r="B45" s="6"/>
      <c r="C45" s="6"/>
      <c r="D45" s="6"/>
      <c r="E45" s="6">
        <f t="shared" si="8"/>
        <v>0</v>
      </c>
      <c r="F45" s="6"/>
      <c r="G45" s="6"/>
      <c r="H45" s="6">
        <f t="shared" si="9"/>
        <v>0</v>
      </c>
      <c r="I45" s="6"/>
      <c r="J45" s="6"/>
      <c r="K45" s="6">
        <f t="shared" si="7"/>
        <v>0</v>
      </c>
      <c r="L45" s="6"/>
      <c r="M45" s="6"/>
      <c r="N45" s="6">
        <f t="shared" si="3"/>
        <v>0</v>
      </c>
      <c r="O45" s="6"/>
      <c r="P45" s="6"/>
      <c r="Q45" s="6">
        <f t="shared" si="10"/>
        <v>0</v>
      </c>
      <c r="R45" s="6"/>
      <c r="S45" s="6"/>
      <c r="T45" s="6">
        <f t="shared" si="5"/>
        <v>0</v>
      </c>
      <c r="U45" s="6"/>
      <c r="V45" s="6"/>
      <c r="W45" s="12">
        <f t="shared" si="6"/>
        <v>0</v>
      </c>
      <c r="X45" s="6"/>
      <c r="Y45" s="6"/>
    </row>
    <row r="46" spans="1:25" x14ac:dyDescent="0.25">
      <c r="A46" s="5" t="s">
        <v>17</v>
      </c>
      <c r="B46" s="6"/>
      <c r="C46" s="6"/>
      <c r="D46" s="6"/>
      <c r="E46" s="6">
        <f t="shared" si="8"/>
        <v>0</v>
      </c>
      <c r="F46" s="6"/>
      <c r="G46" s="6"/>
      <c r="H46" s="6">
        <f t="shared" si="9"/>
        <v>0</v>
      </c>
      <c r="I46" s="6"/>
      <c r="J46" s="6"/>
      <c r="K46" s="6">
        <f t="shared" si="7"/>
        <v>0</v>
      </c>
      <c r="L46" s="6"/>
      <c r="M46" s="6"/>
      <c r="N46" s="6">
        <f t="shared" si="3"/>
        <v>0</v>
      </c>
      <c r="O46" s="6"/>
      <c r="P46" s="6"/>
      <c r="Q46" s="6">
        <f t="shared" si="10"/>
        <v>0</v>
      </c>
      <c r="R46" s="6"/>
      <c r="S46" s="6"/>
      <c r="T46" s="6">
        <f t="shared" si="5"/>
        <v>0</v>
      </c>
      <c r="U46" s="6"/>
      <c r="V46" s="6"/>
      <c r="W46" s="12">
        <f t="shared" si="6"/>
        <v>0</v>
      </c>
      <c r="X46" s="6"/>
      <c r="Y46" s="6"/>
    </row>
    <row r="47" spans="1:25" x14ac:dyDescent="0.25">
      <c r="A47" s="5" t="s">
        <v>18</v>
      </c>
      <c r="B47" s="6"/>
      <c r="C47" s="6"/>
      <c r="D47" s="6"/>
      <c r="E47" s="6">
        <f t="shared" si="8"/>
        <v>0</v>
      </c>
      <c r="F47" s="6"/>
      <c r="G47" s="6"/>
      <c r="H47" s="6">
        <f t="shared" si="9"/>
        <v>0</v>
      </c>
      <c r="I47" s="6"/>
      <c r="J47" s="6"/>
      <c r="K47" s="6">
        <f t="shared" si="7"/>
        <v>0</v>
      </c>
      <c r="L47" s="6"/>
      <c r="M47" s="6"/>
      <c r="N47" s="6">
        <f t="shared" si="3"/>
        <v>0</v>
      </c>
      <c r="O47" s="6"/>
      <c r="P47" s="6"/>
      <c r="Q47" s="6">
        <f t="shared" si="10"/>
        <v>0</v>
      </c>
      <c r="R47" s="6"/>
      <c r="S47" s="6"/>
      <c r="T47" s="6">
        <f t="shared" si="5"/>
        <v>0</v>
      </c>
      <c r="U47" s="6"/>
      <c r="V47" s="6"/>
      <c r="W47" s="12">
        <f t="shared" si="6"/>
        <v>0</v>
      </c>
      <c r="X47" s="6"/>
      <c r="Y47" s="6"/>
    </row>
    <row r="48" spans="1:25" x14ac:dyDescent="0.25">
      <c r="A48" s="5" t="s">
        <v>19</v>
      </c>
      <c r="B48" s="6"/>
      <c r="C48" s="6"/>
      <c r="D48" s="6"/>
      <c r="E48" s="6">
        <f t="shared" si="8"/>
        <v>0</v>
      </c>
      <c r="F48" s="6"/>
      <c r="G48" s="6"/>
      <c r="H48" s="6">
        <f t="shared" si="9"/>
        <v>0</v>
      </c>
      <c r="I48" s="6"/>
      <c r="J48" s="6"/>
      <c r="K48" s="6">
        <f t="shared" si="7"/>
        <v>0</v>
      </c>
      <c r="L48" s="6"/>
      <c r="M48" s="6"/>
      <c r="N48" s="6">
        <f t="shared" si="3"/>
        <v>0</v>
      </c>
      <c r="O48" s="6"/>
      <c r="P48" s="6"/>
      <c r="Q48" s="6">
        <f t="shared" si="10"/>
        <v>0</v>
      </c>
      <c r="R48" s="6"/>
      <c r="S48" s="6"/>
      <c r="T48" s="6">
        <f t="shared" si="5"/>
        <v>0</v>
      </c>
      <c r="U48" s="6"/>
      <c r="V48" s="6"/>
      <c r="W48" s="12">
        <f t="shared" si="6"/>
        <v>0</v>
      </c>
      <c r="X48" s="6"/>
      <c r="Y48" s="6"/>
    </row>
    <row r="49" spans="1:25" x14ac:dyDescent="0.25">
      <c r="A49" s="5" t="s">
        <v>25</v>
      </c>
      <c r="B49" s="6"/>
      <c r="C49" s="6"/>
      <c r="D49" s="6"/>
      <c r="E49" s="6">
        <f t="shared" si="8"/>
        <v>0</v>
      </c>
      <c r="F49" s="6"/>
      <c r="G49" s="6"/>
      <c r="H49" s="6">
        <f t="shared" si="9"/>
        <v>0</v>
      </c>
      <c r="I49" s="6"/>
      <c r="J49" s="6"/>
      <c r="K49" s="6">
        <f t="shared" si="7"/>
        <v>0</v>
      </c>
      <c r="L49" s="6"/>
      <c r="M49" s="6"/>
      <c r="N49" s="6">
        <f t="shared" si="3"/>
        <v>0</v>
      </c>
      <c r="O49" s="6"/>
      <c r="P49" s="6"/>
      <c r="Q49" s="6">
        <f t="shared" si="10"/>
        <v>0</v>
      </c>
      <c r="R49" s="6"/>
      <c r="S49" s="6"/>
      <c r="T49" s="6">
        <f t="shared" si="5"/>
        <v>0</v>
      </c>
      <c r="U49" s="6"/>
      <c r="V49" s="6"/>
      <c r="W49" s="12">
        <f t="shared" si="6"/>
        <v>0</v>
      </c>
      <c r="X49" s="6"/>
      <c r="Y49" s="6"/>
    </row>
    <row r="50" spans="1:25" x14ac:dyDescent="0.25">
      <c r="A50" s="5" t="s">
        <v>34</v>
      </c>
      <c r="B50" s="6"/>
      <c r="C50" s="6"/>
      <c r="D50" s="6"/>
      <c r="E50" s="6">
        <f t="shared" si="8"/>
        <v>0</v>
      </c>
      <c r="F50" s="6"/>
      <c r="G50" s="6"/>
      <c r="H50" s="6">
        <f t="shared" si="9"/>
        <v>0</v>
      </c>
      <c r="I50" s="6"/>
      <c r="J50" s="6"/>
      <c r="K50" s="6">
        <f t="shared" si="7"/>
        <v>0</v>
      </c>
      <c r="L50" s="6"/>
      <c r="M50" s="6"/>
      <c r="N50" s="6">
        <f t="shared" si="3"/>
        <v>0</v>
      </c>
      <c r="O50" s="6"/>
      <c r="P50" s="6"/>
      <c r="Q50" s="6">
        <f t="shared" si="10"/>
        <v>0</v>
      </c>
      <c r="R50" s="6"/>
      <c r="S50" s="6"/>
      <c r="T50" s="6">
        <f t="shared" si="5"/>
        <v>0</v>
      </c>
      <c r="U50" s="6"/>
      <c r="V50" s="6"/>
      <c r="W50" s="12">
        <f t="shared" si="6"/>
        <v>0</v>
      </c>
      <c r="X50" s="6"/>
      <c r="Y50" s="6"/>
    </row>
    <row r="51" spans="1:25" x14ac:dyDescent="0.25">
      <c r="A51" s="5" t="s">
        <v>21</v>
      </c>
      <c r="B51" s="6"/>
      <c r="C51" s="6"/>
      <c r="D51" s="6"/>
      <c r="E51" s="6">
        <f t="shared" si="8"/>
        <v>0</v>
      </c>
      <c r="F51" s="6"/>
      <c r="G51" s="6"/>
      <c r="H51" s="6">
        <f t="shared" si="9"/>
        <v>0</v>
      </c>
      <c r="I51" s="6"/>
      <c r="J51" s="6"/>
      <c r="K51" s="6">
        <f t="shared" si="7"/>
        <v>0</v>
      </c>
      <c r="L51" s="6"/>
      <c r="M51" s="6"/>
      <c r="N51" s="6">
        <f t="shared" si="3"/>
        <v>0</v>
      </c>
      <c r="O51" s="6"/>
      <c r="P51" s="6"/>
      <c r="Q51" s="6">
        <f t="shared" si="10"/>
        <v>0</v>
      </c>
      <c r="R51" s="6"/>
      <c r="S51" s="6"/>
      <c r="T51" s="6">
        <f t="shared" si="5"/>
        <v>0</v>
      </c>
      <c r="U51" s="6"/>
      <c r="V51" s="6"/>
      <c r="W51" s="12">
        <f t="shared" si="6"/>
        <v>0</v>
      </c>
      <c r="X51" s="6"/>
      <c r="Y51" s="6"/>
    </row>
    <row r="52" spans="1:25" x14ac:dyDescent="0.25">
      <c r="A52" s="5" t="s">
        <v>20</v>
      </c>
      <c r="B52" s="6"/>
      <c r="C52" s="6"/>
      <c r="D52" s="6"/>
      <c r="E52" s="6">
        <f t="shared" si="8"/>
        <v>0</v>
      </c>
      <c r="F52" s="6"/>
      <c r="G52" s="6"/>
      <c r="H52" s="6">
        <f t="shared" si="9"/>
        <v>0</v>
      </c>
      <c r="I52" s="6"/>
      <c r="J52" s="6"/>
      <c r="K52" s="6">
        <f t="shared" si="7"/>
        <v>0</v>
      </c>
      <c r="L52" s="6"/>
      <c r="M52" s="6"/>
      <c r="N52" s="6">
        <f t="shared" si="3"/>
        <v>0</v>
      </c>
      <c r="O52" s="6"/>
      <c r="P52" s="6"/>
      <c r="Q52" s="6">
        <f t="shared" si="10"/>
        <v>0</v>
      </c>
      <c r="R52" s="6"/>
      <c r="S52" s="6"/>
      <c r="T52" s="6">
        <f t="shared" si="5"/>
        <v>0</v>
      </c>
      <c r="U52" s="6"/>
      <c r="V52" s="6"/>
      <c r="W52" s="12">
        <f t="shared" si="6"/>
        <v>0</v>
      </c>
      <c r="X52" s="6"/>
      <c r="Y52" s="6"/>
    </row>
    <row r="53" spans="1:25" x14ac:dyDescent="0.25">
      <c r="A53" s="5" t="s">
        <v>39</v>
      </c>
      <c r="B53" s="6"/>
      <c r="C53" s="6"/>
      <c r="D53" s="6"/>
      <c r="E53" s="6">
        <f t="shared" si="8"/>
        <v>0</v>
      </c>
      <c r="F53" s="6"/>
      <c r="G53" s="6"/>
      <c r="H53" s="6">
        <f t="shared" si="9"/>
        <v>0</v>
      </c>
      <c r="I53" s="6"/>
      <c r="J53" s="6"/>
      <c r="K53" s="6">
        <f t="shared" si="7"/>
        <v>0</v>
      </c>
      <c r="L53" s="6"/>
      <c r="M53" s="6"/>
      <c r="N53" s="6">
        <f t="shared" si="3"/>
        <v>0</v>
      </c>
      <c r="O53" s="6"/>
      <c r="P53" s="6"/>
      <c r="Q53" s="6">
        <f t="shared" si="10"/>
        <v>0</v>
      </c>
      <c r="R53" s="6"/>
      <c r="S53" s="6"/>
      <c r="T53" s="6">
        <f t="shared" si="5"/>
        <v>0</v>
      </c>
      <c r="U53" s="6"/>
      <c r="V53" s="6"/>
      <c r="W53" s="12">
        <f t="shared" si="6"/>
        <v>0</v>
      </c>
      <c r="X53" s="6"/>
      <c r="Y53" s="6"/>
    </row>
    <row r="54" spans="1:25" x14ac:dyDescent="0.25">
      <c r="A54" s="5" t="s">
        <v>35</v>
      </c>
      <c r="B54" s="6"/>
      <c r="C54" s="6"/>
      <c r="D54" s="6"/>
      <c r="E54" s="6">
        <f t="shared" si="8"/>
        <v>0</v>
      </c>
      <c r="F54" s="6"/>
      <c r="G54" s="6"/>
      <c r="H54" s="6">
        <f t="shared" si="9"/>
        <v>0</v>
      </c>
      <c r="I54" s="6"/>
      <c r="J54" s="6"/>
      <c r="K54" s="6">
        <f t="shared" si="7"/>
        <v>0</v>
      </c>
      <c r="L54" s="6"/>
      <c r="M54" s="6"/>
      <c r="N54" s="6">
        <f t="shared" si="3"/>
        <v>0</v>
      </c>
      <c r="O54" s="6"/>
      <c r="P54" s="6"/>
      <c r="Q54" s="6">
        <f t="shared" si="10"/>
        <v>0</v>
      </c>
      <c r="R54" s="6"/>
      <c r="S54" s="6"/>
      <c r="T54" s="6">
        <f t="shared" si="5"/>
        <v>0</v>
      </c>
      <c r="U54" s="6"/>
      <c r="V54" s="6"/>
      <c r="W54" s="12">
        <f t="shared" si="6"/>
        <v>0</v>
      </c>
      <c r="X54" s="6"/>
      <c r="Y54" s="6"/>
    </row>
    <row r="55" spans="1:25" x14ac:dyDescent="0.25">
      <c r="A55" s="5" t="s">
        <v>36</v>
      </c>
      <c r="B55" s="6"/>
      <c r="C55" s="6"/>
      <c r="D55" s="6"/>
      <c r="E55" s="6">
        <f t="shared" si="8"/>
        <v>0</v>
      </c>
      <c r="F55" s="6"/>
      <c r="G55" s="6"/>
      <c r="H55" s="6">
        <f t="shared" si="9"/>
        <v>0</v>
      </c>
      <c r="I55" s="6"/>
      <c r="J55" s="6"/>
      <c r="K55" s="6">
        <f t="shared" si="7"/>
        <v>0</v>
      </c>
      <c r="L55" s="6"/>
      <c r="M55" s="6"/>
      <c r="N55" s="6">
        <f t="shared" si="3"/>
        <v>0</v>
      </c>
      <c r="O55" s="6"/>
      <c r="P55" s="6"/>
      <c r="Q55" s="6">
        <f t="shared" si="10"/>
        <v>0</v>
      </c>
      <c r="R55" s="6"/>
      <c r="S55" s="6"/>
      <c r="T55" s="6">
        <f t="shared" si="5"/>
        <v>0</v>
      </c>
      <c r="U55" s="6"/>
      <c r="V55" s="6"/>
      <c r="W55" s="12">
        <f t="shared" si="6"/>
        <v>0</v>
      </c>
      <c r="X55" s="6"/>
      <c r="Y55" s="6"/>
    </row>
    <row r="56" spans="1:25" x14ac:dyDescent="0.25">
      <c r="A56" s="5" t="s">
        <v>61</v>
      </c>
      <c r="B56" s="6"/>
      <c r="C56" s="6"/>
      <c r="D56" s="6"/>
      <c r="E56" s="6">
        <f t="shared" si="8"/>
        <v>0</v>
      </c>
      <c r="F56" s="6"/>
      <c r="G56" s="6"/>
      <c r="H56" s="6">
        <f t="shared" si="9"/>
        <v>0</v>
      </c>
      <c r="I56" s="6"/>
      <c r="J56" s="6"/>
      <c r="K56" s="6">
        <f t="shared" si="7"/>
        <v>0</v>
      </c>
      <c r="L56" s="6"/>
      <c r="M56" s="6"/>
      <c r="N56" s="6">
        <f t="shared" si="3"/>
        <v>0</v>
      </c>
      <c r="O56" s="6"/>
      <c r="P56" s="6"/>
      <c r="Q56" s="6">
        <f t="shared" si="10"/>
        <v>0</v>
      </c>
      <c r="R56" s="6"/>
      <c r="S56" s="6"/>
      <c r="T56" s="6">
        <f t="shared" si="5"/>
        <v>0</v>
      </c>
      <c r="U56" s="6"/>
      <c r="V56" s="6"/>
      <c r="W56" s="12">
        <f t="shared" si="6"/>
        <v>0</v>
      </c>
      <c r="X56" s="6"/>
      <c r="Y56" s="6"/>
    </row>
    <row r="57" spans="1:25" x14ac:dyDescent="0.25">
      <c r="A57" s="5" t="s">
        <v>22</v>
      </c>
      <c r="B57" s="6"/>
      <c r="C57" s="6"/>
      <c r="D57" s="6"/>
      <c r="E57" s="6">
        <f t="shared" si="8"/>
        <v>0</v>
      </c>
      <c r="F57" s="6"/>
      <c r="G57" s="6"/>
      <c r="H57" s="6">
        <f t="shared" si="9"/>
        <v>0</v>
      </c>
      <c r="I57" s="6"/>
      <c r="J57" s="6"/>
      <c r="K57" s="6">
        <f t="shared" si="7"/>
        <v>0</v>
      </c>
      <c r="L57" s="6"/>
      <c r="M57" s="6"/>
      <c r="N57" s="6">
        <f t="shared" si="3"/>
        <v>0</v>
      </c>
      <c r="O57" s="6"/>
      <c r="P57" s="6"/>
      <c r="Q57" s="6">
        <f t="shared" si="10"/>
        <v>0</v>
      </c>
      <c r="R57" s="6"/>
      <c r="S57" s="6"/>
      <c r="T57" s="6">
        <f t="shared" si="5"/>
        <v>0</v>
      </c>
      <c r="U57" s="6"/>
      <c r="V57" s="6"/>
      <c r="W57" s="12">
        <f t="shared" si="6"/>
        <v>0</v>
      </c>
      <c r="X57" s="6"/>
      <c r="Y57" s="6"/>
    </row>
    <row r="58" spans="1:25" x14ac:dyDescent="0.25">
      <c r="A58" s="5" t="s">
        <v>23</v>
      </c>
      <c r="B58" s="6"/>
      <c r="C58" s="6"/>
      <c r="D58" s="6"/>
      <c r="E58" s="6">
        <f t="shared" si="8"/>
        <v>0</v>
      </c>
      <c r="F58" s="6"/>
      <c r="G58" s="6"/>
      <c r="H58" s="6">
        <f t="shared" si="9"/>
        <v>0</v>
      </c>
      <c r="I58" s="6"/>
      <c r="J58" s="6"/>
      <c r="K58" s="6">
        <f t="shared" si="7"/>
        <v>0</v>
      </c>
      <c r="L58" s="6"/>
      <c r="M58" s="6"/>
      <c r="N58" s="6">
        <f t="shared" si="3"/>
        <v>0</v>
      </c>
      <c r="O58" s="6"/>
      <c r="P58" s="6"/>
      <c r="Q58" s="6">
        <f t="shared" si="10"/>
        <v>0</v>
      </c>
      <c r="R58" s="6"/>
      <c r="S58" s="6"/>
      <c r="T58" s="6">
        <f t="shared" si="5"/>
        <v>0</v>
      </c>
      <c r="U58" s="6"/>
      <c r="V58" s="6"/>
      <c r="W58" s="12">
        <f t="shared" si="6"/>
        <v>0</v>
      </c>
      <c r="X58" s="6"/>
      <c r="Y58" s="6"/>
    </row>
    <row r="59" spans="1:25" x14ac:dyDescent="0.25">
      <c r="A59" s="5" t="s">
        <v>24</v>
      </c>
      <c r="B59" s="6"/>
      <c r="C59" s="6"/>
      <c r="D59" s="6"/>
      <c r="E59" s="6">
        <f t="shared" si="8"/>
        <v>0</v>
      </c>
      <c r="F59" s="6"/>
      <c r="G59" s="6"/>
      <c r="H59" s="6">
        <f t="shared" si="9"/>
        <v>0</v>
      </c>
      <c r="I59" s="6"/>
      <c r="J59" s="6"/>
      <c r="K59" s="6">
        <f t="shared" si="7"/>
        <v>0</v>
      </c>
      <c r="L59" s="6"/>
      <c r="M59" s="6"/>
      <c r="N59" s="6">
        <f t="shared" si="3"/>
        <v>0</v>
      </c>
      <c r="O59" s="6"/>
      <c r="P59" s="6"/>
      <c r="Q59" s="6">
        <f t="shared" si="10"/>
        <v>0</v>
      </c>
      <c r="R59" s="6"/>
      <c r="S59" s="6"/>
      <c r="T59" s="6">
        <f t="shared" si="5"/>
        <v>0</v>
      </c>
      <c r="U59" s="6"/>
      <c r="V59" s="6"/>
      <c r="W59" s="12">
        <f t="shared" si="6"/>
        <v>0</v>
      </c>
      <c r="X59" s="6"/>
      <c r="Y59" s="6"/>
    </row>
    <row r="60" spans="1:25" x14ac:dyDescent="0.25">
      <c r="A60" s="9" t="s">
        <v>49</v>
      </c>
      <c r="B60" s="7">
        <f>SUM(B6:B59)</f>
        <v>0</v>
      </c>
      <c r="C60" s="8"/>
      <c r="D60" s="8"/>
      <c r="E60" s="8">
        <f>SUM(E6:E59)</f>
        <v>0</v>
      </c>
      <c r="F60" s="8"/>
      <c r="G60" s="8"/>
      <c r="H60" s="8">
        <f>SUM(H6:H59)</f>
        <v>0</v>
      </c>
      <c r="I60" s="8"/>
      <c r="J60" s="8"/>
      <c r="K60" s="8">
        <f>SUM(K6:K59)</f>
        <v>0</v>
      </c>
      <c r="L60" s="8"/>
      <c r="M60" s="8"/>
      <c r="N60" s="8">
        <f>SUM(N6:N59)</f>
        <v>0</v>
      </c>
      <c r="O60" s="8"/>
      <c r="P60" s="8"/>
      <c r="Q60" s="8">
        <f>SUM(Q6:Q59)</f>
        <v>0</v>
      </c>
      <c r="R60" s="8"/>
      <c r="S60" s="8"/>
      <c r="T60" s="8">
        <f>SUM(T6:T59)</f>
        <v>0</v>
      </c>
      <c r="U60" s="8"/>
      <c r="V60" s="8"/>
      <c r="W60" s="8">
        <f>SUM(W6:W59)</f>
        <v>0</v>
      </c>
      <c r="X60" s="13"/>
      <c r="Y60" s="13"/>
    </row>
    <row r="61" spans="1:2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/>
      <c r="V61" s="10"/>
    </row>
    <row r="62" spans="1:25" x14ac:dyDescent="0.25">
      <c r="A62" s="9" t="s">
        <v>50</v>
      </c>
      <c r="B62" s="6">
        <f>SUM(B60:T60)</f>
        <v>0</v>
      </c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/>
      <c r="V62" s="10"/>
    </row>
  </sheetData>
  <phoneticPr fontId="0" type="noConversion"/>
  <pageMargins left="0.75" right="0.75" top="1" bottom="1" header="0.5" footer="0.5"/>
  <pageSetup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LOE3-26-01</vt:lpstr>
      <vt:lpstr>Fixed Price</vt:lpstr>
      <vt:lpstr>Cost Type Task</vt:lpstr>
      <vt:lpstr>T&amp;M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/ CISSS Team</dc:creator>
  <cp:lastModifiedBy>Aniket Gupta</cp:lastModifiedBy>
  <cp:lastPrinted>2001-07-16T12:06:53Z</cp:lastPrinted>
  <dcterms:created xsi:type="dcterms:W3CDTF">1999-05-21T13:17:15Z</dcterms:created>
  <dcterms:modified xsi:type="dcterms:W3CDTF">2024-01-29T04:52:05Z</dcterms:modified>
</cp:coreProperties>
</file>