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database\original\"/>
    </mc:Choice>
  </mc:AlternateContent>
  <xr:revisionPtr revIDLastSave="0" documentId="8_{F9C91ADA-F79F-4422-BF44-24444C7F8229}" xr6:coauthVersionLast="47" xr6:coauthVersionMax="47" xr10:uidLastSave="{00000000-0000-0000-0000-000000000000}"/>
  <bookViews>
    <workbookView xWindow="2652" yWindow="2652" windowWidth="17280" windowHeight="8880"/>
  </bookViews>
  <sheets>
    <sheet name="5000 Responses" sheetId="3" r:id="rId1"/>
    <sheet name="10,000" sheetId="4" state="hidden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" i="3" l="1"/>
  <c r="F13" i="3" s="1"/>
  <c r="D14" i="3"/>
  <c r="F14" i="3"/>
  <c r="D6" i="3"/>
  <c r="D7" i="3"/>
  <c r="D9" i="3" s="1"/>
  <c r="D5" i="3"/>
  <c r="D8" i="3" s="1"/>
  <c r="D17" i="3"/>
  <c r="F17" i="3"/>
  <c r="F19" i="3"/>
  <c r="D22" i="3"/>
  <c r="F22" i="3"/>
  <c r="D28" i="3"/>
  <c r="F28" i="3" s="1"/>
  <c r="F29" i="3"/>
  <c r="D36" i="3"/>
  <c r="F36" i="3"/>
  <c r="D15" i="3" l="1"/>
  <c r="F15" i="3" s="1"/>
  <c r="D20" i="3"/>
  <c r="D16" i="3"/>
  <c r="F16" i="3" s="1"/>
  <c r="D21" i="3"/>
  <c r="F21" i="3" s="1"/>
  <c r="D30" i="3"/>
  <c r="F30" i="3" s="1"/>
  <c r="D31" i="3"/>
  <c r="F31" i="3" s="1"/>
  <c r="D35" i="3"/>
  <c r="F35" i="3" s="1"/>
  <c r="D18" i="3"/>
  <c r="F18" i="3" s="1"/>
  <c r="D34" i="3" l="1"/>
  <c r="F34" i="3" s="1"/>
  <c r="F20" i="3"/>
  <c r="F23" i="3" s="1"/>
  <c r="F50" i="3" s="1"/>
  <c r="D33" i="3"/>
  <c r="F33" i="3" s="1"/>
  <c r="F48" i="3" s="1"/>
</calcChain>
</file>

<file path=xl/sharedStrings.xml><?xml version="1.0" encoding="utf-8"?>
<sst xmlns="http://schemas.openxmlformats.org/spreadsheetml/2006/main" count="118" uniqueCount="88">
  <si>
    <t>Process</t>
  </si>
  <si>
    <t>Description</t>
  </si>
  <si>
    <t>Volume</t>
  </si>
  <si>
    <t>Production Rates</t>
  </si>
  <si>
    <t>Assumptions</t>
  </si>
  <si>
    <t>Total Responses</t>
  </si>
  <si>
    <t>Non-form</t>
  </si>
  <si>
    <t>Public Response Handling</t>
  </si>
  <si>
    <t>Opening, sorting, date stamping</t>
  </si>
  <si>
    <t>Subtotal</t>
  </si>
  <si>
    <t>Coding Structure</t>
  </si>
  <si>
    <t>Mail ID's</t>
  </si>
  <si>
    <t>All responses</t>
  </si>
  <si>
    <t>Pages to code</t>
  </si>
  <si>
    <t>Data Entry</t>
  </si>
  <si>
    <t>Enter comments, coded pages</t>
  </si>
  <si>
    <t>Public Concerns</t>
  </si>
  <si>
    <t>Mail Processing</t>
  </si>
  <si>
    <t>Form pages (average 1.5 pp.)</t>
  </si>
  <si>
    <t>Validation (responses)</t>
  </si>
  <si>
    <t>Forms/Letter Generator (without extra)</t>
  </si>
  <si>
    <t>Comment Period</t>
  </si>
  <si>
    <t>90-day</t>
  </si>
  <si>
    <t>Coding headers</t>
  </si>
  <si>
    <t>Coding structure development</t>
  </si>
  <si>
    <t>Demographic appendices</t>
  </si>
  <si>
    <t>Edit/publish</t>
  </si>
  <si>
    <t>Team Orientation</t>
  </si>
  <si>
    <t>Orientation and project meetings</t>
  </si>
  <si>
    <t>Database reports/ISM</t>
  </si>
  <si>
    <t>Laserfiche data entry</t>
  </si>
  <si>
    <t>Pages laserfiche scanned</t>
  </si>
  <si>
    <t>Header entry</t>
  </si>
  <si>
    <t>Early attention/flag reports</t>
  </si>
  <si>
    <t>Public concern identification and writing</t>
  </si>
  <si>
    <t>Public Concern Crosswalk</t>
  </si>
  <si>
    <t>Public concern to comment crosswalk</t>
  </si>
  <si>
    <t>Appendices</t>
  </si>
  <si>
    <t>Edit and Publish Summary</t>
  </si>
  <si>
    <t>Project management - all teams</t>
  </si>
  <si>
    <t>Scan all pages for CDs</t>
  </si>
  <si>
    <t>File responses</t>
  </si>
  <si>
    <t>Forms/Letter Generator + extra</t>
  </si>
  <si>
    <t>2 Copies all pages (working, clean)</t>
  </si>
  <si>
    <t>Print emails</t>
  </si>
  <si>
    <t>Letter number</t>
  </si>
  <si>
    <t>Copying</t>
  </si>
  <si>
    <t>Log responses</t>
  </si>
  <si>
    <t>Form sort</t>
  </si>
  <si>
    <t>Form tally</t>
  </si>
  <si>
    <t>Laserfiche scanning</t>
  </si>
  <si>
    <t>Scanning</t>
  </si>
  <si>
    <t>Filing</t>
  </si>
  <si>
    <t>Coding - QC</t>
  </si>
  <si>
    <t>Print all emails received (est. 70%)</t>
  </si>
  <si>
    <t>Validation</t>
  </si>
  <si>
    <t>Quality control</t>
  </si>
  <si>
    <t>Database Management</t>
  </si>
  <si>
    <t>Flag Reports</t>
  </si>
  <si>
    <t>Number responses-all pages</t>
  </si>
  <si>
    <t xml:space="preserve">All responses </t>
  </si>
  <si>
    <t>Pages to code: Non-form &amp; Form+ (average 2.0 pp.)</t>
  </si>
  <si>
    <t>Person Days</t>
  </si>
  <si>
    <t>Sort by type</t>
  </si>
  <si>
    <t>Data enter forms to tally</t>
  </si>
  <si>
    <t>Scan pages for copy and paste</t>
  </si>
  <si>
    <t>10-key headers (forms)</t>
  </si>
  <si>
    <t>Group comment database reviews</t>
  </si>
  <si>
    <t>Quality control - comment entry</t>
  </si>
  <si>
    <t>Quality control - mail ID entry</t>
  </si>
  <si>
    <t>Narrative Summaries</t>
  </si>
  <si>
    <t>Chapter and Executive Summary</t>
  </si>
  <si>
    <t>CD Production</t>
  </si>
  <si>
    <t>Team Management</t>
  </si>
  <si>
    <t>Coding  - 1st reads</t>
  </si>
  <si>
    <t>Staff</t>
  </si>
  <si>
    <t>All</t>
  </si>
  <si>
    <t>Coders</t>
  </si>
  <si>
    <t>Comment Entry</t>
  </si>
  <si>
    <t>Coder/Writer</t>
  </si>
  <si>
    <t>Writer/Editor</t>
  </si>
  <si>
    <t>Team Leader</t>
  </si>
  <si>
    <t>ISM</t>
  </si>
  <si>
    <t>Analysis and Database</t>
  </si>
  <si>
    <t>Second reads - 20% of pages to code</t>
  </si>
  <si>
    <t>Total*</t>
  </si>
  <si>
    <t>* Office supplies, paper, printing, copying, and any other non-labor expenses are not reflected here.</t>
  </si>
  <si>
    <t>Sample Time Estimate for Content Analysis: Medium Volume and Complexity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</si>
</sst>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164" formatCode="0.0"/>
    <numFmt numFmtId="165" formatCode="#,##0.0"/>
  </numFmts>
  <fonts count="9" x14ac:knownFonts="1">
    <font>
      <sz val="10"/>
      <name val="Arial"/>
    </font>
    <font>
      <sz val="10"/>
      <name val="Arial"/>
    </font>
    <font>
      <b/>
      <sz val="10"/>
      <name val="Times New Roman"/>
      <family val="1"/>
    </font>
    <font>
      <sz val="10"/>
      <name val="Times New Roman"/>
      <family val="1"/>
    </font>
    <font>
      <sz val="10"/>
      <color indexed="8"/>
      <name val="Times New Roman"/>
      <family val="1"/>
    </font>
    <font>
      <sz val="10"/>
      <color indexed="10"/>
      <name val="Times New Roman"/>
      <family val="1"/>
    </font>
    <font>
      <b/>
      <sz val="12"/>
      <name val="Arial"/>
      <family val="2"/>
    </font>
    <font>
      <b/>
      <vertAlign val="superscript"/>
      <sz val="8"/>
      <name val="Times New Roman"/>
      <family val="1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7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/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 style="thick">
        <color indexed="64"/>
      </right>
      <top style="medium">
        <color indexed="64"/>
      </top>
      <bottom/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89">
    <xf numFmtId="0" fontId="0" fillId="0" borderId="0" xfId="0"/>
    <xf numFmtId="3" fontId="3" fillId="0" borderId="0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3" fontId="3" fillId="0" borderId="1" xfId="0" applyNumberFormat="1" applyFont="1" applyFill="1" applyBorder="1" applyAlignment="1">
      <alignment horizontal="right"/>
    </xf>
    <xf numFmtId="164" fontId="3" fillId="0" borderId="1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horizontal="left"/>
    </xf>
    <xf numFmtId="0" fontId="3" fillId="0" borderId="1" xfId="0" applyFont="1" applyFill="1" applyBorder="1" applyAlignment="1">
      <alignment horizontal="left"/>
    </xf>
    <xf numFmtId="0" fontId="3" fillId="0" borderId="1" xfId="0" applyFont="1" applyFill="1" applyBorder="1"/>
    <xf numFmtId="3" fontId="4" fillId="0" borderId="1" xfId="0" applyNumberFormat="1" applyFont="1" applyFill="1" applyBorder="1"/>
    <xf numFmtId="3" fontId="4" fillId="0" borderId="1" xfId="0" applyNumberFormat="1" applyFont="1" applyFill="1" applyBorder="1" applyAlignment="1">
      <alignment horizontal="right"/>
    </xf>
    <xf numFmtId="0" fontId="5" fillId="0" borderId="0" xfId="0" applyFont="1" applyFill="1" applyBorder="1" applyAlignment="1">
      <alignment horizontal="left"/>
    </xf>
    <xf numFmtId="164" fontId="5" fillId="0" borderId="0" xfId="0" applyNumberFormat="1" applyFont="1" applyFill="1" applyBorder="1" applyAlignment="1">
      <alignment horizontal="right"/>
    </xf>
    <xf numFmtId="0" fontId="3" fillId="0" borderId="2" xfId="0" applyFont="1" applyFill="1" applyBorder="1"/>
    <xf numFmtId="3" fontId="3" fillId="0" borderId="1" xfId="0" applyNumberFormat="1" applyFont="1" applyFill="1" applyBorder="1"/>
    <xf numFmtId="164" fontId="3" fillId="0" borderId="1" xfId="0" applyNumberFormat="1" applyFont="1" applyFill="1" applyBorder="1"/>
    <xf numFmtId="0" fontId="3" fillId="0" borderId="0" xfId="0" applyFont="1" applyBorder="1"/>
    <xf numFmtId="0" fontId="3" fillId="0" borderId="0" xfId="0" applyFont="1" applyBorder="1" applyAlignment="1">
      <alignment horizontal="right"/>
    </xf>
    <xf numFmtId="164" fontId="3" fillId="0" borderId="0" xfId="0" applyNumberFormat="1" applyFont="1" applyBorder="1"/>
    <xf numFmtId="0" fontId="3" fillId="0" borderId="1" xfId="0" applyFont="1" applyBorder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 indent="2"/>
    </xf>
    <xf numFmtId="0" fontId="3" fillId="0" borderId="0" xfId="0" applyFont="1"/>
    <xf numFmtId="0" fontId="2" fillId="0" borderId="0" xfId="0" applyFont="1" applyFill="1" applyBorder="1" applyAlignment="1">
      <alignment horizontal="left"/>
    </xf>
    <xf numFmtId="0" fontId="3" fillId="0" borderId="2" xfId="0" applyFont="1" applyFill="1" applyBorder="1" applyAlignment="1">
      <alignment horizontal="left" indent="2"/>
    </xf>
    <xf numFmtId="0" fontId="3" fillId="0" borderId="2" xfId="0" applyFont="1" applyFill="1" applyBorder="1" applyAlignment="1">
      <alignment horizontal="left"/>
    </xf>
    <xf numFmtId="0" fontId="2" fillId="0" borderId="0" xfId="0" applyFont="1" applyBorder="1"/>
    <xf numFmtId="0" fontId="3" fillId="0" borderId="2" xfId="0" applyFont="1" applyFill="1" applyBorder="1" applyAlignment="1"/>
    <xf numFmtId="0" fontId="3" fillId="0" borderId="3" xfId="0" applyFont="1" applyFill="1" applyBorder="1"/>
    <xf numFmtId="3" fontId="4" fillId="0" borderId="3" xfId="0" applyNumberFormat="1" applyFont="1" applyFill="1" applyBorder="1"/>
    <xf numFmtId="3" fontId="4" fillId="0" borderId="4" xfId="0" applyNumberFormat="1" applyFont="1" applyFill="1" applyBorder="1" applyAlignment="1">
      <alignment horizontal="right"/>
    </xf>
    <xf numFmtId="0" fontId="6" fillId="0" borderId="0" xfId="0" applyFont="1"/>
    <xf numFmtId="164" fontId="3" fillId="0" borderId="2" xfId="0" applyNumberFormat="1" applyFont="1" applyFill="1" applyBorder="1" applyAlignment="1">
      <alignment horizontal="right"/>
    </xf>
    <xf numFmtId="0" fontId="3" fillId="0" borderId="5" xfId="0" applyFont="1" applyFill="1" applyBorder="1" applyAlignment="1">
      <alignment horizontal="left"/>
    </xf>
    <xf numFmtId="3" fontId="3" fillId="0" borderId="5" xfId="0" applyNumberFormat="1" applyFont="1" applyFill="1" applyBorder="1" applyAlignment="1">
      <alignment horizontal="right"/>
    </xf>
    <xf numFmtId="3" fontId="3" fillId="0" borderId="6" xfId="0" applyNumberFormat="1" applyFont="1" applyFill="1" applyBorder="1" applyAlignment="1">
      <alignment horizontal="right"/>
    </xf>
    <xf numFmtId="0" fontId="3" fillId="0" borderId="6" xfId="0" applyFont="1" applyFill="1" applyBorder="1" applyAlignment="1"/>
    <xf numFmtId="0" fontId="3" fillId="0" borderId="6" xfId="0" applyFont="1" applyFill="1" applyBorder="1"/>
    <xf numFmtId="3" fontId="3" fillId="0" borderId="5" xfId="0" applyNumberFormat="1" applyFont="1" applyFill="1" applyBorder="1"/>
    <xf numFmtId="164" fontId="3" fillId="0" borderId="5" xfId="0" applyNumberFormat="1" applyFont="1" applyFill="1" applyBorder="1"/>
    <xf numFmtId="0" fontId="3" fillId="0" borderId="7" xfId="0" applyFont="1" applyBorder="1" applyAlignment="1">
      <alignment horizontal="right"/>
    </xf>
    <xf numFmtId="0" fontId="2" fillId="0" borderId="8" xfId="0" applyFont="1" applyBorder="1" applyAlignment="1">
      <alignment horizontal="left"/>
    </xf>
    <xf numFmtId="0" fontId="3" fillId="0" borderId="8" xfId="0" applyFont="1" applyBorder="1"/>
    <xf numFmtId="0" fontId="2" fillId="0" borderId="1" xfId="0" applyFont="1" applyBorder="1"/>
    <xf numFmtId="10" fontId="3" fillId="0" borderId="1" xfId="0" applyNumberFormat="1" applyFont="1" applyFill="1" applyBorder="1"/>
    <xf numFmtId="0" fontId="3" fillId="0" borderId="1" xfId="0" applyFont="1" applyFill="1" applyBorder="1" applyAlignment="1">
      <alignment horizontal="right"/>
    </xf>
    <xf numFmtId="0" fontId="2" fillId="2" borderId="9" xfId="0" applyFont="1" applyFill="1" applyBorder="1" applyAlignment="1">
      <alignment horizontal="center" wrapText="1"/>
    </xf>
    <xf numFmtId="0" fontId="2" fillId="2" borderId="10" xfId="0" applyFont="1" applyFill="1" applyBorder="1" applyAlignment="1">
      <alignment horizontal="center" wrapText="1"/>
    </xf>
    <xf numFmtId="0" fontId="2" fillId="2" borderId="11" xfId="0" applyFont="1" applyFill="1" applyBorder="1" applyAlignment="1" applyProtection="1">
      <alignment horizontal="center" wrapText="1"/>
      <protection locked="0"/>
    </xf>
    <xf numFmtId="0" fontId="2" fillId="2" borderId="11" xfId="0" applyFont="1" applyFill="1" applyBorder="1" applyAlignment="1">
      <alignment horizontal="center" wrapText="1"/>
    </xf>
    <xf numFmtId="4" fontId="2" fillId="2" borderId="12" xfId="1" applyNumberFormat="1" applyFont="1" applyFill="1" applyBorder="1" applyAlignment="1">
      <alignment horizontal="center" wrapText="1"/>
    </xf>
    <xf numFmtId="0" fontId="1" fillId="0" borderId="0" xfId="0" applyFont="1" applyFill="1"/>
    <xf numFmtId="0" fontId="2" fillId="0" borderId="13" xfId="0" applyFont="1" applyFill="1" applyBorder="1" applyAlignment="1">
      <alignment horizontal="left"/>
    </xf>
    <xf numFmtId="0" fontId="3" fillId="0" borderId="14" xfId="0" applyFont="1" applyFill="1" applyBorder="1" applyAlignment="1">
      <alignment horizontal="left" indent="2"/>
    </xf>
    <xf numFmtId="4" fontId="3" fillId="0" borderId="15" xfId="1" applyNumberFormat="1" applyFont="1" applyFill="1" applyBorder="1"/>
    <xf numFmtId="0" fontId="3" fillId="0" borderId="13" xfId="0" applyFont="1" applyFill="1" applyBorder="1" applyAlignment="1">
      <alignment horizontal="left" indent="2"/>
    </xf>
    <xf numFmtId="4" fontId="3" fillId="0" borderId="16" xfId="1" applyNumberFormat="1" applyFont="1" applyFill="1" applyBorder="1"/>
    <xf numFmtId="0" fontId="3" fillId="0" borderId="14" xfId="0" applyFont="1" applyFill="1" applyBorder="1" applyAlignment="1">
      <alignment horizontal="left"/>
    </xf>
    <xf numFmtId="0" fontId="3" fillId="0" borderId="14" xfId="0" applyFont="1" applyFill="1" applyBorder="1"/>
    <xf numFmtId="3" fontId="3" fillId="0" borderId="2" xfId="0" applyNumberFormat="1" applyFont="1" applyFill="1" applyBorder="1" applyAlignment="1">
      <alignment horizontal="right"/>
    </xf>
    <xf numFmtId="0" fontId="3" fillId="0" borderId="17" xfId="0" applyFont="1" applyFill="1" applyBorder="1" applyAlignment="1">
      <alignment horizontal="left" indent="2"/>
    </xf>
    <xf numFmtId="4" fontId="3" fillId="0" borderId="18" xfId="1" applyNumberFormat="1" applyFont="1" applyFill="1" applyBorder="1"/>
    <xf numFmtId="4" fontId="3" fillId="0" borderId="19" xfId="1" applyNumberFormat="1" applyFont="1" applyFill="1" applyBorder="1"/>
    <xf numFmtId="0" fontId="1" fillId="0" borderId="2" xfId="0" applyFont="1" applyFill="1" applyBorder="1"/>
    <xf numFmtId="0" fontId="3" fillId="0" borderId="14" xfId="0" applyFont="1" applyFill="1" applyBorder="1" applyAlignment="1"/>
    <xf numFmtId="0" fontId="2" fillId="0" borderId="13" xfId="0" applyFont="1" applyBorder="1"/>
    <xf numFmtId="4" fontId="3" fillId="0" borderId="20" xfId="1" applyNumberFormat="1" applyFont="1" applyBorder="1"/>
    <xf numFmtId="0" fontId="1" fillId="0" borderId="0" xfId="0" applyFont="1"/>
    <xf numFmtId="0" fontId="2" fillId="0" borderId="21" xfId="0" applyFont="1" applyBorder="1"/>
    <xf numFmtId="4" fontId="3" fillId="0" borderId="22" xfId="1" applyNumberFormat="1" applyFont="1" applyFill="1" applyBorder="1"/>
    <xf numFmtId="0" fontId="1" fillId="0" borderId="0" xfId="0" applyFont="1" applyBorder="1"/>
    <xf numFmtId="0" fontId="1" fillId="0" borderId="23" xfId="0" applyFont="1" applyBorder="1"/>
    <xf numFmtId="0" fontId="3" fillId="0" borderId="24" xfId="0" applyFont="1" applyFill="1" applyBorder="1" applyAlignment="1"/>
    <xf numFmtId="0" fontId="2" fillId="0" borderId="25" xfId="0" applyFont="1" applyBorder="1" applyAlignment="1">
      <alignment horizontal="left"/>
    </xf>
    <xf numFmtId="164" fontId="2" fillId="0" borderId="26" xfId="0" applyNumberFormat="1" applyFont="1" applyBorder="1"/>
    <xf numFmtId="4" fontId="2" fillId="0" borderId="27" xfId="1" applyNumberFormat="1" applyFont="1" applyBorder="1"/>
    <xf numFmtId="0" fontId="3" fillId="0" borderId="13" xfId="0" applyFont="1" applyBorder="1"/>
    <xf numFmtId="0" fontId="2" fillId="0" borderId="28" xfId="0" applyFont="1" applyBorder="1"/>
    <xf numFmtId="0" fontId="2" fillId="0" borderId="29" xfId="0" applyFont="1" applyBorder="1"/>
    <xf numFmtId="0" fontId="2" fillId="0" borderId="29" xfId="0" applyFont="1" applyBorder="1" applyAlignment="1">
      <alignment horizontal="right"/>
    </xf>
    <xf numFmtId="165" fontId="2" fillId="0" borderId="30" xfId="1" applyNumberFormat="1" applyFont="1" applyBorder="1"/>
    <xf numFmtId="4" fontId="2" fillId="0" borderId="31" xfId="1" applyNumberFormat="1" applyFont="1" applyBorder="1"/>
    <xf numFmtId="164" fontId="1" fillId="0" borderId="0" xfId="0" applyNumberFormat="1" applyFont="1"/>
    <xf numFmtId="4" fontId="1" fillId="0" borderId="0" xfId="1" applyNumberFormat="1" applyFont="1"/>
    <xf numFmtId="0" fontId="3" fillId="0" borderId="32" xfId="0" applyFont="1" applyFill="1" applyBorder="1" applyAlignment="1">
      <alignment horizontal="left" indent="2"/>
    </xf>
    <xf numFmtId="9" fontId="3" fillId="0" borderId="2" xfId="0" applyNumberFormat="1" applyFont="1" applyFill="1" applyBorder="1" applyAlignment="1" applyProtection="1">
      <alignment horizontal="left"/>
      <protection locked="0"/>
    </xf>
    <xf numFmtId="0" fontId="1" fillId="0" borderId="0" xfId="0" applyFont="1" applyFill="1" applyBorder="1"/>
    <xf numFmtId="3" fontId="3" fillId="0" borderId="33" xfId="0" applyNumberFormat="1" applyFont="1" applyFill="1" applyBorder="1" applyAlignment="1">
      <alignment horizontal="right"/>
    </xf>
    <xf numFmtId="0" fontId="3" fillId="0" borderId="6" xfId="0" applyFont="1" applyFill="1" applyBorder="1" applyAlignment="1" applyProtection="1">
      <alignment horizontal="left"/>
      <protection locked="0"/>
    </xf>
    <xf numFmtId="0" fontId="3" fillId="0" borderId="34" xfId="0" applyFont="1" applyFill="1" applyBorder="1" applyAlignment="1" applyProtection="1">
      <alignment horizontal="left"/>
      <protection locked="0"/>
    </xf>
    <xf numFmtId="3" fontId="3" fillId="0" borderId="34" xfId="0" applyNumberFormat="1" applyFont="1" applyFill="1" applyBorder="1" applyAlignment="1">
      <alignment horizontal="right"/>
    </xf>
    <xf numFmtId="0" fontId="2" fillId="0" borderId="34" xfId="0" applyFont="1" applyFill="1" applyBorder="1" applyAlignment="1">
      <alignment horizontal="center"/>
    </xf>
    <xf numFmtId="0" fontId="3" fillId="0" borderId="35" xfId="0" applyFont="1" applyFill="1" applyBorder="1" applyAlignment="1">
      <alignment horizontal="left" indent="2"/>
    </xf>
    <xf numFmtId="0" fontId="3" fillId="0" borderId="36" xfId="0" applyFont="1" applyFill="1" applyBorder="1" applyAlignment="1">
      <alignment horizontal="left" indent="2"/>
    </xf>
    <xf numFmtId="0" fontId="3" fillId="0" borderId="23" xfId="0" applyFont="1" applyFill="1" applyBorder="1" applyAlignment="1">
      <alignment horizontal="left" indent="2"/>
    </xf>
    <xf numFmtId="9" fontId="3" fillId="0" borderId="4" xfId="0" applyNumberFormat="1" applyFont="1" applyFill="1" applyBorder="1" applyAlignment="1" applyProtection="1">
      <alignment horizontal="left"/>
      <protection locked="0"/>
    </xf>
    <xf numFmtId="0" fontId="3" fillId="0" borderId="37" xfId="0" applyFont="1" applyFill="1" applyBorder="1" applyAlignment="1">
      <alignment horizontal="left" indent="2"/>
    </xf>
    <xf numFmtId="3" fontId="3" fillId="0" borderId="38" xfId="0" applyNumberFormat="1" applyFont="1" applyFill="1" applyBorder="1" applyAlignment="1">
      <alignment horizontal="right"/>
    </xf>
    <xf numFmtId="0" fontId="1" fillId="0" borderId="36" xfId="0" applyFont="1" applyFill="1" applyBorder="1"/>
    <xf numFmtId="4" fontId="3" fillId="0" borderId="0" xfId="1" applyNumberFormat="1" applyFont="1" applyFill="1" applyBorder="1" applyAlignment="1">
      <alignment horizontal="left"/>
    </xf>
    <xf numFmtId="4" fontId="3" fillId="0" borderId="0" xfId="1" applyNumberFormat="1" applyFont="1" applyFill="1" applyBorder="1"/>
    <xf numFmtId="0" fontId="2" fillId="0" borderId="39" xfId="0" applyFont="1" applyFill="1" applyBorder="1" applyAlignment="1">
      <alignment horizontal="left"/>
    </xf>
    <xf numFmtId="0" fontId="2" fillId="0" borderId="40" xfId="0" applyFont="1" applyFill="1" applyBorder="1" applyAlignment="1">
      <alignment horizontal="left" wrapText="1"/>
    </xf>
    <xf numFmtId="0" fontId="2" fillId="0" borderId="41" xfId="0" applyFont="1" applyFill="1" applyBorder="1" applyAlignment="1">
      <alignment horizontal="left" wrapText="1"/>
    </xf>
    <xf numFmtId="0" fontId="3" fillId="0" borderId="41" xfId="0" applyFont="1" applyFill="1" applyBorder="1" applyAlignment="1">
      <alignment horizontal="left"/>
    </xf>
    <xf numFmtId="3" fontId="3" fillId="0" borderId="41" xfId="0" applyNumberFormat="1" applyFont="1" applyFill="1" applyBorder="1" applyAlignment="1">
      <alignment horizontal="right"/>
    </xf>
    <xf numFmtId="165" fontId="2" fillId="0" borderId="42" xfId="1" applyNumberFormat="1" applyFont="1" applyFill="1" applyBorder="1" applyAlignment="1"/>
    <xf numFmtId="4" fontId="2" fillId="0" borderId="43" xfId="1" applyNumberFormat="1" applyFont="1" applyFill="1" applyBorder="1"/>
    <xf numFmtId="0" fontId="2" fillId="0" borderId="44" xfId="0" applyFont="1" applyFill="1" applyBorder="1" applyAlignment="1">
      <alignment horizontal="left" wrapText="1"/>
    </xf>
    <xf numFmtId="0" fontId="3" fillId="0" borderId="44" xfId="0" applyFont="1" applyFill="1" applyBorder="1" applyAlignment="1">
      <alignment horizontal="left"/>
    </xf>
    <xf numFmtId="3" fontId="3" fillId="0" borderId="44" xfId="0" applyNumberFormat="1" applyFont="1" applyFill="1" applyBorder="1" applyAlignment="1">
      <alignment horizontal="right"/>
    </xf>
    <xf numFmtId="165" fontId="2" fillId="0" borderId="44" xfId="1" applyNumberFormat="1" applyFont="1" applyFill="1" applyBorder="1" applyAlignment="1"/>
    <xf numFmtId="4" fontId="2" fillId="0" borderId="44" xfId="1" applyNumberFormat="1" applyFont="1" applyFill="1" applyBorder="1"/>
    <xf numFmtId="0" fontId="3" fillId="0" borderId="41" xfId="0" applyFont="1" applyFill="1" applyBorder="1"/>
    <xf numFmtId="0" fontId="3" fillId="0" borderId="41" xfId="0" applyFont="1" applyFill="1" applyBorder="1" applyAlignment="1">
      <alignment horizontal="right"/>
    </xf>
    <xf numFmtId="165" fontId="2" fillId="0" borderId="42" xfId="1" applyNumberFormat="1" applyFont="1" applyFill="1" applyBorder="1"/>
    <xf numFmtId="4" fontId="2" fillId="0" borderId="45" xfId="1" applyNumberFormat="1" applyFont="1" applyFill="1" applyBorder="1"/>
    <xf numFmtId="0" fontId="3" fillId="0" borderId="44" xfId="0" applyFont="1" applyFill="1" applyBorder="1"/>
    <xf numFmtId="0" fontId="3" fillId="0" borderId="44" xfId="0" applyFont="1" applyFill="1" applyBorder="1" applyAlignment="1">
      <alignment horizontal="right"/>
    </xf>
    <xf numFmtId="165" fontId="2" fillId="0" borderId="44" xfId="1" applyNumberFormat="1" applyFont="1" applyFill="1" applyBorder="1"/>
    <xf numFmtId="164" fontId="7" fillId="2" borderId="11" xfId="0" applyNumberFormat="1" applyFont="1" applyFill="1" applyBorder="1" applyAlignment="1">
      <alignment horizontal="center" wrapText="1"/>
    </xf>
    <xf numFmtId="0" fontId="7" fillId="0" borderId="14" xfId="0" applyFont="1" applyFill="1" applyBorder="1" applyAlignment="1">
      <alignment horizontal="left" indent="2"/>
    </xf>
    <xf numFmtId="3" fontId="3" fillId="0" borderId="5" xfId="0" applyNumberFormat="1" applyFont="1" applyFill="1" applyBorder="1" applyAlignment="1" applyProtection="1">
      <alignment horizontal="right"/>
      <protection locked="0"/>
    </xf>
    <xf numFmtId="164" fontId="3" fillId="0" borderId="0" xfId="0" applyNumberFormat="1" applyFont="1" applyFill="1" applyBorder="1" applyAlignment="1" applyProtection="1">
      <alignment horizontal="right"/>
      <protection locked="0"/>
    </xf>
    <xf numFmtId="3" fontId="3" fillId="0" borderId="1" xfId="0" applyNumberFormat="1" applyFont="1" applyFill="1" applyBorder="1" applyAlignment="1" applyProtection="1">
      <alignment horizontal="right"/>
      <protection locked="0"/>
    </xf>
    <xf numFmtId="0" fontId="3" fillId="0" borderId="21" xfId="0" applyFont="1" applyFill="1" applyBorder="1" applyAlignment="1">
      <alignment horizontal="left" indent="2"/>
    </xf>
    <xf numFmtId="0" fontId="8" fillId="0" borderId="0" xfId="0" applyFont="1"/>
    <xf numFmtId="0" fontId="3" fillId="0" borderId="46" xfId="0" applyFont="1" applyFill="1" applyBorder="1" applyAlignment="1" applyProtection="1">
      <alignment horizontal="left"/>
      <protection locked="0"/>
    </xf>
    <xf numFmtId="3" fontId="3" fillId="0" borderId="46" xfId="0" applyNumberFormat="1" applyFont="1" applyFill="1" applyBorder="1" applyAlignment="1">
      <alignment horizontal="right"/>
    </xf>
    <xf numFmtId="0" fontId="2" fillId="2" borderId="47" xfId="0" applyFont="1" applyFill="1" applyBorder="1" applyAlignment="1" applyProtection="1">
      <alignment horizontal="center" wrapText="1"/>
      <protection locked="0"/>
    </xf>
    <xf numFmtId="0" fontId="2" fillId="2" borderId="47" xfId="0" applyFont="1" applyFill="1" applyBorder="1" applyAlignment="1">
      <alignment horizontal="center" wrapText="1"/>
    </xf>
    <xf numFmtId="0" fontId="2" fillId="2" borderId="48" xfId="0" applyFont="1" applyFill="1" applyBorder="1" applyAlignment="1">
      <alignment horizontal="center" wrapText="1"/>
    </xf>
    <xf numFmtId="164" fontId="3" fillId="0" borderId="46" xfId="0" applyNumberFormat="1" applyFont="1" applyFill="1" applyBorder="1" applyAlignment="1">
      <alignment horizontal="right"/>
    </xf>
    <xf numFmtId="0" fontId="2" fillId="0" borderId="46" xfId="0" applyFont="1" applyFill="1" applyBorder="1" applyAlignment="1">
      <alignment horizontal="left" wrapText="1"/>
    </xf>
    <xf numFmtId="0" fontId="3" fillId="0" borderId="46" xfId="0" applyFont="1" applyFill="1" applyBorder="1" applyAlignment="1">
      <alignment horizontal="left"/>
    </xf>
    <xf numFmtId="0" fontId="3" fillId="0" borderId="49" xfId="0" applyFont="1" applyFill="1" applyBorder="1" applyAlignment="1">
      <alignment horizontal="left"/>
    </xf>
    <xf numFmtId="3" fontId="3" fillId="0" borderId="49" xfId="0" applyNumberFormat="1" applyFont="1" applyFill="1" applyBorder="1" applyAlignment="1">
      <alignment horizontal="right"/>
    </xf>
    <xf numFmtId="0" fontId="2" fillId="0" borderId="50" xfId="0" applyFont="1" applyFill="1" applyBorder="1" applyAlignment="1">
      <alignment horizontal="left" wrapText="1"/>
    </xf>
    <xf numFmtId="0" fontId="3" fillId="0" borderId="50" xfId="0" applyFont="1" applyFill="1" applyBorder="1" applyAlignment="1">
      <alignment horizontal="left"/>
    </xf>
    <xf numFmtId="3" fontId="3" fillId="0" borderId="50" xfId="0" applyNumberFormat="1" applyFont="1" applyFill="1" applyBorder="1" applyAlignment="1">
      <alignment horizontal="right"/>
    </xf>
    <xf numFmtId="0" fontId="3" fillId="0" borderId="50" xfId="0" applyFont="1" applyFill="1" applyBorder="1"/>
    <xf numFmtId="3" fontId="4" fillId="0" borderId="3" xfId="0" applyNumberFormat="1" applyFont="1" applyFill="1" applyBorder="1" applyAlignment="1">
      <alignment horizontal="right"/>
    </xf>
    <xf numFmtId="0" fontId="3" fillId="0" borderId="46" xfId="0" applyFont="1" applyFill="1" applyBorder="1" applyAlignment="1">
      <alignment horizontal="right"/>
    </xf>
    <xf numFmtId="0" fontId="8" fillId="0" borderId="51" xfId="0" applyFont="1" applyBorder="1"/>
    <xf numFmtId="0" fontId="3" fillId="0" borderId="46" xfId="0" applyFont="1" applyFill="1" applyBorder="1" applyAlignment="1">
      <alignment horizontal="left" indent="2"/>
    </xf>
    <xf numFmtId="3" fontId="3" fillId="0" borderId="52" xfId="0" applyNumberFormat="1" applyFont="1" applyFill="1" applyBorder="1" applyAlignment="1">
      <alignment horizontal="right"/>
    </xf>
    <xf numFmtId="3" fontId="3" fillId="0" borderId="53" xfId="0" applyNumberFormat="1" applyFont="1" applyFill="1" applyBorder="1" applyAlignment="1">
      <alignment horizontal="right"/>
    </xf>
    <xf numFmtId="3" fontId="3" fillId="0" borderId="54" xfId="0" applyNumberFormat="1" applyFont="1" applyFill="1" applyBorder="1" applyAlignment="1" applyProtection="1">
      <alignment horizontal="right"/>
      <protection locked="0"/>
    </xf>
    <xf numFmtId="0" fontId="2" fillId="0" borderId="46" xfId="0" applyFont="1" applyFill="1" applyBorder="1" applyAlignment="1">
      <alignment horizontal="left"/>
    </xf>
    <xf numFmtId="0" fontId="3" fillId="0" borderId="51" xfId="0" applyFont="1" applyFill="1" applyBorder="1" applyAlignment="1">
      <alignment horizontal="left" indent="2"/>
    </xf>
    <xf numFmtId="0" fontId="3" fillId="0" borderId="0" xfId="0" applyFont="1" applyFill="1" applyBorder="1" applyAlignment="1">
      <alignment horizontal="left" indent="2"/>
    </xf>
    <xf numFmtId="0" fontId="2" fillId="2" borderId="55" xfId="0" applyFont="1" applyFill="1" applyBorder="1" applyAlignment="1">
      <alignment horizontal="center" wrapText="1"/>
    </xf>
    <xf numFmtId="0" fontId="3" fillId="0" borderId="2" xfId="0" applyFont="1" applyFill="1" applyBorder="1" applyAlignment="1">
      <alignment vertical="center"/>
    </xf>
    <xf numFmtId="0" fontId="3" fillId="0" borderId="2" xfId="0" applyFont="1" applyFill="1" applyBorder="1" applyAlignment="1">
      <alignment horizontal="left" vertical="center"/>
    </xf>
    <xf numFmtId="0" fontId="3" fillId="0" borderId="1" xfId="0" applyFont="1" applyFill="1" applyBorder="1" applyAlignment="1"/>
    <xf numFmtId="0" fontId="3" fillId="0" borderId="49" xfId="0" applyFont="1" applyFill="1" applyBorder="1" applyAlignment="1"/>
    <xf numFmtId="0" fontId="2" fillId="0" borderId="56" xfId="0" applyFont="1" applyFill="1" applyBorder="1" applyAlignment="1">
      <alignment horizontal="left" wrapText="1"/>
    </xf>
    <xf numFmtId="164" fontId="3" fillId="0" borderId="57" xfId="0" applyNumberFormat="1" applyFont="1" applyFill="1" applyBorder="1" applyAlignment="1">
      <alignment horizontal="right"/>
    </xf>
    <xf numFmtId="164" fontId="3" fillId="0" borderId="58" xfId="0" applyNumberFormat="1" applyFont="1" applyFill="1" applyBorder="1" applyAlignment="1">
      <alignment horizontal="right"/>
    </xf>
    <xf numFmtId="164" fontId="3" fillId="0" borderId="59" xfId="0" applyNumberFormat="1" applyFont="1" applyFill="1" applyBorder="1" applyAlignment="1">
      <alignment horizontal="right"/>
    </xf>
    <xf numFmtId="165" fontId="2" fillId="0" borderId="60" xfId="1" applyNumberFormat="1" applyFont="1" applyFill="1" applyBorder="1" applyAlignment="1"/>
    <xf numFmtId="165" fontId="2" fillId="0" borderId="61" xfId="1" applyNumberFormat="1" applyFont="1" applyFill="1" applyBorder="1" applyAlignment="1"/>
    <xf numFmtId="164" fontId="5" fillId="0" borderId="57" xfId="0" applyNumberFormat="1" applyFont="1" applyFill="1" applyBorder="1" applyAlignment="1">
      <alignment horizontal="right"/>
    </xf>
    <xf numFmtId="164" fontId="3" fillId="0" borderId="58" xfId="0" applyNumberFormat="1" applyFont="1" applyFill="1" applyBorder="1"/>
    <xf numFmtId="165" fontId="2" fillId="0" borderId="60" xfId="1" applyNumberFormat="1" applyFont="1" applyFill="1" applyBorder="1"/>
    <xf numFmtId="164" fontId="3" fillId="0" borderId="57" xfId="0" applyNumberFormat="1" applyFont="1" applyBorder="1"/>
    <xf numFmtId="0" fontId="3" fillId="0" borderId="62" xfId="0" applyFont="1" applyFill="1" applyBorder="1" applyAlignment="1">
      <alignment horizontal="left" indent="2"/>
    </xf>
    <xf numFmtId="0" fontId="3" fillId="0" borderId="63" xfId="0" applyFont="1" applyFill="1" applyBorder="1" applyAlignment="1">
      <alignment horizontal="left" indent="2"/>
    </xf>
    <xf numFmtId="0" fontId="3" fillId="0" borderId="64" xfId="0" applyFont="1" applyFill="1" applyBorder="1" applyAlignment="1">
      <alignment horizontal="left" indent="2"/>
    </xf>
    <xf numFmtId="0" fontId="3" fillId="0" borderId="65" xfId="0" applyFont="1" applyFill="1" applyBorder="1" applyAlignment="1">
      <alignment horizontal="left" indent="2"/>
    </xf>
    <xf numFmtId="0" fontId="2" fillId="2" borderId="66" xfId="0" applyFont="1" applyFill="1" applyBorder="1" applyAlignment="1">
      <alignment horizontal="center" wrapText="1"/>
    </xf>
    <xf numFmtId="0" fontId="3" fillId="0" borderId="67" xfId="0" applyFont="1" applyFill="1" applyBorder="1" applyAlignment="1">
      <alignment horizontal="left" indent="2"/>
    </xf>
    <xf numFmtId="0" fontId="3" fillId="0" borderId="68" xfId="0" applyFont="1" applyFill="1" applyBorder="1" applyAlignment="1">
      <alignment horizontal="left" indent="2"/>
    </xf>
    <xf numFmtId="0" fontId="3" fillId="0" borderId="69" xfId="0" applyFont="1" applyFill="1" applyBorder="1" applyAlignment="1">
      <alignment horizontal="left" indent="2"/>
    </xf>
    <xf numFmtId="0" fontId="3" fillId="0" borderId="67" xfId="0" applyFont="1" applyFill="1" applyBorder="1" applyAlignment="1">
      <alignment horizontal="left" vertical="center" indent="2"/>
    </xf>
    <xf numFmtId="0" fontId="3" fillId="0" borderId="64" xfId="0" applyFont="1" applyBorder="1"/>
    <xf numFmtId="0" fontId="2" fillId="0" borderId="70" xfId="0" applyFont="1" applyFill="1" applyBorder="1" applyAlignment="1">
      <alignment horizontal="left"/>
    </xf>
    <xf numFmtId="0" fontId="8" fillId="0" borderId="0" xfId="0" applyFont="1" applyBorder="1"/>
    <xf numFmtId="0" fontId="2" fillId="0" borderId="71" xfId="0" applyFont="1" applyFill="1" applyBorder="1" applyAlignment="1">
      <alignment horizontal="left"/>
    </xf>
    <xf numFmtId="0" fontId="2" fillId="0" borderId="72" xfId="0" applyFont="1" applyFill="1" applyBorder="1" applyAlignment="1">
      <alignment horizontal="left" wrapText="1"/>
    </xf>
    <xf numFmtId="0" fontId="3" fillId="0" borderId="73" xfId="0" applyFont="1" applyFill="1" applyBorder="1" applyAlignment="1" applyProtection="1">
      <alignment horizontal="left"/>
      <protection locked="0"/>
    </xf>
    <xf numFmtId="9" fontId="3" fillId="0" borderId="1" xfId="0" applyNumberFormat="1" applyFont="1" applyFill="1" applyBorder="1" applyAlignment="1" applyProtection="1">
      <alignment horizontal="left"/>
      <protection locked="0"/>
    </xf>
    <xf numFmtId="9" fontId="3" fillId="0" borderId="3" xfId="0" applyNumberFormat="1" applyFont="1" applyFill="1" applyBorder="1" applyAlignment="1" applyProtection="1">
      <alignment horizontal="left"/>
      <protection locked="0"/>
    </xf>
    <xf numFmtId="0" fontId="3" fillId="0" borderId="1" xfId="0" applyFont="1" applyFill="1" applyBorder="1" applyAlignment="1">
      <alignment horizontal="left" indent="2"/>
    </xf>
    <xf numFmtId="0" fontId="3" fillId="0" borderId="47" xfId="0" applyFont="1" applyFill="1" applyBorder="1" applyAlignment="1">
      <alignment horizontal="left" indent="2"/>
    </xf>
    <xf numFmtId="0" fontId="2" fillId="2" borderId="60" xfId="0" applyFont="1" applyFill="1" applyBorder="1" applyAlignment="1">
      <alignment horizontal="center" wrapText="1"/>
    </xf>
    <xf numFmtId="0" fontId="2" fillId="0" borderId="72" xfId="0" applyFont="1" applyBorder="1"/>
    <xf numFmtId="0" fontId="2" fillId="0" borderId="50" xfId="0" applyFont="1" applyBorder="1"/>
    <xf numFmtId="0" fontId="2" fillId="0" borderId="50" xfId="0" applyFont="1" applyBorder="1" applyAlignment="1">
      <alignment horizontal="right"/>
    </xf>
    <xf numFmtId="165" fontId="2" fillId="0" borderId="60" xfId="1" applyNumberFormat="1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61"/>
  <sheetViews>
    <sheetView tabSelected="1" workbookViewId="0">
      <selection activeCell="C13" sqref="C13"/>
    </sheetView>
  </sheetViews>
  <sheetFormatPr defaultColWidth="8.6640625" defaultRowHeight="13.2" x14ac:dyDescent="0.25"/>
  <cols>
    <col min="1" max="1" width="29.6640625" style="66" customWidth="1"/>
    <col min="2" max="2" width="11" style="66" bestFit="1" customWidth="1"/>
    <col min="3" max="3" width="32.33203125" style="66" customWidth="1"/>
    <col min="4" max="4" width="8.6640625" style="66" customWidth="1"/>
    <col min="5" max="5" width="9.5546875" style="66" bestFit="1" customWidth="1"/>
    <col min="6" max="6" width="8" style="66" bestFit="1" customWidth="1"/>
    <col min="7" max="16384" width="8.6640625" style="66"/>
  </cols>
  <sheetData>
    <row r="1" spans="1:23" x14ac:dyDescent="0.25">
      <c r="A1" s="125" t="s">
        <v>87</v>
      </c>
      <c r="B1" s="125"/>
    </row>
    <row r="2" spans="1:23" x14ac:dyDescent="0.25">
      <c r="A2" s="142"/>
      <c r="B2" s="176"/>
      <c r="C2" s="69"/>
      <c r="D2" s="69"/>
    </row>
    <row r="3" spans="1:23" s="30" customFormat="1" ht="16.2" thickBot="1" x14ac:dyDescent="0.35">
      <c r="A3" s="175" t="s">
        <v>4</v>
      </c>
      <c r="B3" s="147"/>
      <c r="C3" s="126"/>
      <c r="D3" s="127"/>
      <c r="E3" s="1"/>
      <c r="F3" s="2"/>
      <c r="G3"/>
    </row>
    <row r="4" spans="1:23" s="50" customFormat="1" x14ac:dyDescent="0.25">
      <c r="A4" s="165" t="s">
        <v>5</v>
      </c>
      <c r="B4" s="148"/>
      <c r="C4" s="179"/>
      <c r="D4" s="146">
        <v>5000</v>
      </c>
      <c r="E4" s="1"/>
      <c r="F4" s="2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</row>
    <row r="5" spans="1:23" s="50" customFormat="1" x14ac:dyDescent="0.25">
      <c r="A5" s="166" t="s">
        <v>20</v>
      </c>
      <c r="B5" s="92"/>
      <c r="C5" s="180">
        <v>0.7</v>
      </c>
      <c r="D5" s="144">
        <f>D4*C5</f>
        <v>3500</v>
      </c>
      <c r="E5" s="1"/>
      <c r="F5" s="2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</row>
    <row r="6" spans="1:23" s="50" customFormat="1" x14ac:dyDescent="0.25">
      <c r="A6" s="166" t="s">
        <v>42</v>
      </c>
      <c r="B6" s="92"/>
      <c r="C6" s="180">
        <v>0.15</v>
      </c>
      <c r="D6" s="144">
        <f>D4*C6</f>
        <v>750</v>
      </c>
      <c r="E6" s="1"/>
      <c r="F6" s="2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</row>
    <row r="7" spans="1:23" s="50" customFormat="1" x14ac:dyDescent="0.25">
      <c r="A7" s="166" t="s">
        <v>6</v>
      </c>
      <c r="B7" s="92"/>
      <c r="C7" s="180">
        <v>0.15</v>
      </c>
      <c r="D7" s="144">
        <f>D4*C7</f>
        <v>750</v>
      </c>
      <c r="E7" s="1"/>
      <c r="F7" s="2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</row>
    <row r="8" spans="1:23" s="50" customFormat="1" x14ac:dyDescent="0.25">
      <c r="A8" s="167" t="s">
        <v>18</v>
      </c>
      <c r="B8" s="149"/>
      <c r="C8" s="181"/>
      <c r="D8" s="144">
        <f>D5*1.5</f>
        <v>5250</v>
      </c>
      <c r="E8" s="1"/>
      <c r="F8" s="2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</row>
    <row r="9" spans="1:23" s="50" customFormat="1" x14ac:dyDescent="0.25">
      <c r="A9" s="166" t="s">
        <v>61</v>
      </c>
      <c r="B9" s="92"/>
      <c r="C9" s="182"/>
      <c r="D9" s="144">
        <f>2*(D6+D7)</f>
        <v>3000</v>
      </c>
      <c r="E9" s="1"/>
      <c r="F9" s="2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</row>
    <row r="10" spans="1:23" s="50" customFormat="1" ht="13.8" thickBot="1" x14ac:dyDescent="0.3">
      <c r="A10" s="168" t="s">
        <v>21</v>
      </c>
      <c r="B10" s="143"/>
      <c r="C10" s="183"/>
      <c r="D10" s="145" t="s">
        <v>22</v>
      </c>
      <c r="E10" s="127"/>
      <c r="F10" s="131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</row>
    <row r="11" spans="1:23" s="50" customFormat="1" ht="27" thickBot="1" x14ac:dyDescent="0.3">
      <c r="A11" s="169" t="s">
        <v>0</v>
      </c>
      <c r="B11" s="150" t="s">
        <v>75</v>
      </c>
      <c r="C11" s="128" t="s">
        <v>1</v>
      </c>
      <c r="D11" s="129" t="s">
        <v>2</v>
      </c>
      <c r="E11" s="130" t="s">
        <v>3</v>
      </c>
      <c r="F11" s="184" t="s">
        <v>62</v>
      </c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</row>
    <row r="12" spans="1:23" s="50" customFormat="1" x14ac:dyDescent="0.25">
      <c r="A12" s="177" t="s">
        <v>7</v>
      </c>
      <c r="B12" s="22"/>
      <c r="C12" s="5"/>
      <c r="D12" s="1"/>
      <c r="E12" s="1"/>
      <c r="F12" s="156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</row>
    <row r="13" spans="1:23" s="50" customFormat="1" x14ac:dyDescent="0.25">
      <c r="A13" s="170" t="s">
        <v>17</v>
      </c>
      <c r="B13" s="26" t="s">
        <v>14</v>
      </c>
      <c r="C13" s="6" t="s">
        <v>8</v>
      </c>
      <c r="D13" s="3">
        <f>D4</f>
        <v>5000</v>
      </c>
      <c r="E13" s="3">
        <v>900</v>
      </c>
      <c r="F13" s="157">
        <f t="shared" ref="F13:F22" si="0">D13/E13</f>
        <v>5.5555555555555554</v>
      </c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</row>
    <row r="14" spans="1:23" s="50" customFormat="1" x14ac:dyDescent="0.25">
      <c r="A14" s="170" t="s">
        <v>44</v>
      </c>
      <c r="B14" s="26" t="s">
        <v>14</v>
      </c>
      <c r="C14" s="6" t="s">
        <v>54</v>
      </c>
      <c r="D14" s="3">
        <f>D4*0.7</f>
        <v>3500</v>
      </c>
      <c r="E14" s="3">
        <v>7000</v>
      </c>
      <c r="F14" s="157">
        <f>D14/E14</f>
        <v>0.5</v>
      </c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</row>
    <row r="15" spans="1:23" s="50" customFormat="1" x14ac:dyDescent="0.25">
      <c r="A15" s="170" t="s">
        <v>45</v>
      </c>
      <c r="B15" s="26" t="s">
        <v>14</v>
      </c>
      <c r="C15" s="6" t="s">
        <v>59</v>
      </c>
      <c r="D15" s="3">
        <f>D9+D8</f>
        <v>8250</v>
      </c>
      <c r="E15" s="3">
        <v>2500</v>
      </c>
      <c r="F15" s="157">
        <f t="shared" si="0"/>
        <v>3.3</v>
      </c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</row>
    <row r="16" spans="1:23" s="50" customFormat="1" x14ac:dyDescent="0.25">
      <c r="A16" s="170" t="s">
        <v>46</v>
      </c>
      <c r="B16" s="26" t="s">
        <v>14</v>
      </c>
      <c r="C16" s="6" t="s">
        <v>43</v>
      </c>
      <c r="D16" s="3">
        <f>(D9+D8)</f>
        <v>8250</v>
      </c>
      <c r="E16" s="3">
        <v>3000</v>
      </c>
      <c r="F16" s="157">
        <f t="shared" si="0"/>
        <v>2.75</v>
      </c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</row>
    <row r="17" spans="1:23" s="50" customFormat="1" x14ac:dyDescent="0.25">
      <c r="A17" s="170" t="s">
        <v>47</v>
      </c>
      <c r="B17" s="26" t="s">
        <v>14</v>
      </c>
      <c r="C17" s="7" t="s">
        <v>60</v>
      </c>
      <c r="D17" s="8">
        <f>D4</f>
        <v>5000</v>
      </c>
      <c r="E17" s="9">
        <v>350</v>
      </c>
      <c r="F17" s="157">
        <f t="shared" si="0"/>
        <v>14.285714285714286</v>
      </c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</row>
    <row r="18" spans="1:23" s="50" customFormat="1" x14ac:dyDescent="0.25">
      <c r="A18" s="171" t="s">
        <v>48</v>
      </c>
      <c r="B18" s="153" t="s">
        <v>14</v>
      </c>
      <c r="C18" s="27" t="s">
        <v>63</v>
      </c>
      <c r="D18" s="28">
        <f>D5+D6</f>
        <v>4250</v>
      </c>
      <c r="E18" s="140">
        <v>5000</v>
      </c>
      <c r="F18" s="157">
        <f>D18/E18</f>
        <v>0.85</v>
      </c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</row>
    <row r="19" spans="1:23" s="50" customFormat="1" x14ac:dyDescent="0.25">
      <c r="A19" s="171" t="s">
        <v>49</v>
      </c>
      <c r="B19" s="153" t="s">
        <v>14</v>
      </c>
      <c r="C19" s="27" t="s">
        <v>64</v>
      </c>
      <c r="D19" s="28">
        <v>0</v>
      </c>
      <c r="E19" s="140">
        <v>2700</v>
      </c>
      <c r="F19" s="157">
        <f>D19/E19</f>
        <v>0</v>
      </c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</row>
    <row r="20" spans="1:23" s="50" customFormat="1" x14ac:dyDescent="0.25">
      <c r="A20" s="171" t="s">
        <v>50</v>
      </c>
      <c r="B20" s="153" t="s">
        <v>14</v>
      </c>
      <c r="C20" s="27" t="s">
        <v>65</v>
      </c>
      <c r="D20" s="28">
        <f>0.3*D9</f>
        <v>900</v>
      </c>
      <c r="E20" s="140">
        <v>825</v>
      </c>
      <c r="F20" s="157">
        <f t="shared" si="0"/>
        <v>1.0909090909090908</v>
      </c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</row>
    <row r="21" spans="1:23" s="50" customFormat="1" x14ac:dyDescent="0.25">
      <c r="A21" s="166" t="s">
        <v>51</v>
      </c>
      <c r="B21" s="153" t="s">
        <v>14</v>
      </c>
      <c r="C21" s="6" t="s">
        <v>40</v>
      </c>
      <c r="D21" s="3">
        <f>D9+D8</f>
        <v>8250</v>
      </c>
      <c r="E21" s="3">
        <v>2100</v>
      </c>
      <c r="F21" s="157">
        <f t="shared" si="0"/>
        <v>3.9285714285714284</v>
      </c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</row>
    <row r="22" spans="1:23" s="50" customFormat="1" ht="13.8" thickBot="1" x14ac:dyDescent="0.3">
      <c r="A22" s="172" t="s">
        <v>52</v>
      </c>
      <c r="B22" s="154" t="s">
        <v>14</v>
      </c>
      <c r="C22" s="134" t="s">
        <v>41</v>
      </c>
      <c r="D22" s="135">
        <f>D4</f>
        <v>5000</v>
      </c>
      <c r="E22" s="135">
        <v>1000</v>
      </c>
      <c r="F22" s="158">
        <f t="shared" si="0"/>
        <v>5</v>
      </c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</row>
    <row r="23" spans="1:23" s="50" customFormat="1" ht="13.8" thickBot="1" x14ac:dyDescent="0.3">
      <c r="A23" s="178" t="s">
        <v>9</v>
      </c>
      <c r="B23" s="132"/>
      <c r="C23" s="133"/>
      <c r="D23" s="127"/>
      <c r="E23" s="127"/>
      <c r="F23" s="159">
        <f>SUM(F13:F22)</f>
        <v>37.260750360750357</v>
      </c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</row>
    <row r="24" spans="1:23" s="50" customFormat="1" ht="13.8" thickBot="1" x14ac:dyDescent="0.3">
      <c r="A24" s="155"/>
      <c r="B24" s="136"/>
      <c r="C24" s="137"/>
      <c r="D24" s="138"/>
      <c r="E24" s="138"/>
      <c r="F24" s="160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</row>
    <row r="25" spans="1:23" s="50" customFormat="1" x14ac:dyDescent="0.25">
      <c r="A25" s="177" t="s">
        <v>83</v>
      </c>
      <c r="B25" s="22"/>
      <c r="C25" s="10"/>
      <c r="D25" s="1"/>
      <c r="E25" s="1"/>
      <c r="F25" s="161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</row>
    <row r="26" spans="1:23" s="50" customFormat="1" x14ac:dyDescent="0.25">
      <c r="A26" s="173" t="s">
        <v>10</v>
      </c>
      <c r="B26" s="152" t="s">
        <v>81</v>
      </c>
      <c r="C26" s="12" t="s">
        <v>24</v>
      </c>
      <c r="D26" s="13"/>
      <c r="E26" s="3"/>
      <c r="F26" s="162">
        <v>2</v>
      </c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</row>
    <row r="27" spans="1:23" s="50" customFormat="1" x14ac:dyDescent="0.25">
      <c r="A27" s="173" t="s">
        <v>27</v>
      </c>
      <c r="B27" s="152" t="s">
        <v>76</v>
      </c>
      <c r="C27" s="12" t="s">
        <v>28</v>
      </c>
      <c r="D27" s="13"/>
      <c r="E27" s="3"/>
      <c r="F27" s="162">
        <v>5</v>
      </c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</row>
    <row r="28" spans="1:23" s="50" customFormat="1" x14ac:dyDescent="0.25">
      <c r="A28" s="173" t="s">
        <v>11</v>
      </c>
      <c r="B28" s="151" t="s">
        <v>14</v>
      </c>
      <c r="C28" s="12" t="s">
        <v>12</v>
      </c>
      <c r="D28" s="13">
        <f>D4</f>
        <v>5000</v>
      </c>
      <c r="E28" s="3">
        <v>200</v>
      </c>
      <c r="F28" s="162">
        <f>D28/E28</f>
        <v>25</v>
      </c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</row>
    <row r="29" spans="1:23" s="50" customFormat="1" x14ac:dyDescent="0.25">
      <c r="A29" s="173" t="s">
        <v>23</v>
      </c>
      <c r="B29" s="151" t="s">
        <v>77</v>
      </c>
      <c r="C29" s="12" t="s">
        <v>12</v>
      </c>
      <c r="D29" s="13">
        <v>0</v>
      </c>
      <c r="E29" s="3">
        <v>1000</v>
      </c>
      <c r="F29" s="162">
        <f>D29/E29</f>
        <v>0</v>
      </c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</row>
    <row r="30" spans="1:23" s="50" customFormat="1" ht="12.75" customHeight="1" x14ac:dyDescent="0.25">
      <c r="A30" s="173" t="s">
        <v>74</v>
      </c>
      <c r="B30" s="151" t="s">
        <v>77</v>
      </c>
      <c r="C30" s="12" t="s">
        <v>13</v>
      </c>
      <c r="D30" s="13">
        <f>D9</f>
        <v>3000</v>
      </c>
      <c r="E30" s="3">
        <v>60</v>
      </c>
      <c r="F30" s="162">
        <f>D30/E30</f>
        <v>50</v>
      </c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</row>
    <row r="31" spans="1:23" s="50" customFormat="1" ht="12.75" customHeight="1" x14ac:dyDescent="0.25">
      <c r="A31" s="173" t="s">
        <v>53</v>
      </c>
      <c r="B31" s="151" t="s">
        <v>77</v>
      </c>
      <c r="C31" s="12" t="s">
        <v>84</v>
      </c>
      <c r="D31" s="13">
        <f>D9*0.2</f>
        <v>600</v>
      </c>
      <c r="E31" s="3">
        <v>80</v>
      </c>
      <c r="F31" s="162">
        <f>D31/E31</f>
        <v>7.5</v>
      </c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</row>
    <row r="32" spans="1:23" s="50" customFormat="1" ht="12.75" customHeight="1" x14ac:dyDescent="0.25">
      <c r="A32" s="173" t="s">
        <v>53</v>
      </c>
      <c r="B32" s="151" t="s">
        <v>77</v>
      </c>
      <c r="C32" s="12" t="s">
        <v>67</v>
      </c>
      <c r="D32" s="13"/>
      <c r="E32" s="3"/>
      <c r="F32" s="162">
        <v>10</v>
      </c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</row>
    <row r="33" spans="1:23" s="50" customFormat="1" x14ac:dyDescent="0.25">
      <c r="A33" s="173" t="s">
        <v>78</v>
      </c>
      <c r="B33" s="151" t="s">
        <v>14</v>
      </c>
      <c r="C33" s="12" t="s">
        <v>15</v>
      </c>
      <c r="D33" s="13">
        <f>D9-D20</f>
        <v>2100</v>
      </c>
      <c r="E33" s="3">
        <v>60</v>
      </c>
      <c r="F33" s="162">
        <f>D33/E33</f>
        <v>35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</row>
    <row r="34" spans="1:23" s="50" customFormat="1" x14ac:dyDescent="0.25">
      <c r="A34" s="173" t="s">
        <v>30</v>
      </c>
      <c r="B34" s="151" t="s">
        <v>14</v>
      </c>
      <c r="C34" s="12" t="s">
        <v>31</v>
      </c>
      <c r="D34" s="13">
        <f>D20</f>
        <v>900</v>
      </c>
      <c r="E34" s="3">
        <v>70</v>
      </c>
      <c r="F34" s="162">
        <f>D34/E34</f>
        <v>12.857142857142858</v>
      </c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</row>
    <row r="35" spans="1:23" s="50" customFormat="1" x14ac:dyDescent="0.25">
      <c r="A35" s="173" t="s">
        <v>32</v>
      </c>
      <c r="B35" s="151" t="s">
        <v>14</v>
      </c>
      <c r="C35" s="12" t="s">
        <v>66</v>
      </c>
      <c r="D35" s="13">
        <f>D5</f>
        <v>3500</v>
      </c>
      <c r="E35" s="3">
        <v>2700</v>
      </c>
      <c r="F35" s="162">
        <f>D35/E35</f>
        <v>1.2962962962962963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</row>
    <row r="36" spans="1:23" s="50" customFormat="1" x14ac:dyDescent="0.25">
      <c r="A36" s="173" t="s">
        <v>55</v>
      </c>
      <c r="B36" s="151" t="s">
        <v>14</v>
      </c>
      <c r="C36" s="12" t="s">
        <v>19</v>
      </c>
      <c r="D36" s="8">
        <f>D13</f>
        <v>5000</v>
      </c>
      <c r="E36" s="9">
        <v>300</v>
      </c>
      <c r="F36" s="162">
        <f>D36/E36</f>
        <v>16.666666666666668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</row>
    <row r="37" spans="1:23" s="50" customFormat="1" x14ac:dyDescent="0.25">
      <c r="A37" s="173" t="s">
        <v>56</v>
      </c>
      <c r="B37" s="151" t="s">
        <v>14</v>
      </c>
      <c r="C37" s="12" t="s">
        <v>68</v>
      </c>
      <c r="D37" s="13"/>
      <c r="E37" s="3"/>
      <c r="F37" s="162">
        <v>1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</row>
    <row r="38" spans="1:23" s="50" customFormat="1" x14ac:dyDescent="0.25">
      <c r="A38" s="173" t="s">
        <v>56</v>
      </c>
      <c r="B38" s="151" t="s">
        <v>14</v>
      </c>
      <c r="C38" s="12" t="s">
        <v>69</v>
      </c>
      <c r="D38" s="13"/>
      <c r="E38" s="3"/>
      <c r="F38" s="162">
        <v>2</v>
      </c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50" customFormat="1" x14ac:dyDescent="0.25">
      <c r="A39" s="173" t="s">
        <v>57</v>
      </c>
      <c r="B39" s="151" t="s">
        <v>82</v>
      </c>
      <c r="C39" s="12" t="s">
        <v>29</v>
      </c>
      <c r="D39" s="8"/>
      <c r="E39" s="9"/>
      <c r="F39" s="162">
        <v>3</v>
      </c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50" customFormat="1" x14ac:dyDescent="0.25">
      <c r="A40" s="173" t="s">
        <v>58</v>
      </c>
      <c r="B40" s="151" t="s">
        <v>79</v>
      </c>
      <c r="C40" s="12" t="s">
        <v>33</v>
      </c>
      <c r="D40" s="8"/>
      <c r="E40" s="9"/>
      <c r="F40" s="162">
        <v>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50" customFormat="1" x14ac:dyDescent="0.25">
      <c r="A41" s="173" t="s">
        <v>16</v>
      </c>
      <c r="B41" s="152" t="s">
        <v>79</v>
      </c>
      <c r="C41" s="12" t="s">
        <v>34</v>
      </c>
      <c r="D41" s="13"/>
      <c r="E41" s="3"/>
      <c r="F41" s="162">
        <v>30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50" customFormat="1" x14ac:dyDescent="0.25">
      <c r="A42" s="173" t="s">
        <v>35</v>
      </c>
      <c r="B42" s="152" t="s">
        <v>79</v>
      </c>
      <c r="C42" s="12" t="s">
        <v>36</v>
      </c>
      <c r="D42" s="13"/>
      <c r="E42" s="3"/>
      <c r="F42" s="162">
        <v>0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50" customFormat="1" x14ac:dyDescent="0.25">
      <c r="A43" s="173" t="s">
        <v>70</v>
      </c>
      <c r="B43" s="152" t="s">
        <v>79</v>
      </c>
      <c r="C43" s="12" t="s">
        <v>71</v>
      </c>
      <c r="D43" s="13"/>
      <c r="E43" s="3"/>
      <c r="F43" s="162">
        <v>10</v>
      </c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50" customFormat="1" x14ac:dyDescent="0.25">
      <c r="A44" s="173" t="s">
        <v>37</v>
      </c>
      <c r="B44" s="151" t="s">
        <v>14</v>
      </c>
      <c r="C44" s="12" t="s">
        <v>25</v>
      </c>
      <c r="D44" s="13"/>
      <c r="E44" s="3"/>
      <c r="F44" s="162">
        <v>2</v>
      </c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50" customFormat="1" x14ac:dyDescent="0.25">
      <c r="A45" s="173" t="s">
        <v>38</v>
      </c>
      <c r="B45" s="152" t="s">
        <v>80</v>
      </c>
      <c r="C45" s="12" t="s">
        <v>26</v>
      </c>
      <c r="D45" s="13"/>
      <c r="E45" s="3"/>
      <c r="F45" s="162">
        <v>15</v>
      </c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x14ac:dyDescent="0.25">
      <c r="A46" s="173" t="s">
        <v>72</v>
      </c>
      <c r="B46" s="151" t="s">
        <v>82</v>
      </c>
      <c r="C46" s="12" t="s">
        <v>72</v>
      </c>
      <c r="D46" s="13"/>
      <c r="E46" s="3"/>
      <c r="F46" s="162">
        <v>3</v>
      </c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50" customFormat="1" ht="13.8" thickBot="1" x14ac:dyDescent="0.3">
      <c r="A47" s="173" t="s">
        <v>73</v>
      </c>
      <c r="B47" s="152" t="s">
        <v>81</v>
      </c>
      <c r="C47" s="12" t="s">
        <v>39</v>
      </c>
      <c r="D47" s="13"/>
      <c r="E47" s="135"/>
      <c r="F47" s="162">
        <v>25</v>
      </c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50" customFormat="1" ht="13.8" thickBot="1" x14ac:dyDescent="0.3">
      <c r="A48" s="178" t="s">
        <v>9</v>
      </c>
      <c r="B48" s="136"/>
      <c r="C48" s="139"/>
      <c r="D48" s="139"/>
      <c r="E48" s="141"/>
      <c r="F48" s="163">
        <f>SUM(F26:F47)</f>
        <v>258.32010582010582</v>
      </c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</row>
    <row r="49" spans="1:23" s="50" customFormat="1" ht="13.8" thickBot="1" x14ac:dyDescent="0.3">
      <c r="A49" s="174"/>
      <c r="B49" s="15"/>
      <c r="C49" s="15"/>
      <c r="D49" s="15"/>
      <c r="E49" s="16"/>
      <c r="F49" s="164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</row>
    <row r="50" spans="1:23" ht="13.8" thickBot="1" x14ac:dyDescent="0.3">
      <c r="A50" s="185" t="s">
        <v>85</v>
      </c>
      <c r="B50" s="186"/>
      <c r="C50" s="186"/>
      <c r="D50" s="186"/>
      <c r="E50" s="187"/>
      <c r="F50" s="188">
        <f>F23+F48</f>
        <v>295.58085618085619</v>
      </c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</row>
    <row r="51" spans="1:23" x14ac:dyDescent="0.25"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</row>
    <row r="52" spans="1:23" x14ac:dyDescent="0.25">
      <c r="A52" s="125" t="s">
        <v>86</v>
      </c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</row>
    <row r="53" spans="1:23" x14ac:dyDescent="0.25"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</row>
    <row r="54" spans="1:23" x14ac:dyDescent="0.25"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</row>
    <row r="55" spans="1:23" x14ac:dyDescent="0.25"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</row>
    <row r="56" spans="1:23" x14ac:dyDescent="0.25"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</row>
    <row r="57" spans="1:23" x14ac:dyDescent="0.25"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</row>
    <row r="58" spans="1:23" x14ac:dyDescent="0.25"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</row>
    <row r="59" spans="1:23" x14ac:dyDescent="0.25"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</row>
    <row r="60" spans="1:23" x14ac:dyDescent="0.25"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</row>
    <row r="61" spans="1:23" x14ac:dyDescent="0.25"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</row>
  </sheetData>
  <phoneticPr fontId="0" type="noConversion"/>
  <pageMargins left="0.24" right="0" top="0.5" bottom="0" header="0.25" footer="0.25"/>
  <pageSetup orientation="portrait" horizontalDpi="360" verticalDpi="36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58"/>
  <sheetViews>
    <sheetView workbookViewId="0">
      <selection sqref="A1:G58"/>
    </sheetView>
  </sheetViews>
  <sheetFormatPr defaultColWidth="8.6640625" defaultRowHeight="13.2" x14ac:dyDescent="0.25"/>
  <cols>
    <col min="1" max="1" width="29.6640625" style="66" customWidth="1"/>
    <col min="2" max="2" width="8.6640625" style="66" customWidth="1"/>
    <col min="3" max="3" width="32.33203125" style="66" customWidth="1"/>
    <col min="4" max="4" width="8.6640625" style="66" customWidth="1"/>
    <col min="5" max="5" width="12.5546875" style="66" customWidth="1"/>
    <col min="6" max="6" width="8.44140625" style="66" customWidth="1"/>
    <col min="7" max="7" width="11.6640625" style="66" customWidth="1"/>
    <col min="8" max="16384" width="8.6640625" style="66"/>
  </cols>
  <sheetData>
    <row r="1" spans="1:7" s="30" customFormat="1" ht="16.2" thickBot="1" x14ac:dyDescent="0.35">
      <c r="A1" s="100"/>
      <c r="B1" s="90"/>
      <c r="C1" s="88"/>
      <c r="D1" s="89"/>
      <c r="E1" s="1"/>
      <c r="F1" s="2"/>
      <c r="G1" s="98"/>
    </row>
    <row r="2" spans="1:7" s="50" customFormat="1" ht="13.8" thickTop="1" x14ac:dyDescent="0.25">
      <c r="A2" s="59"/>
      <c r="B2" s="91"/>
      <c r="C2" s="87"/>
      <c r="D2" s="121"/>
      <c r="E2" s="86"/>
      <c r="F2" s="2"/>
      <c r="G2" s="99"/>
    </row>
    <row r="3" spans="1:7" s="50" customFormat="1" x14ac:dyDescent="0.25">
      <c r="A3" s="83"/>
      <c r="B3" s="92"/>
      <c r="C3" s="84"/>
      <c r="D3" s="3"/>
      <c r="E3" s="86"/>
      <c r="F3" s="122"/>
      <c r="G3" s="99"/>
    </row>
    <row r="4" spans="1:7" s="50" customFormat="1" x14ac:dyDescent="0.25">
      <c r="A4" s="83"/>
      <c r="B4" s="92"/>
      <c r="C4" s="84"/>
      <c r="D4" s="3"/>
      <c r="E4" s="86"/>
      <c r="F4" s="2"/>
      <c r="G4" s="99"/>
    </row>
    <row r="5" spans="1:7" s="50" customFormat="1" x14ac:dyDescent="0.25">
      <c r="A5" s="83"/>
      <c r="B5" s="92"/>
      <c r="C5" s="84"/>
      <c r="D5" s="3"/>
      <c r="E5" s="86"/>
      <c r="F5" s="2"/>
      <c r="G5" s="99"/>
    </row>
    <row r="6" spans="1:7" s="50" customFormat="1" x14ac:dyDescent="0.25">
      <c r="A6" s="54"/>
      <c r="B6" s="93"/>
      <c r="C6" s="94"/>
      <c r="D6" s="1"/>
      <c r="E6" s="86"/>
      <c r="F6" s="2"/>
      <c r="G6" s="99"/>
    </row>
    <row r="7" spans="1:7" s="50" customFormat="1" x14ac:dyDescent="0.25">
      <c r="A7" s="83"/>
      <c r="B7" s="97"/>
      <c r="C7" s="23"/>
      <c r="D7" s="3"/>
      <c r="E7" s="86"/>
      <c r="F7" s="2"/>
      <c r="G7" s="99"/>
    </row>
    <row r="8" spans="1:7" s="50" customFormat="1" ht="13.8" thickBot="1" x14ac:dyDescent="0.3">
      <c r="A8" s="54"/>
      <c r="B8" s="85"/>
      <c r="C8" s="95"/>
      <c r="D8" s="96"/>
      <c r="E8" s="86"/>
      <c r="F8" s="2"/>
      <c r="G8" s="99"/>
    </row>
    <row r="9" spans="1:7" s="50" customFormat="1" ht="14.4" thickTop="1" thickBot="1" x14ac:dyDescent="0.3">
      <c r="A9" s="45"/>
      <c r="B9" s="46"/>
      <c r="C9" s="47"/>
      <c r="D9" s="48"/>
      <c r="E9" s="48"/>
      <c r="F9" s="119"/>
      <c r="G9" s="49"/>
    </row>
    <row r="10" spans="1:7" s="50" customFormat="1" x14ac:dyDescent="0.25">
      <c r="A10" s="51"/>
      <c r="B10" s="22"/>
      <c r="C10" s="5"/>
      <c r="D10" s="1"/>
      <c r="E10" s="1"/>
      <c r="F10" s="2"/>
      <c r="G10" s="55"/>
    </row>
    <row r="11" spans="1:7" s="50" customFormat="1" x14ac:dyDescent="0.25">
      <c r="A11" s="52"/>
      <c r="B11" s="24"/>
      <c r="C11" s="6"/>
      <c r="D11" s="3"/>
      <c r="E11" s="3"/>
      <c r="F11" s="4"/>
      <c r="G11" s="53"/>
    </row>
    <row r="12" spans="1:7" s="50" customFormat="1" x14ac:dyDescent="0.25">
      <c r="A12" s="52"/>
      <c r="B12" s="24"/>
      <c r="C12" s="6"/>
      <c r="D12" s="3"/>
      <c r="E12" s="123"/>
      <c r="F12" s="4"/>
      <c r="G12" s="53"/>
    </row>
    <row r="13" spans="1:7" s="50" customFormat="1" x14ac:dyDescent="0.25">
      <c r="A13" s="52"/>
      <c r="B13" s="24"/>
      <c r="C13" s="6"/>
      <c r="D13" s="3"/>
      <c r="E13" s="3"/>
      <c r="F13" s="4"/>
      <c r="G13" s="53"/>
    </row>
    <row r="14" spans="1:7" s="50" customFormat="1" x14ac:dyDescent="0.25">
      <c r="A14" s="52"/>
      <c r="B14" s="24"/>
      <c r="C14" s="6"/>
      <c r="D14" s="3"/>
      <c r="E14" s="3"/>
      <c r="F14" s="4"/>
      <c r="G14" s="53"/>
    </row>
    <row r="15" spans="1:7" s="50" customFormat="1" x14ac:dyDescent="0.25">
      <c r="A15" s="52"/>
      <c r="B15" s="12"/>
      <c r="C15" s="7"/>
      <c r="D15" s="8"/>
      <c r="E15" s="9"/>
      <c r="F15" s="4"/>
      <c r="G15" s="53"/>
    </row>
    <row r="16" spans="1:7" s="50" customFormat="1" x14ac:dyDescent="0.25">
      <c r="A16" s="124"/>
      <c r="B16" s="12"/>
      <c r="C16" s="27"/>
      <c r="D16" s="28"/>
      <c r="E16" s="29"/>
      <c r="F16" s="4"/>
      <c r="G16" s="53"/>
    </row>
    <row r="17" spans="1:7" s="50" customFormat="1" x14ac:dyDescent="0.25">
      <c r="A17" s="124"/>
      <c r="B17" s="12"/>
      <c r="C17" s="27"/>
      <c r="D17" s="28"/>
      <c r="E17" s="29"/>
      <c r="F17" s="4"/>
      <c r="G17" s="53"/>
    </row>
    <row r="18" spans="1:7" s="50" customFormat="1" x14ac:dyDescent="0.25">
      <c r="A18" s="124"/>
      <c r="B18" s="7"/>
      <c r="C18" s="27"/>
      <c r="D18" s="28"/>
      <c r="E18" s="29"/>
      <c r="F18" s="4"/>
      <c r="G18" s="53"/>
    </row>
    <row r="19" spans="1:7" s="50" customFormat="1" x14ac:dyDescent="0.25">
      <c r="A19" s="83"/>
      <c r="B19" s="6"/>
      <c r="C19" s="6"/>
      <c r="D19" s="3"/>
      <c r="E19" s="58"/>
      <c r="F19" s="31"/>
      <c r="G19" s="53"/>
    </row>
    <row r="20" spans="1:7" s="50" customFormat="1" ht="13.8" thickBot="1" x14ac:dyDescent="0.3">
      <c r="A20" s="59"/>
      <c r="B20" s="6"/>
      <c r="C20" s="32"/>
      <c r="D20" s="33"/>
      <c r="E20" s="34"/>
      <c r="F20" s="31"/>
      <c r="G20" s="60"/>
    </row>
    <row r="21" spans="1:7" s="50" customFormat="1" ht="13.8" thickBot="1" x14ac:dyDescent="0.3">
      <c r="A21" s="101"/>
      <c r="B21" s="102"/>
      <c r="C21" s="103"/>
      <c r="D21" s="104"/>
      <c r="E21" s="104"/>
      <c r="F21" s="105"/>
      <c r="G21" s="106"/>
    </row>
    <row r="22" spans="1:7" s="50" customFormat="1" ht="14.4" thickTop="1" thickBot="1" x14ac:dyDescent="0.3">
      <c r="A22" s="107"/>
      <c r="B22" s="107"/>
      <c r="C22" s="108"/>
      <c r="D22" s="109"/>
      <c r="E22" s="109"/>
      <c r="F22" s="110"/>
      <c r="G22" s="111"/>
    </row>
    <row r="23" spans="1:7" s="50" customFormat="1" ht="13.8" thickTop="1" x14ac:dyDescent="0.25">
      <c r="A23" s="51"/>
      <c r="B23" s="22"/>
      <c r="C23" s="10"/>
      <c r="D23" s="1"/>
      <c r="E23" s="1"/>
      <c r="F23" s="11"/>
      <c r="G23" s="61"/>
    </row>
    <row r="24" spans="1:7" s="50" customFormat="1" x14ac:dyDescent="0.25">
      <c r="A24" s="52"/>
      <c r="B24" s="26"/>
      <c r="C24" s="12"/>
      <c r="D24" s="13"/>
      <c r="E24" s="3"/>
      <c r="F24" s="14"/>
      <c r="G24" s="53"/>
    </row>
    <row r="25" spans="1:7" s="50" customFormat="1" x14ac:dyDescent="0.25">
      <c r="A25" s="52"/>
      <c r="B25" s="26"/>
      <c r="C25" s="12"/>
      <c r="D25" s="13"/>
      <c r="E25" s="3"/>
      <c r="F25" s="14"/>
      <c r="G25" s="53"/>
    </row>
    <row r="26" spans="1:7" s="50" customFormat="1" x14ac:dyDescent="0.25">
      <c r="A26" s="52"/>
      <c r="B26" s="26"/>
      <c r="C26" s="12"/>
      <c r="D26" s="13"/>
      <c r="E26" s="3"/>
      <c r="F26" s="14"/>
      <c r="G26" s="53"/>
    </row>
    <row r="27" spans="1:7" s="50" customFormat="1" x14ac:dyDescent="0.25">
      <c r="A27" s="52"/>
      <c r="B27" s="26"/>
      <c r="C27" s="12"/>
      <c r="D27" s="13"/>
      <c r="E27" s="3"/>
      <c r="F27" s="14"/>
      <c r="G27" s="53"/>
    </row>
    <row r="28" spans="1:7" s="50" customFormat="1" x14ac:dyDescent="0.25">
      <c r="A28" s="120"/>
      <c r="B28" s="26"/>
      <c r="C28" s="12"/>
      <c r="D28" s="13"/>
      <c r="E28" s="3"/>
      <c r="F28" s="14"/>
      <c r="G28" s="53"/>
    </row>
    <row r="29" spans="1:7" s="50" customFormat="1" x14ac:dyDescent="0.25">
      <c r="A29" s="52"/>
      <c r="B29" s="26"/>
      <c r="C29" s="12"/>
      <c r="D29" s="13"/>
      <c r="E29" s="3"/>
      <c r="F29" s="14"/>
      <c r="G29" s="53"/>
    </row>
    <row r="30" spans="1:7" s="50" customFormat="1" x14ac:dyDescent="0.25">
      <c r="A30" s="52"/>
      <c r="B30" s="26"/>
      <c r="C30" s="12"/>
      <c r="D30" s="13"/>
      <c r="E30" s="3"/>
      <c r="F30" s="14"/>
      <c r="G30" s="53"/>
    </row>
    <row r="31" spans="1:7" s="50" customFormat="1" x14ac:dyDescent="0.25">
      <c r="A31" s="52"/>
      <c r="B31" s="26"/>
      <c r="C31" s="12"/>
      <c r="D31" s="13"/>
      <c r="E31" s="3"/>
      <c r="F31" s="14"/>
      <c r="G31" s="53"/>
    </row>
    <row r="32" spans="1:7" s="50" customFormat="1" x14ac:dyDescent="0.25">
      <c r="A32" s="52"/>
      <c r="B32" s="26"/>
      <c r="C32" s="12"/>
      <c r="D32" s="13"/>
      <c r="E32" s="3"/>
      <c r="F32" s="14"/>
      <c r="G32" s="53"/>
    </row>
    <row r="33" spans="1:47" s="50" customFormat="1" x14ac:dyDescent="0.25">
      <c r="A33" s="52"/>
      <c r="B33" s="26"/>
      <c r="C33" s="12"/>
      <c r="D33" s="13"/>
      <c r="E33" s="3"/>
      <c r="F33" s="14"/>
      <c r="G33" s="53"/>
    </row>
    <row r="34" spans="1:47" s="50" customFormat="1" x14ac:dyDescent="0.25">
      <c r="A34" s="56"/>
      <c r="B34" s="24"/>
      <c r="C34" s="12"/>
      <c r="D34" s="8"/>
      <c r="E34" s="9"/>
      <c r="F34" s="14"/>
      <c r="G34" s="53"/>
    </row>
    <row r="35" spans="1:47" s="50" customFormat="1" x14ac:dyDescent="0.25">
      <c r="A35" s="57"/>
      <c r="B35" s="62"/>
      <c r="C35" s="12"/>
      <c r="D35" s="13"/>
      <c r="E35" s="3"/>
      <c r="F35" s="14"/>
      <c r="G35" s="53"/>
    </row>
    <row r="36" spans="1:47" s="50" customFormat="1" x14ac:dyDescent="0.25">
      <c r="A36" s="57"/>
      <c r="B36" s="62"/>
      <c r="C36" s="12"/>
      <c r="D36" s="13"/>
      <c r="E36" s="3"/>
      <c r="F36" s="14"/>
      <c r="G36" s="53"/>
    </row>
    <row r="37" spans="1:47" s="50" customFormat="1" x14ac:dyDescent="0.25">
      <c r="A37" s="57"/>
      <c r="B37" s="12"/>
      <c r="C37" s="12"/>
      <c r="D37" s="8"/>
      <c r="E37" s="9"/>
      <c r="F37" s="14"/>
      <c r="G37" s="53"/>
    </row>
    <row r="38" spans="1:47" s="50" customFormat="1" x14ac:dyDescent="0.25">
      <c r="A38" s="63"/>
      <c r="B38" s="26"/>
      <c r="C38" s="12"/>
      <c r="D38" s="8"/>
      <c r="E38" s="9"/>
      <c r="F38" s="14"/>
      <c r="G38" s="53"/>
    </row>
    <row r="39" spans="1:47" s="50" customFormat="1" x14ac:dyDescent="0.25">
      <c r="A39" s="52"/>
      <c r="B39" s="26"/>
      <c r="C39" s="12"/>
      <c r="D39" s="13"/>
      <c r="E39" s="3"/>
      <c r="F39" s="14"/>
      <c r="G39" s="53"/>
    </row>
    <row r="40" spans="1:47" s="50" customFormat="1" x14ac:dyDescent="0.25">
      <c r="A40" s="52"/>
      <c r="B40" s="26"/>
      <c r="C40" s="12"/>
      <c r="D40" s="13"/>
      <c r="E40" s="3"/>
      <c r="F40" s="14"/>
      <c r="G40" s="53"/>
    </row>
    <row r="41" spans="1:47" s="50" customFormat="1" x14ac:dyDescent="0.25">
      <c r="A41" s="52"/>
      <c r="B41" s="26"/>
      <c r="C41" s="12"/>
      <c r="D41" s="13"/>
      <c r="E41" s="3"/>
      <c r="F41" s="14"/>
      <c r="G41" s="53"/>
    </row>
    <row r="42" spans="1:47" s="50" customFormat="1" x14ac:dyDescent="0.25">
      <c r="A42" s="52"/>
      <c r="B42" s="26"/>
      <c r="C42" s="12"/>
      <c r="D42" s="13"/>
      <c r="E42" s="3"/>
      <c r="F42" s="14"/>
      <c r="G42" s="53"/>
    </row>
    <row r="43" spans="1:47" x14ac:dyDescent="0.25">
      <c r="A43" s="52"/>
      <c r="B43" s="26"/>
      <c r="C43" s="12"/>
      <c r="D43" s="13"/>
      <c r="E43" s="3"/>
      <c r="F43" s="14"/>
      <c r="G43" s="53"/>
    </row>
    <row r="44" spans="1:47" s="70" customFormat="1" ht="13.8" thickBot="1" x14ac:dyDescent="0.3">
      <c r="A44" s="120"/>
      <c r="B44" s="26"/>
      <c r="C44" s="12"/>
      <c r="D44" s="13"/>
      <c r="E44" s="3"/>
      <c r="F44" s="14"/>
      <c r="G44" s="53"/>
      <c r="H44" s="69"/>
      <c r="I44" s="69"/>
      <c r="J44" s="69"/>
      <c r="K44" s="69"/>
      <c r="L44" s="69"/>
      <c r="M44" s="69"/>
      <c r="N44" s="69"/>
      <c r="O44" s="69"/>
      <c r="P44" s="69"/>
      <c r="Q44" s="69"/>
      <c r="R44" s="69"/>
      <c r="S44" s="69"/>
      <c r="T44" s="69"/>
      <c r="U44" s="69"/>
      <c r="V44" s="69"/>
      <c r="W44" s="69"/>
      <c r="X44" s="69"/>
      <c r="Y44" s="69"/>
      <c r="Z44" s="69"/>
      <c r="AA44" s="69"/>
      <c r="AB44" s="69"/>
      <c r="AC44" s="69"/>
      <c r="AD44" s="69"/>
      <c r="AE44" s="69"/>
      <c r="AF44" s="69"/>
      <c r="AG44" s="69"/>
      <c r="AH44" s="69"/>
      <c r="AI44" s="69"/>
      <c r="AJ44" s="69"/>
      <c r="AK44" s="69"/>
      <c r="AL44" s="69"/>
      <c r="AM44" s="69"/>
      <c r="AN44" s="69"/>
      <c r="AO44" s="69"/>
      <c r="AP44" s="69"/>
      <c r="AQ44" s="69"/>
      <c r="AR44" s="69"/>
      <c r="AS44" s="69"/>
      <c r="AT44" s="69"/>
      <c r="AU44" s="69"/>
    </row>
    <row r="45" spans="1:47" ht="13.8" thickBot="1" x14ac:dyDescent="0.3">
      <c r="A45" s="101"/>
      <c r="B45" s="102"/>
      <c r="C45" s="112"/>
      <c r="D45" s="112"/>
      <c r="E45" s="113"/>
      <c r="F45" s="114"/>
      <c r="G45" s="115"/>
    </row>
    <row r="46" spans="1:47" s="50" customFormat="1" ht="14.4" thickTop="1" thickBot="1" x14ac:dyDescent="0.3">
      <c r="A46" s="107"/>
      <c r="B46" s="107"/>
      <c r="C46" s="116"/>
      <c r="D46" s="116"/>
      <c r="E46" s="117"/>
      <c r="F46" s="118"/>
      <c r="G46" s="111"/>
    </row>
    <row r="47" spans="1:47" ht="13.8" thickTop="1" x14ac:dyDescent="0.25">
      <c r="A47" s="64"/>
      <c r="B47" s="25"/>
      <c r="C47" s="15"/>
      <c r="D47" s="15"/>
      <c r="E47" s="16"/>
      <c r="F47" s="17"/>
      <c r="G47" s="65"/>
    </row>
    <row r="48" spans="1:47" x14ac:dyDescent="0.25">
      <c r="A48" s="67"/>
      <c r="B48" s="42"/>
      <c r="C48" s="18"/>
      <c r="D48" s="43"/>
      <c r="E48" s="44"/>
      <c r="F48" s="14"/>
      <c r="G48" s="68"/>
    </row>
    <row r="49" spans="1:7" x14ac:dyDescent="0.25">
      <c r="A49" s="63"/>
      <c r="B49" s="26"/>
      <c r="C49" s="12"/>
      <c r="D49" s="13"/>
      <c r="E49" s="3"/>
      <c r="F49" s="14"/>
      <c r="G49" s="53"/>
    </row>
    <row r="50" spans="1:7" ht="13.8" thickBot="1" x14ac:dyDescent="0.3">
      <c r="A50" s="71"/>
      <c r="B50" s="35"/>
      <c r="C50" s="36"/>
      <c r="D50" s="37"/>
      <c r="E50" s="33"/>
      <c r="F50" s="38"/>
      <c r="G50" s="61"/>
    </row>
    <row r="51" spans="1:7" x14ac:dyDescent="0.25">
      <c r="A51" s="72"/>
      <c r="B51" s="40"/>
      <c r="C51" s="41"/>
      <c r="D51" s="41"/>
      <c r="E51" s="39"/>
      <c r="F51" s="73"/>
      <c r="G51" s="74"/>
    </row>
    <row r="52" spans="1:7" ht="13.8" thickBot="1" x14ac:dyDescent="0.3">
      <c r="A52" s="75"/>
      <c r="B52" s="15"/>
      <c r="C52" s="15"/>
      <c r="D52" s="15"/>
      <c r="E52" s="16"/>
      <c r="F52" s="17"/>
      <c r="G52" s="65"/>
    </row>
    <row r="53" spans="1:7" ht="13.8" thickBot="1" x14ac:dyDescent="0.3">
      <c r="A53" s="76"/>
      <c r="B53" s="77"/>
      <c r="C53" s="77"/>
      <c r="D53" s="77"/>
      <c r="E53" s="78"/>
      <c r="F53" s="79"/>
      <c r="G53" s="80"/>
    </row>
    <row r="54" spans="1:7" ht="13.8" thickTop="1" x14ac:dyDescent="0.25"/>
    <row r="55" spans="1:7" x14ac:dyDescent="0.25">
      <c r="A55" s="19"/>
      <c r="B55" s="19"/>
      <c r="F55" s="81"/>
      <c r="G55" s="82"/>
    </row>
    <row r="56" spans="1:7" x14ac:dyDescent="0.25">
      <c r="A56" s="20"/>
      <c r="B56" s="20"/>
      <c r="F56" s="81"/>
      <c r="G56" s="82"/>
    </row>
    <row r="57" spans="1:7" x14ac:dyDescent="0.25">
      <c r="A57" s="21"/>
      <c r="B57" s="21"/>
      <c r="F57" s="81"/>
      <c r="G57" s="82"/>
    </row>
    <row r="58" spans="1:7" x14ac:dyDescent="0.25">
      <c r="A58" s="19"/>
      <c r="B58" s="21"/>
      <c r="C58" s="21"/>
      <c r="D58" s="21"/>
    </row>
  </sheetData>
  <phoneticPr fontId="0" type="noConversion"/>
  <pageMargins left="0.24" right="0" top="0.5" bottom="0" header="0.25" footer="0.25"/>
  <pageSetup scale="90" orientation="portrait" horizontalDpi="360" verticalDpi="36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5000 Responses</vt:lpstr>
      <vt:lpstr>10,000</vt:lpstr>
    </vt:vector>
  </TitlesOfParts>
  <Company>USDA Forest Service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PCxx</dc:creator>
  <cp:lastModifiedBy>Aniket Gupta</cp:lastModifiedBy>
  <cp:lastPrinted>2003-08-21T19:41:14Z</cp:lastPrinted>
  <dcterms:created xsi:type="dcterms:W3CDTF">2002-07-17T21:43:49Z</dcterms:created>
  <dcterms:modified xsi:type="dcterms:W3CDTF">2024-01-29T04:52:14Z</dcterms:modified>
</cp:coreProperties>
</file>