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69949776-9A9E-4BAC-95D8-0A936D9E7F4E}" xr6:coauthVersionLast="47" xr6:coauthVersionMax="47" xr10:uidLastSave="{00000000-0000-0000-0000-000000000000}"/>
  <bookViews>
    <workbookView xWindow="2652" yWindow="2652" windowWidth="17280" windowHeight="8880" tabRatio="651"/>
  </bookViews>
  <sheets>
    <sheet name="données fin 3e par district" sheetId="22" r:id="rId1"/>
    <sheet name="fin seconde" sheetId="19" r:id="rId2"/>
    <sheet name="affectation bep" sheetId="15" r:id="rId3"/>
    <sheet name="affectation cap nmp" sheetId="14" r:id="rId4"/>
    <sheet name="récap. post 3è" sheetId="18" r:id="rId5"/>
    <sheet name="affectation 1ere adaptation" sheetId="16" r:id="rId6"/>
    <sheet name="affectation 1ere profes." sheetId="11" r:id="rId7"/>
    <sheet name="recap. post bep" sheetId="17" r:id="rId8"/>
    <sheet name="BTS par section" sheetId="23" r:id="rId9"/>
    <sheet name="BTS par bac d'origine" sheetId="25" r:id="rId10"/>
    <sheet name="BTS par secteur" sheetId="26" r:id="rId11"/>
    <sheet name="STS par district" sheetId="24" r:id="rId12"/>
  </sheets>
  <definedNames>
    <definedName name="_xlnm.Print_Area" localSheetId="5">'affectation 1ere adaptation'!$A$1:$J$102</definedName>
    <definedName name="_xlnm.Print_Area" localSheetId="6">'affectation 1ere profes.'!$A$1:$J$216</definedName>
    <definedName name="_xlnm.Print_Area" localSheetId="2">'affectation bep'!$A$1:$J$339</definedName>
    <definedName name="_xlnm.Print_Area" localSheetId="3">'affectation cap nmp'!$A$1:$J$101</definedName>
    <definedName name="_xlnm.Print_Area" localSheetId="9">'BTS par bac d''origine'!$A$2:$AI$83</definedName>
    <definedName name="_xlnm.Print_Area" localSheetId="10">'BTS par secteur'!$AJ$3:$AY$19</definedName>
    <definedName name="_xlnm.Print_Area" localSheetId="8">'BTS par section'!$A$1:$J$183</definedName>
    <definedName name="_xlnm.Print_Area" localSheetId="1">'fin seconde'!$A$1:$R$153</definedName>
    <definedName name="_xlnm.Print_Area" localSheetId="7">'recap. post bep'!$A$1:$N$36</definedName>
    <definedName name="_xlnm.Print_Area" localSheetId="11">'STS par district'!$A$3:$N$26</definedName>
    <definedName name="_xlnm.Print_Titles" localSheetId="5">'affectation 1ere adaptation'!$2:$2</definedName>
    <definedName name="_xlnm.Print_Titles" localSheetId="6">'affectation 1ere profes.'!$2:$2</definedName>
    <definedName name="_xlnm.Print_Titles" localSheetId="2">'affectation bep'!$2:$2</definedName>
    <definedName name="_xlnm.Print_Titles" localSheetId="3">'affectation cap nmp'!$2:$2</definedName>
    <definedName name="_xlnm.Print_Titles" localSheetId="8">'BTS par section'!$3:$4</definedName>
    <definedName name="_xlnm.Print_Titles" localSheetId="1">'fin seconde'!$2:$3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6" l="1"/>
  <c r="J4" i="16"/>
  <c r="E5" i="16"/>
  <c r="F5" i="16"/>
  <c r="G5" i="16"/>
  <c r="H5" i="16"/>
  <c r="H99" i="16" s="1"/>
  <c r="I5" i="16"/>
  <c r="J5" i="16"/>
  <c r="J7" i="16"/>
  <c r="J9" i="16"/>
  <c r="J11" i="16"/>
  <c r="J13" i="16"/>
  <c r="J14" i="16"/>
  <c r="E15" i="16"/>
  <c r="F15" i="16"/>
  <c r="G15" i="16"/>
  <c r="J15" i="16" s="1"/>
  <c r="H15" i="16"/>
  <c r="I15" i="16"/>
  <c r="J17" i="16"/>
  <c r="J19" i="16"/>
  <c r="J21" i="16"/>
  <c r="J23" i="16"/>
  <c r="J24" i="16"/>
  <c r="J25" i="16"/>
  <c r="J26" i="16"/>
  <c r="J27" i="16"/>
  <c r="J28" i="16"/>
  <c r="J29" i="16"/>
  <c r="J30" i="16"/>
  <c r="E31" i="16"/>
  <c r="F31" i="16"/>
  <c r="G31" i="16"/>
  <c r="J31" i="16" s="1"/>
  <c r="H31" i="16"/>
  <c r="I31" i="16"/>
  <c r="J33" i="16"/>
  <c r="J35" i="16"/>
  <c r="J36" i="16"/>
  <c r="E37" i="16"/>
  <c r="F37" i="16"/>
  <c r="G37" i="16"/>
  <c r="H37" i="16"/>
  <c r="I37" i="16"/>
  <c r="J39" i="16"/>
  <c r="J40" i="16"/>
  <c r="E41" i="16"/>
  <c r="J41" i="16" s="1"/>
  <c r="F41" i="16"/>
  <c r="G41" i="16"/>
  <c r="H41" i="16"/>
  <c r="I41" i="16"/>
  <c r="J43" i="16"/>
  <c r="J44" i="16"/>
  <c r="J45" i="16"/>
  <c r="J46" i="16"/>
  <c r="J47" i="16"/>
  <c r="J48" i="16"/>
  <c r="J49" i="16"/>
  <c r="J50" i="16"/>
  <c r="J51" i="16"/>
  <c r="J52" i="16"/>
  <c r="J53" i="16"/>
  <c r="E54" i="16"/>
  <c r="J54" i="16" s="1"/>
  <c r="F54" i="16"/>
  <c r="G54" i="16"/>
  <c r="H54" i="16"/>
  <c r="I54" i="16"/>
  <c r="J57" i="16"/>
  <c r="J58" i="16"/>
  <c r="J59" i="16"/>
  <c r="J60" i="16"/>
  <c r="E61" i="16"/>
  <c r="F61" i="16"/>
  <c r="G61" i="16"/>
  <c r="H61" i="16"/>
  <c r="I61" i="16"/>
  <c r="J61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E83" i="16"/>
  <c r="F83" i="16"/>
  <c r="G83" i="16"/>
  <c r="J83" i="16" s="1"/>
  <c r="H83" i="16"/>
  <c r="H100" i="16" s="1"/>
  <c r="I83" i="16"/>
  <c r="I100" i="16" s="1"/>
  <c r="J85" i="16"/>
  <c r="J86" i="16"/>
  <c r="J87" i="16"/>
  <c r="E88" i="16"/>
  <c r="E100" i="16" s="1"/>
  <c r="F88" i="16"/>
  <c r="G88" i="16"/>
  <c r="H88" i="16"/>
  <c r="I88" i="16"/>
  <c r="J90" i="16"/>
  <c r="J91" i="16"/>
  <c r="J92" i="16"/>
  <c r="E93" i="16"/>
  <c r="F93" i="16"/>
  <c r="G93" i="16"/>
  <c r="J93" i="16" s="1"/>
  <c r="H93" i="16"/>
  <c r="I93" i="16"/>
  <c r="E96" i="16"/>
  <c r="F96" i="16"/>
  <c r="G96" i="16"/>
  <c r="J96" i="16" s="1"/>
  <c r="H96" i="16"/>
  <c r="I96" i="16"/>
  <c r="E97" i="16"/>
  <c r="F97" i="16"/>
  <c r="G97" i="16"/>
  <c r="H97" i="16"/>
  <c r="I97" i="16"/>
  <c r="J97" i="16"/>
  <c r="I99" i="16"/>
  <c r="F100" i="16"/>
  <c r="J102" i="16"/>
  <c r="J3" i="11"/>
  <c r="J4" i="11"/>
  <c r="E5" i="11"/>
  <c r="F5" i="11"/>
  <c r="G5" i="11"/>
  <c r="H5" i="11"/>
  <c r="I5" i="11"/>
  <c r="J7" i="11"/>
  <c r="J8" i="11"/>
  <c r="E9" i="11"/>
  <c r="F9" i="11"/>
  <c r="G9" i="11"/>
  <c r="H9" i="11"/>
  <c r="I9" i="11"/>
  <c r="J11" i="11"/>
  <c r="J13" i="11"/>
  <c r="J15" i="11"/>
  <c r="J16" i="11"/>
  <c r="J17" i="11"/>
  <c r="E18" i="11"/>
  <c r="F18" i="11"/>
  <c r="G18" i="11"/>
  <c r="H18" i="11"/>
  <c r="I18" i="11"/>
  <c r="J20" i="11"/>
  <c r="J22" i="11"/>
  <c r="J24" i="11"/>
  <c r="J26" i="11"/>
  <c r="J28" i="11"/>
  <c r="J30" i="11"/>
  <c r="J31" i="11"/>
  <c r="J32" i="11"/>
  <c r="E33" i="11"/>
  <c r="F33" i="11"/>
  <c r="G33" i="11"/>
  <c r="H33" i="11"/>
  <c r="I33" i="11"/>
  <c r="J35" i="11"/>
  <c r="J37" i="11"/>
  <c r="J38" i="11"/>
  <c r="E39" i="11"/>
  <c r="F39" i="11"/>
  <c r="G39" i="11"/>
  <c r="H39" i="11"/>
  <c r="I39" i="11"/>
  <c r="J41" i="11"/>
  <c r="J43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E58" i="11"/>
  <c r="F58" i="11"/>
  <c r="G58" i="11"/>
  <c r="H58" i="11"/>
  <c r="I58" i="11"/>
  <c r="J60" i="11"/>
  <c r="J61" i="11"/>
  <c r="E62" i="11"/>
  <c r="F62" i="11"/>
  <c r="G62" i="11"/>
  <c r="H62" i="11"/>
  <c r="I62" i="11"/>
  <c r="J64" i="11"/>
  <c r="J65" i="11"/>
  <c r="J66" i="11"/>
  <c r="J67" i="11"/>
  <c r="J68" i="11"/>
  <c r="J69" i="11"/>
  <c r="J70" i="11"/>
  <c r="J71" i="11"/>
  <c r="E72" i="11"/>
  <c r="F72" i="11"/>
  <c r="G72" i="11"/>
  <c r="H72" i="11"/>
  <c r="I72" i="11"/>
  <c r="J74" i="11"/>
  <c r="J75" i="11"/>
  <c r="E76" i="11"/>
  <c r="F76" i="11"/>
  <c r="G76" i="11"/>
  <c r="H76" i="11"/>
  <c r="I76" i="11"/>
  <c r="J78" i="11"/>
  <c r="J79" i="11"/>
  <c r="E80" i="11"/>
  <c r="F80" i="11"/>
  <c r="G80" i="11"/>
  <c r="H80" i="11"/>
  <c r="I80" i="11"/>
  <c r="J82" i="11"/>
  <c r="J84" i="11"/>
  <c r="J86" i="11"/>
  <c r="J88" i="11"/>
  <c r="J89" i="11"/>
  <c r="J90" i="11"/>
  <c r="E91" i="11"/>
  <c r="F91" i="11"/>
  <c r="G91" i="11"/>
  <c r="H91" i="11"/>
  <c r="I91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E106" i="11"/>
  <c r="F106" i="11"/>
  <c r="G106" i="11"/>
  <c r="H106" i="11"/>
  <c r="I106" i="11"/>
  <c r="J108" i="11"/>
  <c r="J110" i="11"/>
  <c r="J111" i="11"/>
  <c r="E112" i="11"/>
  <c r="F112" i="11"/>
  <c r="G112" i="11"/>
  <c r="H112" i="11"/>
  <c r="I112" i="11"/>
  <c r="J114" i="11"/>
  <c r="J115" i="11"/>
  <c r="E116" i="11"/>
  <c r="F116" i="11"/>
  <c r="G116" i="11"/>
  <c r="H116" i="11"/>
  <c r="I116" i="11"/>
  <c r="J118" i="11"/>
  <c r="J119" i="11"/>
  <c r="E120" i="11"/>
  <c r="F120" i="11"/>
  <c r="G120" i="11"/>
  <c r="H120" i="11"/>
  <c r="I120" i="11"/>
  <c r="J122" i="11"/>
  <c r="J123" i="11"/>
  <c r="E124" i="11"/>
  <c r="F124" i="11"/>
  <c r="G124" i="11"/>
  <c r="H124" i="11"/>
  <c r="I124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E139" i="11"/>
  <c r="F139" i="11"/>
  <c r="G139" i="11"/>
  <c r="H139" i="11"/>
  <c r="I139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E153" i="11"/>
  <c r="F153" i="11"/>
  <c r="G153" i="11"/>
  <c r="H153" i="11"/>
  <c r="I153" i="11"/>
  <c r="J155" i="11"/>
  <c r="J157" i="11"/>
  <c r="J159" i="11"/>
  <c r="J161" i="11"/>
  <c r="J162" i="11"/>
  <c r="J163" i="11"/>
  <c r="J164" i="11"/>
  <c r="J165" i="11"/>
  <c r="J166" i="11"/>
  <c r="J168" i="11"/>
  <c r="J169" i="11"/>
  <c r="J170" i="11"/>
  <c r="J171" i="11"/>
  <c r="J172" i="11"/>
  <c r="J173" i="11"/>
  <c r="J174" i="11"/>
  <c r="J175" i="11"/>
  <c r="J176" i="11"/>
  <c r="E177" i="11"/>
  <c r="F177" i="11"/>
  <c r="G177" i="11"/>
  <c r="H177" i="11"/>
  <c r="I177" i="11"/>
  <c r="J179" i="11"/>
  <c r="J180" i="11"/>
  <c r="J181" i="11"/>
  <c r="J182" i="11"/>
  <c r="J183" i="11"/>
  <c r="E184" i="11"/>
  <c r="F184" i="11"/>
  <c r="G184" i="11"/>
  <c r="H184" i="11"/>
  <c r="I184" i="11"/>
  <c r="J186" i="11"/>
  <c r="J187" i="11"/>
  <c r="J188" i="11"/>
  <c r="J189" i="11"/>
  <c r="J190" i="11"/>
  <c r="J191" i="11"/>
  <c r="E192" i="11"/>
  <c r="F192" i="11"/>
  <c r="G192" i="11"/>
  <c r="H192" i="11"/>
  <c r="I192" i="11"/>
  <c r="J194" i="11"/>
  <c r="J195" i="11"/>
  <c r="E196" i="11"/>
  <c r="F196" i="11"/>
  <c r="G196" i="11"/>
  <c r="H196" i="11"/>
  <c r="I196" i="11"/>
  <c r="J210" i="11"/>
  <c r="J211" i="11"/>
  <c r="E212" i="11"/>
  <c r="F212" i="11"/>
  <c r="G212" i="11"/>
  <c r="H212" i="11"/>
  <c r="I212" i="11"/>
  <c r="J212" i="11"/>
  <c r="J213" i="11"/>
  <c r="J214" i="11"/>
  <c r="E215" i="11"/>
  <c r="F215" i="11"/>
  <c r="F216" i="11" s="1"/>
  <c r="G215" i="11"/>
  <c r="G216" i="11" s="1"/>
  <c r="J216" i="11" s="1"/>
  <c r="H215" i="11"/>
  <c r="H216" i="11" s="1"/>
  <c r="I215" i="11"/>
  <c r="J215" i="11"/>
  <c r="E216" i="11"/>
  <c r="I216" i="11"/>
  <c r="J3" i="15"/>
  <c r="J4" i="15"/>
  <c r="J5" i="15"/>
  <c r="J6" i="15"/>
  <c r="J7" i="15"/>
  <c r="J8" i="15"/>
  <c r="J9" i="15"/>
  <c r="J10" i="15"/>
  <c r="J11" i="15"/>
  <c r="E12" i="15"/>
  <c r="J12" i="15" s="1"/>
  <c r="F12" i="15"/>
  <c r="G12" i="15"/>
  <c r="H12" i="15"/>
  <c r="I12" i="15"/>
  <c r="J14" i="15"/>
  <c r="J16" i="15"/>
  <c r="J20" i="15"/>
  <c r="J21" i="15"/>
  <c r="E22" i="15"/>
  <c r="F22" i="15"/>
  <c r="G22" i="15"/>
  <c r="H22" i="15"/>
  <c r="I22" i="15"/>
  <c r="J22" i="15"/>
  <c r="J24" i="15"/>
  <c r="J25" i="15"/>
  <c r="J26" i="15"/>
  <c r="E27" i="15"/>
  <c r="F27" i="15"/>
  <c r="G27" i="15"/>
  <c r="H27" i="15"/>
  <c r="I27" i="15"/>
  <c r="J27" i="15"/>
  <c r="J29" i="15"/>
  <c r="J30" i="15"/>
  <c r="E31" i="15"/>
  <c r="F31" i="15"/>
  <c r="G31" i="15"/>
  <c r="H31" i="15"/>
  <c r="I31" i="15"/>
  <c r="J31" i="15"/>
  <c r="J33" i="15"/>
  <c r="J34" i="15"/>
  <c r="J35" i="15"/>
  <c r="J36" i="15"/>
  <c r="J37" i="15"/>
  <c r="J38" i="15"/>
  <c r="E39" i="15"/>
  <c r="F39" i="15"/>
  <c r="G39" i="15"/>
  <c r="J39" i="15" s="1"/>
  <c r="H39" i="15"/>
  <c r="I39" i="15"/>
  <c r="J41" i="15"/>
  <c r="J42" i="15"/>
  <c r="E43" i="15"/>
  <c r="F43" i="15"/>
  <c r="G43" i="15"/>
  <c r="J43" i="15" s="1"/>
  <c r="H43" i="15"/>
  <c r="I43" i="15"/>
  <c r="J45" i="15"/>
  <c r="J46" i="15"/>
  <c r="J47" i="15"/>
  <c r="E48" i="15"/>
  <c r="J48" i="15" s="1"/>
  <c r="F48" i="15"/>
  <c r="G48" i="15"/>
  <c r="H48" i="15"/>
  <c r="I48" i="15"/>
  <c r="J50" i="15"/>
  <c r="J51" i="15"/>
  <c r="J52" i="15"/>
  <c r="J53" i="15"/>
  <c r="E54" i="15"/>
  <c r="F54" i="15"/>
  <c r="G54" i="15"/>
  <c r="H54" i="15"/>
  <c r="I54" i="15"/>
  <c r="J54" i="15"/>
  <c r="J56" i="15"/>
  <c r="J57" i="15"/>
  <c r="J58" i="15"/>
  <c r="E59" i="15"/>
  <c r="F59" i="15"/>
  <c r="G59" i="15"/>
  <c r="H59" i="15"/>
  <c r="I59" i="15"/>
  <c r="J59" i="15"/>
  <c r="J61" i="15"/>
  <c r="J62" i="15"/>
  <c r="J63" i="15"/>
  <c r="E64" i="15"/>
  <c r="F64" i="15"/>
  <c r="G64" i="15"/>
  <c r="H64" i="15"/>
  <c r="I64" i="15"/>
  <c r="J64" i="15"/>
  <c r="J66" i="15"/>
  <c r="J67" i="15"/>
  <c r="J68" i="15"/>
  <c r="J69" i="15"/>
  <c r="J70" i="15"/>
  <c r="J71" i="15"/>
  <c r="J72" i="15"/>
  <c r="J73" i="15"/>
  <c r="E74" i="15"/>
  <c r="F74" i="15"/>
  <c r="G74" i="15"/>
  <c r="H74" i="15"/>
  <c r="I74" i="15"/>
  <c r="J74" i="15"/>
  <c r="J76" i="15"/>
  <c r="J78" i="15"/>
  <c r="J79" i="15"/>
  <c r="J80" i="15"/>
  <c r="J81" i="15"/>
  <c r="J82" i="15"/>
  <c r="E83" i="15"/>
  <c r="F83" i="15"/>
  <c r="G83" i="15"/>
  <c r="J83" i="15" s="1"/>
  <c r="H83" i="15"/>
  <c r="I83" i="15"/>
  <c r="J85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E103" i="15"/>
  <c r="F103" i="15"/>
  <c r="G103" i="15"/>
  <c r="J103" i="15" s="1"/>
  <c r="H103" i="15"/>
  <c r="I103" i="15"/>
  <c r="J105" i="15"/>
  <c r="J106" i="15"/>
  <c r="J107" i="15"/>
  <c r="E108" i="15"/>
  <c r="F108" i="15"/>
  <c r="G108" i="15"/>
  <c r="J108" i="15" s="1"/>
  <c r="H108" i="15"/>
  <c r="I108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E125" i="15"/>
  <c r="F125" i="15"/>
  <c r="G125" i="15"/>
  <c r="H125" i="15"/>
  <c r="I125" i="15"/>
  <c r="J125" i="15"/>
  <c r="J127" i="15"/>
  <c r="J128" i="15"/>
  <c r="J129" i="15"/>
  <c r="J130" i="15"/>
  <c r="J131" i="15"/>
  <c r="J132" i="15"/>
  <c r="J133" i="15"/>
  <c r="E134" i="15"/>
  <c r="J134" i="15" s="1"/>
  <c r="F134" i="15"/>
  <c r="G134" i="15"/>
  <c r="H134" i="15"/>
  <c r="I134" i="15"/>
  <c r="J136" i="15"/>
  <c r="J137" i="15"/>
  <c r="E138" i="15"/>
  <c r="J138" i="15" s="1"/>
  <c r="F138" i="15"/>
  <c r="G138" i="15"/>
  <c r="H138" i="15"/>
  <c r="I138" i="15"/>
  <c r="J140" i="15"/>
  <c r="J141" i="15"/>
  <c r="J142" i="15"/>
  <c r="J143" i="15"/>
  <c r="E144" i="15"/>
  <c r="F144" i="15"/>
  <c r="G144" i="15"/>
  <c r="H144" i="15"/>
  <c r="I144" i="15"/>
  <c r="J144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E166" i="15"/>
  <c r="F166" i="15"/>
  <c r="G166" i="15"/>
  <c r="J166" i="15" s="1"/>
  <c r="H166" i="15"/>
  <c r="I166" i="15"/>
  <c r="J170" i="15"/>
  <c r="J171" i="15"/>
  <c r="E172" i="15"/>
  <c r="F172" i="15"/>
  <c r="G172" i="15"/>
  <c r="J172" i="15" s="1"/>
  <c r="H172" i="15"/>
  <c r="I172" i="15"/>
  <c r="J174" i="15"/>
  <c r="J175" i="15"/>
  <c r="J176" i="15"/>
  <c r="J177" i="15"/>
  <c r="J178" i="15"/>
  <c r="J179" i="15"/>
  <c r="E180" i="15"/>
  <c r="J180" i="15" s="1"/>
  <c r="F180" i="15"/>
  <c r="G180" i="15"/>
  <c r="H180" i="15"/>
  <c r="I180" i="15"/>
  <c r="J182" i="15"/>
  <c r="J183" i="15"/>
  <c r="E184" i="15"/>
  <c r="J184" i="15" s="1"/>
  <c r="F184" i="15"/>
  <c r="G184" i="15"/>
  <c r="H184" i="15"/>
  <c r="I184" i="15"/>
  <c r="J186" i="15"/>
  <c r="J188" i="15"/>
  <c r="J189" i="15"/>
  <c r="E190" i="15"/>
  <c r="F190" i="15"/>
  <c r="G190" i="15"/>
  <c r="H190" i="15"/>
  <c r="I190" i="15"/>
  <c r="J190" i="15"/>
  <c r="J192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E213" i="15"/>
  <c r="F213" i="15"/>
  <c r="G213" i="15"/>
  <c r="H213" i="15"/>
  <c r="I213" i="15"/>
  <c r="J213" i="15"/>
  <c r="J215" i="15"/>
  <c r="J217" i="15"/>
  <c r="J218" i="15"/>
  <c r="E219" i="15"/>
  <c r="F219" i="15"/>
  <c r="G219" i="15"/>
  <c r="J219" i="15" s="1"/>
  <c r="H219" i="15"/>
  <c r="I219" i="15"/>
  <c r="J221" i="15"/>
  <c r="J222" i="15"/>
  <c r="E223" i="15"/>
  <c r="F223" i="15"/>
  <c r="G223" i="15"/>
  <c r="J223" i="15" s="1"/>
  <c r="H223" i="15"/>
  <c r="I223" i="15"/>
  <c r="J225" i="15"/>
  <c r="J226" i="15"/>
  <c r="E227" i="15"/>
  <c r="F227" i="15"/>
  <c r="G227" i="15"/>
  <c r="J227" i="15" s="1"/>
  <c r="H227" i="15"/>
  <c r="I227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E251" i="15"/>
  <c r="J251" i="15" s="1"/>
  <c r="F251" i="15"/>
  <c r="G251" i="15"/>
  <c r="H251" i="15"/>
  <c r="I251" i="15"/>
  <c r="J253" i="15"/>
  <c r="J254" i="15"/>
  <c r="E255" i="15"/>
  <c r="J255" i="15" s="1"/>
  <c r="F255" i="15"/>
  <c r="G255" i="15"/>
  <c r="H255" i="15"/>
  <c r="I255" i="15"/>
  <c r="J257" i="15"/>
  <c r="J258" i="15"/>
  <c r="J259" i="15"/>
  <c r="E260" i="15"/>
  <c r="F260" i="15"/>
  <c r="G260" i="15"/>
  <c r="H260" i="15"/>
  <c r="I260" i="15"/>
  <c r="J260" i="15"/>
  <c r="J262" i="15"/>
  <c r="J264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E288" i="15"/>
  <c r="F288" i="15"/>
  <c r="G288" i="15"/>
  <c r="J288" i="15" s="1"/>
  <c r="H288" i="15"/>
  <c r="I288" i="15"/>
  <c r="J290" i="15"/>
  <c r="J291" i="15"/>
  <c r="J292" i="15"/>
  <c r="J293" i="15"/>
  <c r="J294" i="15"/>
  <c r="J295" i="15"/>
  <c r="J296" i="15"/>
  <c r="J297" i="15"/>
  <c r="E298" i="15"/>
  <c r="F298" i="15"/>
  <c r="G298" i="15"/>
  <c r="J298" i="15" s="1"/>
  <c r="H298" i="15"/>
  <c r="I298" i="15"/>
  <c r="J300" i="15"/>
  <c r="J302" i="15"/>
  <c r="J303" i="15"/>
  <c r="J304" i="15"/>
  <c r="J305" i="15"/>
  <c r="E306" i="15"/>
  <c r="J306" i="15" s="1"/>
  <c r="F306" i="15"/>
  <c r="G306" i="15"/>
  <c r="H306" i="15"/>
  <c r="I306" i="15"/>
  <c r="J308" i="15"/>
  <c r="J309" i="15"/>
  <c r="E310" i="15"/>
  <c r="J310" i="15" s="1"/>
  <c r="F310" i="15"/>
  <c r="G310" i="15"/>
  <c r="H310" i="15"/>
  <c r="I310" i="15"/>
  <c r="J312" i="15"/>
  <c r="J313" i="15"/>
  <c r="E314" i="15"/>
  <c r="J314" i="15" s="1"/>
  <c r="F314" i="15"/>
  <c r="G314" i="15"/>
  <c r="H314" i="15"/>
  <c r="I314" i="15"/>
  <c r="J315" i="15"/>
  <c r="J316" i="15"/>
  <c r="E317" i="15"/>
  <c r="J317" i="15" s="1"/>
  <c r="F317" i="15"/>
  <c r="G317" i="15"/>
  <c r="H317" i="15"/>
  <c r="I317" i="15"/>
  <c r="J319" i="15"/>
  <c r="J321" i="15"/>
  <c r="J322" i="15"/>
  <c r="J323" i="15"/>
  <c r="J324" i="15"/>
  <c r="J325" i="15"/>
  <c r="J326" i="15"/>
  <c r="J327" i="15"/>
  <c r="J328" i="15"/>
  <c r="E329" i="15"/>
  <c r="F329" i="15"/>
  <c r="G329" i="15"/>
  <c r="J329" i="15" s="1"/>
  <c r="H329" i="15"/>
  <c r="I329" i="15"/>
  <c r="J331" i="15"/>
  <c r="J332" i="15"/>
  <c r="J334" i="15"/>
  <c r="J336" i="15"/>
  <c r="J337" i="15"/>
  <c r="J339" i="15"/>
  <c r="E343" i="15"/>
  <c r="F343" i="15"/>
  <c r="G343" i="15"/>
  <c r="H343" i="15"/>
  <c r="I343" i="15"/>
  <c r="J3" i="14"/>
  <c r="J4" i="14"/>
  <c r="J5" i="14"/>
  <c r="J6" i="14"/>
  <c r="J7" i="14"/>
  <c r="E8" i="14"/>
  <c r="F8" i="14"/>
  <c r="G8" i="14"/>
  <c r="J8" i="14" s="1"/>
  <c r="H8" i="14"/>
  <c r="I8" i="14"/>
  <c r="J10" i="14"/>
  <c r="J11" i="14"/>
  <c r="J12" i="14"/>
  <c r="E13" i="14"/>
  <c r="F13" i="14"/>
  <c r="G13" i="14"/>
  <c r="J13" i="14" s="1"/>
  <c r="H13" i="14"/>
  <c r="I13" i="14"/>
  <c r="J15" i="14"/>
  <c r="J17" i="14"/>
  <c r="J19" i="14"/>
  <c r="J20" i="14"/>
  <c r="E21" i="14"/>
  <c r="J21" i="14" s="1"/>
  <c r="F21" i="14"/>
  <c r="G21" i="14"/>
  <c r="H21" i="14"/>
  <c r="I21" i="14"/>
  <c r="J23" i="14"/>
  <c r="J25" i="14"/>
  <c r="J27" i="14"/>
  <c r="J29" i="14"/>
  <c r="J30" i="14"/>
  <c r="E31" i="14"/>
  <c r="F31" i="14"/>
  <c r="G31" i="14"/>
  <c r="H31" i="14"/>
  <c r="I31" i="14"/>
  <c r="J31" i="14"/>
  <c r="J33" i="14"/>
  <c r="J34" i="14"/>
  <c r="J35" i="14"/>
  <c r="J36" i="14"/>
  <c r="E37" i="14"/>
  <c r="F37" i="14"/>
  <c r="G37" i="14"/>
  <c r="J37" i="14" s="1"/>
  <c r="H37" i="14"/>
  <c r="H98" i="14" s="1"/>
  <c r="I37" i="14"/>
  <c r="J39" i="14"/>
  <c r="J41" i="14"/>
  <c r="J43" i="14"/>
  <c r="J44" i="14"/>
  <c r="E45" i="14"/>
  <c r="F45" i="14"/>
  <c r="G45" i="14"/>
  <c r="J45" i="14" s="1"/>
  <c r="H45" i="14"/>
  <c r="I45" i="14"/>
  <c r="J47" i="14"/>
  <c r="J48" i="14"/>
  <c r="E49" i="14"/>
  <c r="F49" i="14"/>
  <c r="G49" i="14"/>
  <c r="J49" i="14" s="1"/>
  <c r="H49" i="14"/>
  <c r="I49" i="14"/>
  <c r="J51" i="14"/>
  <c r="J53" i="14"/>
  <c r="J55" i="14"/>
  <c r="J56" i="14"/>
  <c r="J57" i="14"/>
  <c r="E58" i="14"/>
  <c r="F58" i="14"/>
  <c r="G58" i="14"/>
  <c r="H58" i="14"/>
  <c r="I58" i="14"/>
  <c r="J58" i="14"/>
  <c r="J60" i="14"/>
  <c r="J61" i="14"/>
  <c r="J62" i="14"/>
  <c r="J63" i="14"/>
  <c r="J64" i="14"/>
  <c r="J65" i="14"/>
  <c r="J66" i="14"/>
  <c r="E67" i="14"/>
  <c r="E98" i="14" s="1"/>
  <c r="F67" i="14"/>
  <c r="G67" i="14"/>
  <c r="J67" i="14" s="1"/>
  <c r="H67" i="14"/>
  <c r="I67" i="14"/>
  <c r="J69" i="14"/>
  <c r="J70" i="14"/>
  <c r="J71" i="14"/>
  <c r="J72" i="14"/>
  <c r="J73" i="14"/>
  <c r="E74" i="14"/>
  <c r="F74" i="14"/>
  <c r="G74" i="14"/>
  <c r="H74" i="14"/>
  <c r="I74" i="14"/>
  <c r="J74" i="14"/>
  <c r="J76" i="14"/>
  <c r="J78" i="14"/>
  <c r="J80" i="14"/>
  <c r="J81" i="14"/>
  <c r="J82" i="14"/>
  <c r="J83" i="14"/>
  <c r="J84" i="14"/>
  <c r="J85" i="14"/>
  <c r="J86" i="14"/>
  <c r="J87" i="14"/>
  <c r="E88" i="14"/>
  <c r="F88" i="14"/>
  <c r="G88" i="14"/>
  <c r="H88" i="14"/>
  <c r="I88" i="14"/>
  <c r="J88" i="14"/>
  <c r="J90" i="14"/>
  <c r="J91" i="14"/>
  <c r="E92" i="14"/>
  <c r="F92" i="14"/>
  <c r="G92" i="14"/>
  <c r="H92" i="14"/>
  <c r="H99" i="14" s="1"/>
  <c r="I92" i="14"/>
  <c r="I99" i="14" s="1"/>
  <c r="J92" i="14"/>
  <c r="J95" i="14"/>
  <c r="J96" i="14"/>
  <c r="I98" i="14"/>
  <c r="E99" i="14"/>
  <c r="J99" i="14" s="1"/>
  <c r="F99" i="14"/>
  <c r="G99" i="14"/>
  <c r="J101" i="14"/>
  <c r="C38" i="25"/>
  <c r="D38" i="25"/>
  <c r="E38" i="25"/>
  <c r="E81" i="25" s="1"/>
  <c r="F38" i="25"/>
  <c r="G38" i="25"/>
  <c r="H38" i="25"/>
  <c r="I38" i="25"/>
  <c r="J38" i="25"/>
  <c r="K38" i="25"/>
  <c r="L38" i="25"/>
  <c r="M38" i="25"/>
  <c r="M81" i="25" s="1"/>
  <c r="N38" i="25"/>
  <c r="O38" i="25"/>
  <c r="P38" i="25"/>
  <c r="Q38" i="25"/>
  <c r="R38" i="25"/>
  <c r="S38" i="25"/>
  <c r="T38" i="25"/>
  <c r="U38" i="25"/>
  <c r="U81" i="25" s="1"/>
  <c r="V38" i="25"/>
  <c r="W38" i="25"/>
  <c r="X38" i="25"/>
  <c r="Y38" i="25"/>
  <c r="Z38" i="25"/>
  <c r="AA38" i="25"/>
  <c r="AB38" i="25"/>
  <c r="AC38" i="25"/>
  <c r="AC81" i="25" s="1"/>
  <c r="AD38" i="25"/>
  <c r="AE38" i="25"/>
  <c r="AF38" i="25"/>
  <c r="AG38" i="25"/>
  <c r="AH38" i="25"/>
  <c r="AI38" i="25"/>
  <c r="C80" i="25"/>
  <c r="C81" i="25" s="1"/>
  <c r="D80" i="25"/>
  <c r="E80" i="25"/>
  <c r="F80" i="25"/>
  <c r="G80" i="25"/>
  <c r="H80" i="25"/>
  <c r="I80" i="25"/>
  <c r="I81" i="25" s="1"/>
  <c r="J80" i="25"/>
  <c r="K80" i="25"/>
  <c r="K81" i="25" s="1"/>
  <c r="L80" i="25"/>
  <c r="M80" i="25"/>
  <c r="N80" i="25"/>
  <c r="O80" i="25"/>
  <c r="P80" i="25"/>
  <c r="Q80" i="25"/>
  <c r="Q81" i="25" s="1"/>
  <c r="R80" i="25"/>
  <c r="S80" i="25"/>
  <c r="S81" i="25" s="1"/>
  <c r="T80" i="25"/>
  <c r="U80" i="25"/>
  <c r="V80" i="25"/>
  <c r="W80" i="25"/>
  <c r="X80" i="25"/>
  <c r="Y80" i="25"/>
  <c r="Y81" i="25" s="1"/>
  <c r="Z80" i="25"/>
  <c r="AA80" i="25"/>
  <c r="AB80" i="25"/>
  <c r="AC80" i="25"/>
  <c r="AD80" i="25"/>
  <c r="AE80" i="25"/>
  <c r="AF80" i="25"/>
  <c r="AG80" i="25"/>
  <c r="AG81" i="25" s="1"/>
  <c r="AH80" i="25"/>
  <c r="AI80" i="25"/>
  <c r="AI81" i="25" s="1"/>
  <c r="F81" i="25"/>
  <c r="G81" i="25"/>
  <c r="H81" i="25"/>
  <c r="J81" i="25"/>
  <c r="N81" i="25"/>
  <c r="O81" i="25"/>
  <c r="P81" i="25"/>
  <c r="R81" i="25"/>
  <c r="V81" i="25"/>
  <c r="W81" i="25"/>
  <c r="X81" i="25"/>
  <c r="Z81" i="25"/>
  <c r="AA81" i="25"/>
  <c r="AD81" i="25"/>
  <c r="AE81" i="25"/>
  <c r="AF81" i="25"/>
  <c r="AH81" i="25"/>
  <c r="AK7" i="26"/>
  <c r="AL7" i="26"/>
  <c r="AM7" i="26"/>
  <c r="AN7" i="26"/>
  <c r="AO7" i="26"/>
  <c r="AP7" i="26"/>
  <c r="AS7" i="26"/>
  <c r="AS16" i="26" s="1"/>
  <c r="AV7" i="26"/>
  <c r="AV16" i="26" s="1"/>
  <c r="AK8" i="26"/>
  <c r="AL8" i="26"/>
  <c r="AM8" i="26"/>
  <c r="AM17" i="26" s="1"/>
  <c r="AN8" i="26"/>
  <c r="AO8" i="26"/>
  <c r="AO17" i="26" s="1"/>
  <c r="AP8" i="26"/>
  <c r="AS8" i="26"/>
  <c r="AS17" i="26" s="1"/>
  <c r="AV8" i="26"/>
  <c r="AV17" i="26" s="1"/>
  <c r="AK9" i="26"/>
  <c r="AL9" i="26"/>
  <c r="AM9" i="26"/>
  <c r="AM18" i="26" s="1"/>
  <c r="AN9" i="26"/>
  <c r="AO9" i="26"/>
  <c r="AO18" i="26" s="1"/>
  <c r="AP9" i="26"/>
  <c r="AS9" i="26"/>
  <c r="AV9" i="26"/>
  <c r="AV18" i="26" s="1"/>
  <c r="AK16" i="26"/>
  <c r="AL16" i="26"/>
  <c r="AM16" i="26"/>
  <c r="AN16" i="26"/>
  <c r="AO16" i="26"/>
  <c r="AP16" i="26"/>
  <c r="AQ16" i="26"/>
  <c r="AR16" i="26"/>
  <c r="AT16" i="26"/>
  <c r="AU16" i="26"/>
  <c r="AW16" i="26"/>
  <c r="AX16" i="26"/>
  <c r="AY16" i="26"/>
  <c r="AK17" i="26"/>
  <c r="AL17" i="26"/>
  <c r="AN17" i="26"/>
  <c r="AP17" i="26"/>
  <c r="AQ17" i="26"/>
  <c r="AR17" i="26"/>
  <c r="AT17" i="26"/>
  <c r="AU17" i="26"/>
  <c r="AW17" i="26"/>
  <c r="AX17" i="26"/>
  <c r="AY17" i="26"/>
  <c r="AK18" i="26"/>
  <c r="AL18" i="26"/>
  <c r="AN18" i="26"/>
  <c r="AP18" i="26"/>
  <c r="AQ18" i="26"/>
  <c r="AR18" i="26"/>
  <c r="AS18" i="26"/>
  <c r="AT18" i="26"/>
  <c r="AU18" i="26"/>
  <c r="AW18" i="26"/>
  <c r="AX18" i="26"/>
  <c r="AY18" i="26"/>
  <c r="J5" i="23"/>
  <c r="J7" i="23"/>
  <c r="J8" i="23"/>
  <c r="E9" i="23"/>
  <c r="F9" i="23"/>
  <c r="G9" i="23"/>
  <c r="J9" i="23" s="1"/>
  <c r="H9" i="23"/>
  <c r="I9" i="23"/>
  <c r="J11" i="23"/>
  <c r="J12" i="23"/>
  <c r="E13" i="23"/>
  <c r="F13" i="23"/>
  <c r="G13" i="23"/>
  <c r="J13" i="23" s="1"/>
  <c r="H13" i="23"/>
  <c r="I13" i="23"/>
  <c r="J15" i="23"/>
  <c r="J16" i="23"/>
  <c r="E17" i="23"/>
  <c r="F17" i="23"/>
  <c r="G17" i="23"/>
  <c r="J17" i="23" s="1"/>
  <c r="H17" i="23"/>
  <c r="I17" i="23"/>
  <c r="J19" i="23"/>
  <c r="J20" i="23"/>
  <c r="E21" i="23"/>
  <c r="F21" i="23"/>
  <c r="G21" i="23"/>
  <c r="J21" i="23" s="1"/>
  <c r="H21" i="23"/>
  <c r="I21" i="23"/>
  <c r="J23" i="23"/>
  <c r="J24" i="23"/>
  <c r="J25" i="23"/>
  <c r="E26" i="23"/>
  <c r="F26" i="23"/>
  <c r="G26" i="23"/>
  <c r="H26" i="23"/>
  <c r="I26" i="23"/>
  <c r="J26" i="23"/>
  <c r="J28" i="23"/>
  <c r="J30" i="23"/>
  <c r="J32" i="23"/>
  <c r="J34" i="23"/>
  <c r="J36" i="23"/>
  <c r="J38" i="23"/>
  <c r="J40" i="23"/>
  <c r="J42" i="23"/>
  <c r="J43" i="23"/>
  <c r="E44" i="23"/>
  <c r="F44" i="23"/>
  <c r="G44" i="23"/>
  <c r="J44" i="23" s="1"/>
  <c r="H44" i="23"/>
  <c r="I44" i="23"/>
  <c r="J46" i="23"/>
  <c r="J48" i="23"/>
  <c r="J50" i="23"/>
  <c r="J51" i="23"/>
  <c r="J53" i="23"/>
  <c r="J55" i="23"/>
  <c r="J57" i="23"/>
  <c r="J59" i="23"/>
  <c r="J61" i="23"/>
  <c r="J62" i="23"/>
  <c r="J63" i="23"/>
  <c r="E64" i="23"/>
  <c r="F64" i="23"/>
  <c r="G64" i="23"/>
  <c r="H64" i="23"/>
  <c r="I64" i="23"/>
  <c r="J64" i="23"/>
  <c r="J66" i="23"/>
  <c r="J67" i="23"/>
  <c r="J68" i="23"/>
  <c r="J69" i="23"/>
  <c r="E70" i="23"/>
  <c r="F70" i="23"/>
  <c r="G70" i="23"/>
  <c r="J70" i="23" s="1"/>
  <c r="H70" i="23"/>
  <c r="I70" i="23"/>
  <c r="J72" i="23"/>
  <c r="J74" i="23"/>
  <c r="J76" i="23"/>
  <c r="J78" i="23"/>
  <c r="J80" i="23"/>
  <c r="J81" i="23"/>
  <c r="J82" i="23"/>
  <c r="E83" i="23"/>
  <c r="F83" i="23"/>
  <c r="G83" i="23"/>
  <c r="J83" i="23" s="1"/>
  <c r="H83" i="23"/>
  <c r="I83" i="23"/>
  <c r="J85" i="23"/>
  <c r="J87" i="23"/>
  <c r="J88" i="23"/>
  <c r="J89" i="23"/>
  <c r="E90" i="23"/>
  <c r="E92" i="23" s="1"/>
  <c r="F90" i="23"/>
  <c r="G90" i="23"/>
  <c r="G92" i="23" s="1"/>
  <c r="J92" i="23" s="1"/>
  <c r="H90" i="23"/>
  <c r="I90" i="23"/>
  <c r="I92" i="23" s="1"/>
  <c r="J90" i="23"/>
  <c r="J94" i="23"/>
  <c r="J96" i="23"/>
  <c r="J97" i="23"/>
  <c r="E98" i="23"/>
  <c r="F98" i="23"/>
  <c r="G98" i="23"/>
  <c r="H98" i="23"/>
  <c r="I98" i="23"/>
  <c r="J98" i="23"/>
  <c r="J100" i="23"/>
  <c r="J101" i="23"/>
  <c r="J102" i="23"/>
  <c r="E103" i="23"/>
  <c r="F103" i="23"/>
  <c r="G103" i="23"/>
  <c r="J103" i="23" s="1"/>
  <c r="H103" i="23"/>
  <c r="I103" i="23"/>
  <c r="J105" i="23"/>
  <c r="J106" i="23"/>
  <c r="J107" i="23"/>
  <c r="J108" i="23"/>
  <c r="E109" i="23"/>
  <c r="F109" i="23"/>
  <c r="G109" i="23"/>
  <c r="H109" i="23"/>
  <c r="I109" i="23"/>
  <c r="J109" i="23"/>
  <c r="J111" i="23"/>
  <c r="J113" i="23"/>
  <c r="J115" i="23"/>
  <c r="J116" i="23"/>
  <c r="E117" i="23"/>
  <c r="J117" i="23" s="1"/>
  <c r="F117" i="23"/>
  <c r="G117" i="23"/>
  <c r="H117" i="23"/>
  <c r="I117" i="23"/>
  <c r="J119" i="23"/>
  <c r="J120" i="23"/>
  <c r="J121" i="23"/>
  <c r="E122" i="23"/>
  <c r="J122" i="23" s="1"/>
  <c r="F122" i="23"/>
  <c r="G122" i="23"/>
  <c r="H122" i="23"/>
  <c r="I122" i="23"/>
  <c r="J124" i="23"/>
  <c r="J125" i="23"/>
  <c r="J126" i="23"/>
  <c r="J127" i="23"/>
  <c r="J128" i="23"/>
  <c r="J129" i="23"/>
  <c r="J130" i="23"/>
  <c r="J131" i="23"/>
  <c r="J132" i="23"/>
  <c r="E133" i="23"/>
  <c r="J133" i="23" s="1"/>
  <c r="F133" i="23"/>
  <c r="G133" i="23"/>
  <c r="H133" i="23"/>
  <c r="I133" i="23"/>
  <c r="J135" i="23"/>
  <c r="J137" i="23"/>
  <c r="J139" i="23"/>
  <c r="J141" i="23"/>
  <c r="J142" i="23"/>
  <c r="J143" i="23"/>
  <c r="J144" i="23"/>
  <c r="J145" i="23"/>
  <c r="J146" i="23"/>
  <c r="J147" i="23"/>
  <c r="E148" i="23"/>
  <c r="J148" i="23" s="1"/>
  <c r="F148" i="23"/>
  <c r="G148" i="23"/>
  <c r="H148" i="23"/>
  <c r="I148" i="23"/>
  <c r="J150" i="23"/>
  <c r="J151" i="23"/>
  <c r="E152" i="23"/>
  <c r="J152" i="23" s="1"/>
  <c r="F152" i="23"/>
  <c r="G152" i="23"/>
  <c r="H152" i="23"/>
  <c r="I152" i="23"/>
  <c r="J154" i="23"/>
  <c r="J155" i="23"/>
  <c r="E156" i="23"/>
  <c r="J156" i="23" s="1"/>
  <c r="F156" i="23"/>
  <c r="G156" i="23"/>
  <c r="H156" i="23"/>
  <c r="I156" i="23"/>
  <c r="J158" i="23"/>
  <c r="J159" i="23"/>
  <c r="E160" i="23"/>
  <c r="F160" i="23"/>
  <c r="F180" i="23" s="1"/>
  <c r="F182" i="23" s="1"/>
  <c r="G160" i="23"/>
  <c r="H160" i="23"/>
  <c r="I160" i="23"/>
  <c r="J162" i="23"/>
  <c r="J164" i="23"/>
  <c r="J166" i="23"/>
  <c r="J168" i="23"/>
  <c r="J170" i="23"/>
  <c r="J171" i="23"/>
  <c r="E172" i="23"/>
  <c r="F172" i="23"/>
  <c r="G172" i="23"/>
  <c r="G180" i="23" s="1"/>
  <c r="G182" i="23" s="1"/>
  <c r="H172" i="23"/>
  <c r="I172" i="23"/>
  <c r="I180" i="23" s="1"/>
  <c r="I182" i="23" s="1"/>
  <c r="J174" i="23"/>
  <c r="J176" i="23"/>
  <c r="J178" i="23"/>
  <c r="H180" i="23"/>
  <c r="H182" i="23" s="1"/>
  <c r="J181" i="23"/>
  <c r="H4" i="19"/>
  <c r="K4" i="19"/>
  <c r="N4" i="19"/>
  <c r="N6" i="19" s="1"/>
  <c r="H5" i="19"/>
  <c r="H6" i="19" s="1"/>
  <c r="K5" i="19"/>
  <c r="N5" i="19"/>
  <c r="O5" i="19"/>
  <c r="F6" i="19"/>
  <c r="G6" i="19"/>
  <c r="I6" i="19"/>
  <c r="J6" i="19"/>
  <c r="K6" i="19"/>
  <c r="L6" i="19"/>
  <c r="M6" i="19"/>
  <c r="H9" i="19"/>
  <c r="K9" i="19"/>
  <c r="N9" i="19"/>
  <c r="H10" i="19"/>
  <c r="K10" i="19"/>
  <c r="K11" i="19" s="1"/>
  <c r="N10" i="19"/>
  <c r="O10" i="19" s="1"/>
  <c r="F11" i="19"/>
  <c r="G11" i="19"/>
  <c r="H11" i="19"/>
  <c r="I11" i="19"/>
  <c r="J11" i="19"/>
  <c r="L11" i="19"/>
  <c r="M11" i="19"/>
  <c r="H14" i="19"/>
  <c r="H16" i="19" s="1"/>
  <c r="K14" i="19"/>
  <c r="K16" i="19" s="1"/>
  <c r="N14" i="19"/>
  <c r="O14" i="19"/>
  <c r="H15" i="19"/>
  <c r="K15" i="19"/>
  <c r="N15" i="19"/>
  <c r="O15" i="19" s="1"/>
  <c r="F16" i="19"/>
  <c r="G16" i="19"/>
  <c r="I16" i="19"/>
  <c r="J16" i="19"/>
  <c r="L16" i="19"/>
  <c r="M16" i="19"/>
  <c r="N16" i="19"/>
  <c r="O16" i="19" s="1"/>
  <c r="H19" i="19"/>
  <c r="H21" i="19" s="1"/>
  <c r="K19" i="19"/>
  <c r="K21" i="19" s="1"/>
  <c r="N19" i="19"/>
  <c r="O19" i="19" s="1"/>
  <c r="H20" i="19"/>
  <c r="K20" i="19"/>
  <c r="N20" i="19"/>
  <c r="O20" i="19" s="1"/>
  <c r="F21" i="19"/>
  <c r="G21" i="19"/>
  <c r="I21" i="19"/>
  <c r="J21" i="19"/>
  <c r="L21" i="19"/>
  <c r="M21" i="19"/>
  <c r="N21" i="19"/>
  <c r="O21" i="19" s="1"/>
  <c r="H24" i="19"/>
  <c r="K24" i="19"/>
  <c r="N24" i="19"/>
  <c r="H25" i="19"/>
  <c r="H26" i="19" s="1"/>
  <c r="K25" i="19"/>
  <c r="N25" i="19"/>
  <c r="O25" i="19"/>
  <c r="F26" i="19"/>
  <c r="G26" i="19"/>
  <c r="I26" i="19"/>
  <c r="J26" i="19"/>
  <c r="K26" i="19"/>
  <c r="L26" i="19"/>
  <c r="M26" i="19"/>
  <c r="H29" i="19"/>
  <c r="K29" i="19"/>
  <c r="N29" i="19"/>
  <c r="O29" i="19" s="1"/>
  <c r="H30" i="19"/>
  <c r="K30" i="19"/>
  <c r="K32" i="19" s="1"/>
  <c r="N30" i="19"/>
  <c r="O30" i="19" s="1"/>
  <c r="H31" i="19"/>
  <c r="K31" i="19"/>
  <c r="N31" i="19"/>
  <c r="O31" i="19" s="1"/>
  <c r="F32" i="19"/>
  <c r="F101" i="19" s="1"/>
  <c r="G32" i="19"/>
  <c r="I32" i="19"/>
  <c r="J32" i="19"/>
  <c r="L32" i="19"/>
  <c r="M32" i="19"/>
  <c r="H35" i="19"/>
  <c r="K35" i="19"/>
  <c r="N35" i="19"/>
  <c r="O35" i="19" s="1"/>
  <c r="H36" i="19"/>
  <c r="K36" i="19"/>
  <c r="N36" i="19"/>
  <c r="O36" i="19"/>
  <c r="H37" i="19"/>
  <c r="K37" i="19"/>
  <c r="N37" i="19"/>
  <c r="O37" i="19" s="1"/>
  <c r="H38" i="19"/>
  <c r="K38" i="19"/>
  <c r="N38" i="19"/>
  <c r="O38" i="19" s="1"/>
  <c r="H39" i="19"/>
  <c r="K39" i="19"/>
  <c r="N39" i="19"/>
  <c r="O39" i="19" s="1"/>
  <c r="H40" i="19"/>
  <c r="K40" i="19"/>
  <c r="N40" i="19"/>
  <c r="O40" i="19"/>
  <c r="H41" i="19"/>
  <c r="K41" i="19"/>
  <c r="N41" i="19"/>
  <c r="O41" i="19" s="1"/>
  <c r="H42" i="19"/>
  <c r="K42" i="19"/>
  <c r="N42" i="19"/>
  <c r="O42" i="19" s="1"/>
  <c r="H43" i="19"/>
  <c r="K43" i="19"/>
  <c r="N43" i="19"/>
  <c r="O43" i="19" s="1"/>
  <c r="H44" i="19"/>
  <c r="K44" i="19"/>
  <c r="N44" i="19"/>
  <c r="O44" i="19"/>
  <c r="H45" i="19"/>
  <c r="K45" i="19"/>
  <c r="N45" i="19"/>
  <c r="O45" i="19" s="1"/>
  <c r="H46" i="19"/>
  <c r="K46" i="19"/>
  <c r="N46" i="19"/>
  <c r="O46" i="19" s="1"/>
  <c r="H47" i="19"/>
  <c r="K47" i="19"/>
  <c r="N47" i="19"/>
  <c r="O47" i="19" s="1"/>
  <c r="H48" i="19"/>
  <c r="K48" i="19"/>
  <c r="N48" i="19"/>
  <c r="O48" i="19" s="1"/>
  <c r="H49" i="19"/>
  <c r="K49" i="19"/>
  <c r="N49" i="19"/>
  <c r="O49" i="19" s="1"/>
  <c r="H50" i="19"/>
  <c r="K50" i="19"/>
  <c r="N50" i="19"/>
  <c r="O50" i="19"/>
  <c r="F51" i="19"/>
  <c r="G51" i="19"/>
  <c r="I51" i="19"/>
  <c r="J51" i="19"/>
  <c r="K51" i="19"/>
  <c r="L51" i="19"/>
  <c r="M51" i="19"/>
  <c r="H54" i="19"/>
  <c r="K54" i="19"/>
  <c r="N54" i="19"/>
  <c r="H55" i="19"/>
  <c r="H62" i="19" s="1"/>
  <c r="K55" i="19"/>
  <c r="N55" i="19"/>
  <c r="O55" i="19" s="1"/>
  <c r="H56" i="19"/>
  <c r="K56" i="19"/>
  <c r="N56" i="19"/>
  <c r="O56" i="19" s="1"/>
  <c r="H57" i="19"/>
  <c r="K57" i="19"/>
  <c r="N57" i="19"/>
  <c r="O57" i="19" s="1"/>
  <c r="H58" i="19"/>
  <c r="K58" i="19"/>
  <c r="N58" i="19"/>
  <c r="O58" i="19" s="1"/>
  <c r="H59" i="19"/>
  <c r="K59" i="19"/>
  <c r="K62" i="19" s="1"/>
  <c r="N59" i="19"/>
  <c r="O59" i="19" s="1"/>
  <c r="H60" i="19"/>
  <c r="K60" i="19"/>
  <c r="N60" i="19"/>
  <c r="O60" i="19" s="1"/>
  <c r="H61" i="19"/>
  <c r="K61" i="19"/>
  <c r="N61" i="19"/>
  <c r="O61" i="19" s="1"/>
  <c r="F62" i="19"/>
  <c r="G62" i="19"/>
  <c r="I62" i="19"/>
  <c r="J62" i="19"/>
  <c r="L62" i="19"/>
  <c r="M62" i="19"/>
  <c r="H65" i="19"/>
  <c r="K65" i="19"/>
  <c r="N65" i="19"/>
  <c r="O65" i="19"/>
  <c r="H66" i="19"/>
  <c r="K66" i="19"/>
  <c r="N66" i="19"/>
  <c r="O66" i="19" s="1"/>
  <c r="H67" i="19"/>
  <c r="K67" i="19"/>
  <c r="N67" i="19"/>
  <c r="O67" i="19" s="1"/>
  <c r="H68" i="19"/>
  <c r="K68" i="19"/>
  <c r="N68" i="19"/>
  <c r="O68" i="19" s="1"/>
  <c r="H69" i="19"/>
  <c r="K69" i="19"/>
  <c r="N69" i="19"/>
  <c r="O69" i="19" s="1"/>
  <c r="H70" i="19"/>
  <c r="K70" i="19"/>
  <c r="N70" i="19"/>
  <c r="O70" i="19" s="1"/>
  <c r="H71" i="19"/>
  <c r="K71" i="19"/>
  <c r="N71" i="19"/>
  <c r="O71" i="19"/>
  <c r="H73" i="19"/>
  <c r="K73" i="19"/>
  <c r="N73" i="19"/>
  <c r="O73" i="19" s="1"/>
  <c r="H74" i="19"/>
  <c r="K74" i="19"/>
  <c r="N74" i="19"/>
  <c r="O74" i="19"/>
  <c r="H75" i="19"/>
  <c r="K75" i="19"/>
  <c r="N75" i="19"/>
  <c r="O75" i="19" s="1"/>
  <c r="H76" i="19"/>
  <c r="K76" i="19"/>
  <c r="N76" i="19"/>
  <c r="O76" i="19" s="1"/>
  <c r="H77" i="19"/>
  <c r="K77" i="19"/>
  <c r="N77" i="19"/>
  <c r="O77" i="19" s="1"/>
  <c r="H78" i="19"/>
  <c r="K78" i="19"/>
  <c r="N78" i="19"/>
  <c r="O78" i="19"/>
  <c r="H79" i="19"/>
  <c r="K79" i="19"/>
  <c r="N79" i="19"/>
  <c r="O79" i="19" s="1"/>
  <c r="H80" i="19"/>
  <c r="K80" i="19"/>
  <c r="N80" i="19"/>
  <c r="O80" i="19" s="1"/>
  <c r="F81" i="19"/>
  <c r="G81" i="19"/>
  <c r="I81" i="19"/>
  <c r="J81" i="19"/>
  <c r="K81" i="19"/>
  <c r="L81" i="19"/>
  <c r="L101" i="19" s="1"/>
  <c r="M81" i="19"/>
  <c r="H84" i="19"/>
  <c r="K84" i="19"/>
  <c r="N84" i="19"/>
  <c r="H85" i="19"/>
  <c r="K85" i="19"/>
  <c r="N85" i="19"/>
  <c r="O85" i="19" s="1"/>
  <c r="H86" i="19"/>
  <c r="K86" i="19"/>
  <c r="N86" i="19"/>
  <c r="O86" i="19" s="1"/>
  <c r="H87" i="19"/>
  <c r="K87" i="19"/>
  <c r="N87" i="19"/>
  <c r="O87" i="19" s="1"/>
  <c r="H88" i="19"/>
  <c r="K88" i="19"/>
  <c r="N88" i="19"/>
  <c r="O88" i="19" s="1"/>
  <c r="H89" i="19"/>
  <c r="H98" i="19" s="1"/>
  <c r="K89" i="19"/>
  <c r="N89" i="19"/>
  <c r="O89" i="19" s="1"/>
  <c r="H90" i="19"/>
  <c r="K90" i="19"/>
  <c r="N90" i="19"/>
  <c r="O90" i="19" s="1"/>
  <c r="H91" i="19"/>
  <c r="K91" i="19"/>
  <c r="N91" i="19"/>
  <c r="O91" i="19" s="1"/>
  <c r="H92" i="19"/>
  <c r="K92" i="19"/>
  <c r="N92" i="19"/>
  <c r="O92" i="19" s="1"/>
  <c r="H93" i="19"/>
  <c r="K93" i="19"/>
  <c r="N93" i="19"/>
  <c r="O93" i="19" s="1"/>
  <c r="H94" i="19"/>
  <c r="K94" i="19"/>
  <c r="N94" i="19"/>
  <c r="O94" i="19" s="1"/>
  <c r="H95" i="19"/>
  <c r="K95" i="19"/>
  <c r="N95" i="19"/>
  <c r="O95" i="19" s="1"/>
  <c r="H96" i="19"/>
  <c r="K96" i="19"/>
  <c r="N96" i="19"/>
  <c r="O96" i="19" s="1"/>
  <c r="H97" i="19"/>
  <c r="K97" i="19"/>
  <c r="N97" i="19"/>
  <c r="O97" i="19" s="1"/>
  <c r="F98" i="19"/>
  <c r="G98" i="19"/>
  <c r="I98" i="19"/>
  <c r="J98" i="19"/>
  <c r="K98" i="19"/>
  <c r="L98" i="19"/>
  <c r="M98" i="19"/>
  <c r="I101" i="19"/>
  <c r="H105" i="19"/>
  <c r="K105" i="19"/>
  <c r="N105" i="19"/>
  <c r="O105" i="19" s="1"/>
  <c r="H108" i="19"/>
  <c r="K108" i="19"/>
  <c r="N108" i="19"/>
  <c r="H109" i="19"/>
  <c r="H114" i="19" s="1"/>
  <c r="K109" i="19"/>
  <c r="K114" i="19" s="1"/>
  <c r="N109" i="19"/>
  <c r="O109" i="19" s="1"/>
  <c r="H110" i="19"/>
  <c r="K110" i="19"/>
  <c r="N110" i="19"/>
  <c r="O110" i="19" s="1"/>
  <c r="H111" i="19"/>
  <c r="K111" i="19"/>
  <c r="N111" i="19"/>
  <c r="O111" i="19" s="1"/>
  <c r="H112" i="19"/>
  <c r="K112" i="19"/>
  <c r="N112" i="19"/>
  <c r="O112" i="19" s="1"/>
  <c r="H113" i="19"/>
  <c r="K113" i="19"/>
  <c r="N113" i="19"/>
  <c r="O113" i="19" s="1"/>
  <c r="F114" i="19"/>
  <c r="G114" i="19"/>
  <c r="I114" i="19"/>
  <c r="J114" i="19"/>
  <c r="J149" i="19" s="1"/>
  <c r="L114" i="19"/>
  <c r="M114" i="19"/>
  <c r="H117" i="19"/>
  <c r="K117" i="19"/>
  <c r="K119" i="19" s="1"/>
  <c r="N117" i="19"/>
  <c r="N119" i="19" s="1"/>
  <c r="O119" i="19" s="1"/>
  <c r="H118" i="19"/>
  <c r="K118" i="19"/>
  <c r="N118" i="19"/>
  <c r="O118" i="19" s="1"/>
  <c r="F119" i="19"/>
  <c r="G119" i="19"/>
  <c r="H119" i="19"/>
  <c r="I119" i="19"/>
  <c r="I149" i="19" s="1"/>
  <c r="J119" i="19"/>
  <c r="L119" i="19"/>
  <c r="M119" i="19"/>
  <c r="H122" i="19"/>
  <c r="K122" i="19"/>
  <c r="N122" i="19"/>
  <c r="O122" i="19" s="1"/>
  <c r="H123" i="19"/>
  <c r="K123" i="19"/>
  <c r="N123" i="19"/>
  <c r="O123" i="19" s="1"/>
  <c r="H124" i="19"/>
  <c r="K124" i="19"/>
  <c r="N124" i="19"/>
  <c r="O124" i="19" s="1"/>
  <c r="H125" i="19"/>
  <c r="K125" i="19"/>
  <c r="N125" i="19"/>
  <c r="O125" i="19" s="1"/>
  <c r="H126" i="19"/>
  <c r="K126" i="19"/>
  <c r="N126" i="19"/>
  <c r="O126" i="19" s="1"/>
  <c r="H127" i="19"/>
  <c r="K127" i="19"/>
  <c r="N127" i="19"/>
  <c r="O127" i="19" s="1"/>
  <c r="H128" i="19"/>
  <c r="K128" i="19"/>
  <c r="N128" i="19"/>
  <c r="O128" i="19" s="1"/>
  <c r="H129" i="19"/>
  <c r="K129" i="19"/>
  <c r="N129" i="19"/>
  <c r="O129" i="19" s="1"/>
  <c r="H130" i="19"/>
  <c r="K130" i="19"/>
  <c r="N130" i="19"/>
  <c r="O130" i="19" s="1"/>
  <c r="H131" i="19"/>
  <c r="K131" i="19"/>
  <c r="N131" i="19"/>
  <c r="O131" i="19" s="1"/>
  <c r="H132" i="19"/>
  <c r="K132" i="19"/>
  <c r="N132" i="19"/>
  <c r="O132" i="19" s="1"/>
  <c r="H133" i="19"/>
  <c r="K133" i="19"/>
  <c r="N133" i="19"/>
  <c r="O133" i="19" s="1"/>
  <c r="H134" i="19"/>
  <c r="K134" i="19"/>
  <c r="N134" i="19"/>
  <c r="O134" i="19" s="1"/>
  <c r="H135" i="19"/>
  <c r="K135" i="19"/>
  <c r="N135" i="19"/>
  <c r="O135" i="19" s="1"/>
  <c r="H136" i="19"/>
  <c r="K136" i="19"/>
  <c r="N136" i="19"/>
  <c r="O136" i="19" s="1"/>
  <c r="H137" i="19"/>
  <c r="K137" i="19"/>
  <c r="N137" i="19"/>
  <c r="O137" i="19" s="1"/>
  <c r="H138" i="19"/>
  <c r="K138" i="19"/>
  <c r="N138" i="19"/>
  <c r="O138" i="19" s="1"/>
  <c r="H139" i="19"/>
  <c r="K139" i="19"/>
  <c r="N139" i="19"/>
  <c r="O139" i="19" s="1"/>
  <c r="H140" i="19"/>
  <c r="K140" i="19"/>
  <c r="N140" i="19"/>
  <c r="O140" i="19" s="1"/>
  <c r="H141" i="19"/>
  <c r="K141" i="19"/>
  <c r="N141" i="19"/>
  <c r="O141" i="19" s="1"/>
  <c r="H142" i="19"/>
  <c r="K142" i="19"/>
  <c r="N142" i="19"/>
  <c r="O142" i="19" s="1"/>
  <c r="H143" i="19"/>
  <c r="K143" i="19"/>
  <c r="N143" i="19"/>
  <c r="O143" i="19" s="1"/>
  <c r="H144" i="19"/>
  <c r="K144" i="19"/>
  <c r="N144" i="19"/>
  <c r="O144" i="19" s="1"/>
  <c r="H145" i="19"/>
  <c r="K145" i="19"/>
  <c r="N145" i="19"/>
  <c r="O145" i="19" s="1"/>
  <c r="F146" i="19"/>
  <c r="F149" i="19" s="1"/>
  <c r="G146" i="19"/>
  <c r="G149" i="19" s="1"/>
  <c r="I146" i="19"/>
  <c r="J146" i="19"/>
  <c r="L146" i="19"/>
  <c r="M146" i="19"/>
  <c r="L149" i="19"/>
  <c r="L152" i="19" s="1"/>
  <c r="M149" i="19"/>
  <c r="G5" i="18"/>
  <c r="G6" i="18"/>
  <c r="G7" i="18"/>
  <c r="G8" i="18"/>
  <c r="P8" i="18"/>
  <c r="G9" i="18"/>
  <c r="P9" i="18"/>
  <c r="B10" i="18"/>
  <c r="C10" i="18"/>
  <c r="D10" i="18"/>
  <c r="E10" i="18"/>
  <c r="F10" i="18"/>
  <c r="H10" i="18"/>
  <c r="I10" i="18"/>
  <c r="G11" i="18"/>
  <c r="G12" i="18"/>
  <c r="G13" i="18"/>
  <c r="M13" i="18"/>
  <c r="P13" i="18"/>
  <c r="G14" i="18"/>
  <c r="P14" i="18"/>
  <c r="G15" i="18"/>
  <c r="G16" i="18"/>
  <c r="P16" i="18"/>
  <c r="B17" i="18"/>
  <c r="B18" i="18" s="1"/>
  <c r="C17" i="18"/>
  <c r="D17" i="18"/>
  <c r="E17" i="18"/>
  <c r="F17" i="18"/>
  <c r="G17" i="18"/>
  <c r="H17" i="18"/>
  <c r="H18" i="18" s="1"/>
  <c r="I17" i="18"/>
  <c r="I18" i="18" s="1"/>
  <c r="M17" i="18"/>
  <c r="C18" i="18"/>
  <c r="E18" i="18"/>
  <c r="F18" i="18"/>
  <c r="P18" i="18"/>
  <c r="F24" i="18"/>
  <c r="F25" i="18"/>
  <c r="O25" i="18"/>
  <c r="F26" i="18"/>
  <c r="F27" i="18"/>
  <c r="O27" i="18"/>
  <c r="F28" i="18"/>
  <c r="B29" i="18"/>
  <c r="C29" i="18"/>
  <c r="D29" i="18"/>
  <c r="E29" i="18"/>
  <c r="G29" i="18"/>
  <c r="H29" i="18"/>
  <c r="I29" i="18"/>
  <c r="J29" i="18"/>
  <c r="O29" i="18"/>
  <c r="F30" i="18"/>
  <c r="F31" i="18"/>
  <c r="O31" i="18"/>
  <c r="F32" i="18"/>
  <c r="F33" i="18"/>
  <c r="O33" i="18"/>
  <c r="F34" i="18"/>
  <c r="F35" i="18"/>
  <c r="O35" i="18"/>
  <c r="B36" i="18"/>
  <c r="C36" i="18"/>
  <c r="D36" i="18"/>
  <c r="E36" i="18"/>
  <c r="F36" i="18"/>
  <c r="G36" i="18"/>
  <c r="G37" i="18" s="1"/>
  <c r="H36" i="18"/>
  <c r="H37" i="18" s="1"/>
  <c r="I36" i="18"/>
  <c r="I37" i="18" s="1"/>
  <c r="J36" i="18"/>
  <c r="J37" i="18" s="1"/>
  <c r="C37" i="18"/>
  <c r="D37" i="18"/>
  <c r="O24" i="18" s="1"/>
  <c r="E37" i="18"/>
  <c r="O37" i="18"/>
  <c r="F4" i="17"/>
  <c r="F5" i="17"/>
  <c r="N5" i="17"/>
  <c r="F6" i="17"/>
  <c r="F7" i="17"/>
  <c r="N7" i="17"/>
  <c r="F8" i="17"/>
  <c r="B9" i="17"/>
  <c r="C9" i="17"/>
  <c r="D9" i="17"/>
  <c r="E9" i="17"/>
  <c r="E17" i="17" s="1"/>
  <c r="G9" i="17"/>
  <c r="H9" i="17"/>
  <c r="I9" i="17"/>
  <c r="J9" i="17"/>
  <c r="N9" i="17"/>
  <c r="F10" i="17"/>
  <c r="F11" i="17"/>
  <c r="N11" i="17"/>
  <c r="F12" i="17"/>
  <c r="F13" i="17"/>
  <c r="N13" i="17"/>
  <c r="F14" i="17"/>
  <c r="F15" i="17"/>
  <c r="N15" i="17"/>
  <c r="B16" i="17"/>
  <c r="C16" i="17"/>
  <c r="D16" i="17"/>
  <c r="E16" i="17"/>
  <c r="F16" i="17"/>
  <c r="G16" i="17"/>
  <c r="G17" i="17" s="1"/>
  <c r="H16" i="17"/>
  <c r="H17" i="17" s="1"/>
  <c r="I16" i="17"/>
  <c r="I17" i="17" s="1"/>
  <c r="J16" i="17"/>
  <c r="J17" i="17" s="1"/>
  <c r="C17" i="17"/>
  <c r="D17" i="17"/>
  <c r="N4" i="17" s="1"/>
  <c r="F17" i="17"/>
  <c r="N17" i="17"/>
  <c r="P26" i="17"/>
  <c r="B28" i="17"/>
  <c r="C28" i="17"/>
  <c r="D28" i="17"/>
  <c r="E28" i="17"/>
  <c r="F28" i="17"/>
  <c r="G28" i="17"/>
  <c r="H28" i="17"/>
  <c r="I28" i="17"/>
  <c r="J28" i="17"/>
  <c r="B35" i="17"/>
  <c r="B36" i="17" s="1"/>
  <c r="C35" i="17"/>
  <c r="D35" i="17"/>
  <c r="D36" i="17" s="1"/>
  <c r="E35" i="17"/>
  <c r="G35" i="17"/>
  <c r="G36" i="17" s="1"/>
  <c r="H35" i="17"/>
  <c r="I35" i="17"/>
  <c r="J35" i="17"/>
  <c r="J36" i="17" s="1"/>
  <c r="C36" i="17"/>
  <c r="M25" i="17" s="1"/>
  <c r="E36" i="17"/>
  <c r="H36" i="17"/>
  <c r="I36" i="17"/>
  <c r="H9" i="24"/>
  <c r="H10" i="24"/>
  <c r="H11" i="24"/>
  <c r="H12" i="24"/>
  <c r="H13" i="24"/>
  <c r="B14" i="24"/>
  <c r="C14" i="24"/>
  <c r="L14" i="24" s="1"/>
  <c r="D14" i="24"/>
  <c r="E14" i="24"/>
  <c r="F14" i="24"/>
  <c r="G14" i="24"/>
  <c r="I14" i="24"/>
  <c r="J14" i="24"/>
  <c r="H16" i="24"/>
  <c r="H17" i="24"/>
  <c r="H18" i="24"/>
  <c r="H19" i="24"/>
  <c r="H20" i="24"/>
  <c r="H21" i="24"/>
  <c r="B22" i="24"/>
  <c r="B23" i="24" s="1"/>
  <c r="C22" i="24"/>
  <c r="D22" i="24"/>
  <c r="H22" i="24" s="1"/>
  <c r="E22" i="24"/>
  <c r="E23" i="24" s="1"/>
  <c r="F22" i="24"/>
  <c r="G22" i="24"/>
  <c r="G23" i="24" s="1"/>
  <c r="I22" i="24"/>
  <c r="J22" i="24"/>
  <c r="J23" i="24" s="1"/>
  <c r="C23" i="24"/>
  <c r="L10" i="24" s="1"/>
  <c r="F23" i="24"/>
  <c r="I23" i="24"/>
  <c r="N30" i="17" l="1"/>
  <c r="N23" i="17"/>
  <c r="N33" i="17"/>
  <c r="N26" i="17"/>
  <c r="N29" i="17"/>
  <c r="N27" i="17"/>
  <c r="N34" i="17"/>
  <c r="N36" i="17"/>
  <c r="N28" i="17"/>
  <c r="N31" i="17"/>
  <c r="F36" i="17"/>
  <c r="N24" i="17"/>
  <c r="N32" i="17"/>
  <c r="N25" i="17"/>
  <c r="L26" i="17"/>
  <c r="L31" i="17"/>
  <c r="L24" i="17"/>
  <c r="L25" i="17"/>
  <c r="L27" i="17"/>
  <c r="L23" i="17"/>
  <c r="L32" i="17"/>
  <c r="L35" i="17"/>
  <c r="L29" i="17"/>
  <c r="L33" i="17"/>
  <c r="L30" i="17"/>
  <c r="L34" i="17"/>
  <c r="L36" i="17"/>
  <c r="K9" i="24"/>
  <c r="K16" i="24"/>
  <c r="K18" i="24"/>
  <c r="K20" i="24"/>
  <c r="K22" i="24"/>
  <c r="K23" i="24" s="1"/>
  <c r="K13" i="24"/>
  <c r="K14" i="24"/>
  <c r="K11" i="24"/>
  <c r="K19" i="24"/>
  <c r="K12" i="24"/>
  <c r="K17" i="24"/>
  <c r="K21" i="24"/>
  <c r="K10" i="24"/>
  <c r="N7" i="18"/>
  <c r="N12" i="18"/>
  <c r="N17" i="18"/>
  <c r="N9" i="18"/>
  <c r="N14" i="18"/>
  <c r="N6" i="18"/>
  <c r="N11" i="18"/>
  <c r="N8" i="18"/>
  <c r="N13" i="18"/>
  <c r="M101" i="19"/>
  <c r="F35" i="17"/>
  <c r="M29" i="17"/>
  <c r="N29" i="18"/>
  <c r="M9" i="18"/>
  <c r="M14" i="18"/>
  <c r="M6" i="18"/>
  <c r="M11" i="18"/>
  <c r="M16" i="18"/>
  <c r="M18" i="18"/>
  <c r="M5" i="18"/>
  <c r="M10" i="18"/>
  <c r="M7" i="18"/>
  <c r="O117" i="19"/>
  <c r="J101" i="19"/>
  <c r="J152" i="19" s="1"/>
  <c r="N81" i="19"/>
  <c r="O81" i="19" s="1"/>
  <c r="N62" i="19"/>
  <c r="O62" i="19" s="1"/>
  <c r="O54" i="19"/>
  <c r="G101" i="19"/>
  <c r="G152" i="19" s="1"/>
  <c r="H92" i="23"/>
  <c r="M23" i="17"/>
  <c r="M33" i="17"/>
  <c r="M26" i="17"/>
  <c r="M28" i="17"/>
  <c r="M27" i="17"/>
  <c r="G10" i="18"/>
  <c r="D18" i="18"/>
  <c r="K101" i="19"/>
  <c r="N35" i="17"/>
  <c r="M9" i="17"/>
  <c r="N24" i="18"/>
  <c r="N26" i="18"/>
  <c r="N28" i="18"/>
  <c r="N30" i="18"/>
  <c r="N32" i="18"/>
  <c r="N34" i="18"/>
  <c r="N36" i="18"/>
  <c r="N25" i="18"/>
  <c r="N27" i="18"/>
  <c r="N31" i="18"/>
  <c r="N33" i="18"/>
  <c r="N35" i="18"/>
  <c r="N37" i="18"/>
  <c r="I152" i="19"/>
  <c r="N11" i="19"/>
  <c r="O11" i="19" s="1"/>
  <c r="O9" i="19"/>
  <c r="F99" i="16"/>
  <c r="L20" i="24"/>
  <c r="L18" i="24"/>
  <c r="L16" i="24"/>
  <c r="H14" i="24"/>
  <c r="L13" i="24"/>
  <c r="L9" i="24"/>
  <c r="M24" i="17"/>
  <c r="N16" i="18"/>
  <c r="N10" i="18"/>
  <c r="H81" i="19"/>
  <c r="H101" i="19" s="1"/>
  <c r="H32" i="19"/>
  <c r="E99" i="16"/>
  <c r="J37" i="16"/>
  <c r="K146" i="19"/>
  <c r="K149" i="19" s="1"/>
  <c r="K152" i="19" s="1"/>
  <c r="N114" i="19"/>
  <c r="O114" i="19" s="1"/>
  <c r="O108" i="19"/>
  <c r="O51" i="19"/>
  <c r="N32" i="19"/>
  <c r="O32" i="19" s="1"/>
  <c r="G99" i="16"/>
  <c r="J99" i="16" s="1"/>
  <c r="N18" i="18"/>
  <c r="F152" i="19"/>
  <c r="H146" i="19"/>
  <c r="H149" i="19" s="1"/>
  <c r="N98" i="19"/>
  <c r="O84" i="19"/>
  <c r="N51" i="19"/>
  <c r="O6" i="19"/>
  <c r="J172" i="23"/>
  <c r="J160" i="23"/>
  <c r="E180" i="23"/>
  <c r="E182" i="23" s="1"/>
  <c r="J182" i="23" s="1"/>
  <c r="L22" i="24"/>
  <c r="L23" i="24" s="1"/>
  <c r="L11" i="24"/>
  <c r="M35" i="17"/>
  <c r="M32" i="17"/>
  <c r="M4" i="17"/>
  <c r="M6" i="17"/>
  <c r="M8" i="17"/>
  <c r="M10" i="17"/>
  <c r="M12" i="17"/>
  <c r="M14" i="17"/>
  <c r="M16" i="17"/>
  <c r="M5" i="17"/>
  <c r="M7" i="17"/>
  <c r="M11" i="17"/>
  <c r="M13" i="17"/>
  <c r="M15" i="17"/>
  <c r="M17" i="17"/>
  <c r="B37" i="18"/>
  <c r="L16" i="17"/>
  <c r="B17" i="17"/>
  <c r="N15" i="18"/>
  <c r="M31" i="17"/>
  <c r="F29" i="18"/>
  <c r="M15" i="18"/>
  <c r="M12" i="18"/>
  <c r="N5" i="18"/>
  <c r="F92" i="23"/>
  <c r="L28" i="17"/>
  <c r="D23" i="24"/>
  <c r="L21" i="24"/>
  <c r="L19" i="24"/>
  <c r="L17" i="24"/>
  <c r="L12" i="24"/>
  <c r="M36" i="17"/>
  <c r="M34" i="17"/>
  <c r="M30" i="17"/>
  <c r="F9" i="17"/>
  <c r="F37" i="18"/>
  <c r="P5" i="18"/>
  <c r="P10" i="18"/>
  <c r="P15" i="18"/>
  <c r="P7" i="18"/>
  <c r="P12" i="18"/>
  <c r="P17" i="18"/>
  <c r="P6" i="18"/>
  <c r="P11" i="18"/>
  <c r="M8" i="18"/>
  <c r="N146" i="19"/>
  <c r="H51" i="19"/>
  <c r="N26" i="19"/>
  <c r="O26" i="19" s="1"/>
  <c r="AB81" i="25"/>
  <c r="T81" i="25"/>
  <c r="L81" i="25"/>
  <c r="D81" i="25"/>
  <c r="F98" i="14"/>
  <c r="G100" i="16"/>
  <c r="J100" i="16" s="1"/>
  <c r="J88" i="16"/>
  <c r="J180" i="23"/>
  <c r="O24" i="19"/>
  <c r="O4" i="19"/>
  <c r="N16" i="17"/>
  <c r="N14" i="17"/>
  <c r="N12" i="17"/>
  <c r="N10" i="17"/>
  <c r="N8" i="17"/>
  <c r="N6" i="17"/>
  <c r="O36" i="18"/>
  <c r="O34" i="18"/>
  <c r="O32" i="18"/>
  <c r="O30" i="18"/>
  <c r="O28" i="18"/>
  <c r="O26" i="18"/>
  <c r="G98" i="14"/>
  <c r="J98" i="14" s="1"/>
  <c r="M24" i="18" l="1"/>
  <c r="M26" i="18"/>
  <c r="M28" i="18"/>
  <c r="M30" i="18"/>
  <c r="M32" i="18"/>
  <c r="M34" i="18"/>
  <c r="M37" i="18"/>
  <c r="M27" i="18"/>
  <c r="M31" i="18"/>
  <c r="M35" i="18"/>
  <c r="M25" i="18"/>
  <c r="M29" i="18"/>
  <c r="M33" i="18"/>
  <c r="M36" i="18"/>
  <c r="O98" i="19"/>
  <c r="N101" i="19"/>
  <c r="O101" i="19" s="1"/>
  <c r="M12" i="24"/>
  <c r="M14" i="24"/>
  <c r="M19" i="24"/>
  <c r="M10" i="24"/>
  <c r="M17" i="24"/>
  <c r="M21" i="24"/>
  <c r="H23" i="24"/>
  <c r="M9" i="24"/>
  <c r="M11" i="24"/>
  <c r="M13" i="24"/>
  <c r="M16" i="24"/>
  <c r="M18" i="24"/>
  <c r="M20" i="24"/>
  <c r="O15" i="18"/>
  <c r="O7" i="18"/>
  <c r="O12" i="18"/>
  <c r="O17" i="18"/>
  <c r="O9" i="18"/>
  <c r="O14" i="18"/>
  <c r="O16" i="18"/>
  <c r="O18" i="18"/>
  <c r="O8" i="18"/>
  <c r="O13" i="18"/>
  <c r="O5" i="18"/>
  <c r="O6" i="18"/>
  <c r="O11" i="18"/>
  <c r="L4" i="17"/>
  <c r="L6" i="17"/>
  <c r="L8" i="17"/>
  <c r="L10" i="17"/>
  <c r="L12" i="17"/>
  <c r="L14" i="17"/>
  <c r="L7" i="17"/>
  <c r="L11" i="17"/>
  <c r="L15" i="17"/>
  <c r="L17" i="17"/>
  <c r="L5" i="17"/>
  <c r="L9" i="17"/>
  <c r="L13" i="17"/>
  <c r="H152" i="19"/>
  <c r="M152" i="19"/>
  <c r="O10" i="18"/>
  <c r="M22" i="24"/>
  <c r="M23" i="24" s="1"/>
  <c r="N149" i="19"/>
  <c r="O146" i="19"/>
  <c r="G18" i="18"/>
  <c r="N152" i="19" l="1"/>
  <c r="O152" i="19" s="1"/>
  <c r="O149" i="19"/>
</calcChain>
</file>

<file path=xl/sharedStrings.xml><?xml version="1.0" encoding="utf-8"?>
<sst xmlns="http://schemas.openxmlformats.org/spreadsheetml/2006/main" count="2980" uniqueCount="743">
  <si>
    <t>Etablissement</t>
  </si>
  <si>
    <t>MOLSHEIM</t>
  </si>
  <si>
    <t>SCHIRMECK</t>
  </si>
  <si>
    <t>HAGUENAU</t>
  </si>
  <si>
    <t>WISSEMBOURG</t>
  </si>
  <si>
    <t>SELESTAT</t>
  </si>
  <si>
    <t>MULHOUSE</t>
  </si>
  <si>
    <t>COLMAR</t>
  </si>
  <si>
    <t>STE-MARIE-AUX-MINES</t>
  </si>
  <si>
    <t>CAP2 employé technique de laboratoire</t>
  </si>
  <si>
    <t>STRASBOURG</t>
  </si>
  <si>
    <t>OBERNAI</t>
  </si>
  <si>
    <t>THANN</t>
  </si>
  <si>
    <t>CERNAY</t>
  </si>
  <si>
    <t>SAVERNE</t>
  </si>
  <si>
    <t>BEP mise en oeuvre des mat : plast.composites</t>
  </si>
  <si>
    <t>INGERSHEIM</t>
  </si>
  <si>
    <t>BEP équipements techniques énergie</t>
  </si>
  <si>
    <t>ILLKIRCH</t>
  </si>
  <si>
    <t>BEP construction bâtiment gros- œuvre</t>
  </si>
  <si>
    <t>BEP finition</t>
  </si>
  <si>
    <t xml:space="preserve">BEP bois et matériaux associés </t>
  </si>
  <si>
    <t>BISCHWILLER</t>
  </si>
  <si>
    <t>BEP maintenance systèmes mécaniques</t>
  </si>
  <si>
    <t>SARRE-UNION</t>
  </si>
  <si>
    <t>ALTKIRCH</t>
  </si>
  <si>
    <t>GUEBWILLER</t>
  </si>
  <si>
    <t>SAINT LOUIS</t>
  </si>
  <si>
    <t>SAINT-LOUIS</t>
  </si>
  <si>
    <t>PULVERSHEIM</t>
  </si>
  <si>
    <t>BEP MSMA (1 an)</t>
  </si>
  <si>
    <t>SCHILTIGHEIM</t>
  </si>
  <si>
    <t>MASEVAUX</t>
  </si>
  <si>
    <t>BEP maintenance véhicules automobiles (auto)</t>
  </si>
  <si>
    <t>ILLZACH</t>
  </si>
  <si>
    <t>BEP carrosserie</t>
  </si>
  <si>
    <t>BEP ROC structures métalliques</t>
  </si>
  <si>
    <t>CAP2 équipt électriq. &amp; électron. auto.</t>
  </si>
  <si>
    <t>BEP VAM</t>
  </si>
  <si>
    <t>BEP VAM (1 an)</t>
  </si>
  <si>
    <t>WITTELSHEIM</t>
  </si>
  <si>
    <t>BEP métiers de la comptabilité</t>
  </si>
  <si>
    <t>BEP métiers de la comptabilité (1an)</t>
  </si>
  <si>
    <t>ERSTEIN</t>
  </si>
  <si>
    <t>BEP indus graph. prép FI</t>
  </si>
  <si>
    <t>BEP indus graph. impression</t>
  </si>
  <si>
    <t>BEP métiers du secrétariat</t>
  </si>
  <si>
    <t>BEP métiers du secrétariat (1 an)</t>
  </si>
  <si>
    <t>BEP agent en assainissement radioactif</t>
  </si>
  <si>
    <t>CAP NMP ETC</t>
  </si>
  <si>
    <t>BT encadrement de chantier génie civil</t>
  </si>
  <si>
    <t>BT collaborateur d'architecte</t>
  </si>
  <si>
    <t>BTn STI génie civil</t>
  </si>
  <si>
    <t>BTn STI génie énergétique</t>
  </si>
  <si>
    <t>BISCHHEIM</t>
  </si>
  <si>
    <t>1ère d'adaptation STT</t>
  </si>
  <si>
    <t>BARR</t>
  </si>
  <si>
    <t>BOUXWILLER</t>
  </si>
  <si>
    <t>1ère d'adaptation STT AAC</t>
  </si>
  <si>
    <t>BAC PRO maintenance des syst. méca. automat.</t>
  </si>
  <si>
    <t>BAC PRO productique mécanique</t>
  </si>
  <si>
    <t>BAC PRO commerce</t>
  </si>
  <si>
    <t>BAC PRO maintenance appar.&amp; équi.ménag.&amp; de coll.</t>
  </si>
  <si>
    <t>BAC PRO comptabilité</t>
  </si>
  <si>
    <t>BAC PRO secrétariat</t>
  </si>
  <si>
    <t>BAC PRO services</t>
  </si>
  <si>
    <t>BAC PRO hygiène et environnement</t>
  </si>
  <si>
    <t>BAC PRO définition de produits industriels</t>
  </si>
  <si>
    <t>BAC PRO équipements et intallations électriques</t>
  </si>
  <si>
    <t>BAC PRO bio-industries de transformation</t>
  </si>
  <si>
    <t>BAC PRO productique bois</t>
  </si>
  <si>
    <t xml:space="preserve">BAC PRO logistique </t>
  </si>
  <si>
    <t>BAC PRO  ROC &amp; structures métalliques</t>
  </si>
  <si>
    <t>BAC PRO vente représentation</t>
  </si>
  <si>
    <t>BAC PRO secrétariat (1 an)</t>
  </si>
  <si>
    <t>BAC PRO maintenance audiovisuel électronique</t>
  </si>
  <si>
    <t>BAC PRO mise en oeuvre matx:ind.textiles</t>
  </si>
  <si>
    <t>BAC PRO maintenance auto. Véhicules industr.</t>
  </si>
  <si>
    <t>BAC PRO construction réparation carrosserie</t>
  </si>
  <si>
    <t>BAC PRO travaux publics</t>
  </si>
  <si>
    <t>BAC PRO plastiques et composites</t>
  </si>
  <si>
    <t>LP agricole</t>
  </si>
  <si>
    <t>WINTZENHEIM</t>
  </si>
  <si>
    <t>ROUFFACH</t>
  </si>
  <si>
    <t xml:space="preserve">ERSTEIN </t>
  </si>
  <si>
    <t xml:space="preserve">OBERNAI </t>
  </si>
  <si>
    <t>DENOMINATION</t>
  </si>
  <si>
    <t>COMMUNE</t>
  </si>
  <si>
    <t>tot v1</t>
  </si>
  <si>
    <t>LV 2</t>
  </si>
  <si>
    <t xml:space="preserve">BISCHWILLER </t>
  </si>
  <si>
    <t xml:space="preserve">HAGUENAU </t>
  </si>
  <si>
    <t>SMS</t>
  </si>
  <si>
    <t xml:space="preserve">MOLSHEIM </t>
  </si>
  <si>
    <t>FREPPEL</t>
  </si>
  <si>
    <t xml:space="preserve">SAVERNE </t>
  </si>
  <si>
    <t xml:space="preserve">SELESTAT </t>
  </si>
  <si>
    <t xml:space="preserve">STRASBOURG </t>
  </si>
  <si>
    <t xml:space="preserve">ILLKIRCH </t>
  </si>
  <si>
    <t>STANISLAS</t>
  </si>
  <si>
    <t xml:space="preserve">WISSEMBOURG </t>
  </si>
  <si>
    <t>HAUT-BARR</t>
  </si>
  <si>
    <t xml:space="preserve">BISCHHEIM </t>
  </si>
  <si>
    <t xml:space="preserve">SARRE UNION </t>
  </si>
  <si>
    <t>BARTHOLDI</t>
  </si>
  <si>
    <t xml:space="preserve">COLMAR </t>
  </si>
  <si>
    <t xml:space="preserve">GUEBWILLER </t>
  </si>
  <si>
    <t xml:space="preserve">MULHOUSE </t>
  </si>
  <si>
    <t>MUNSTER</t>
  </si>
  <si>
    <t>RIBEAUPIERRE</t>
  </si>
  <si>
    <t>RIBEAUVILLE</t>
  </si>
  <si>
    <t>ST LOUIS</t>
  </si>
  <si>
    <t>LAMBERT</t>
  </si>
  <si>
    <t xml:space="preserve">CERNAY </t>
  </si>
  <si>
    <t xml:space="preserve">2DE                      </t>
  </si>
  <si>
    <t>ISP</t>
  </si>
  <si>
    <t>ISI</t>
  </si>
  <si>
    <t>MPI</t>
  </si>
  <si>
    <t>BLP</t>
  </si>
  <si>
    <t>PCL</t>
  </si>
  <si>
    <t>code mef</t>
  </si>
  <si>
    <t>intitulé du diplôme</t>
  </si>
  <si>
    <t>taux encomb.</t>
  </si>
  <si>
    <t>nb cand. ts vœux</t>
  </si>
  <si>
    <t>nb admis</t>
  </si>
  <si>
    <t>Total  Bas-Rhin</t>
  </si>
  <si>
    <t>Total Haut-Rhin</t>
  </si>
  <si>
    <t>Total formations agricoles</t>
  </si>
  <si>
    <t>Total formations industrielles</t>
  </si>
  <si>
    <t>Total formations tertiaires</t>
  </si>
  <si>
    <t>TOTAL</t>
  </si>
  <si>
    <t>3240A</t>
  </si>
  <si>
    <t>V1 garçons</t>
  </si>
  <si>
    <t>V1 filles</t>
  </si>
  <si>
    <t>Tous vœux filles</t>
  </si>
  <si>
    <t>Tous vœux garçons</t>
  </si>
  <si>
    <t>total tous voeux</t>
  </si>
  <si>
    <t>Admis garçons</t>
  </si>
  <si>
    <t>Admis filles</t>
  </si>
  <si>
    <t>total admis</t>
  </si>
  <si>
    <t>rappel 2000</t>
  </si>
  <si>
    <t>rappel 1999</t>
  </si>
  <si>
    <t>LV2</t>
  </si>
  <si>
    <t>HOT</t>
  </si>
  <si>
    <t>CR-DS</t>
  </si>
  <si>
    <t>CU-DS</t>
  </si>
  <si>
    <t>Total 67</t>
  </si>
  <si>
    <t>Total 68</t>
  </si>
  <si>
    <t xml:space="preserve">AFFECTATION en SECONDE à OPTIONS TECHNOLOGIQUES </t>
  </si>
  <si>
    <t>opt.</t>
  </si>
  <si>
    <t>Blaise PASCAL</t>
  </si>
  <si>
    <t>Robert SCHUMAN</t>
  </si>
  <si>
    <t>Docteur KOEBERLE</t>
  </si>
  <si>
    <t>Jean ROSTAND</t>
  </si>
  <si>
    <t>Michel de MONTAIGNE</t>
  </si>
  <si>
    <t>Laurent de LAVOISIER</t>
  </si>
  <si>
    <t>Louis ARMAND</t>
  </si>
  <si>
    <t>André MAUROIS</t>
  </si>
  <si>
    <t>Louis PASTEUR</t>
  </si>
  <si>
    <t>Marie CURIE</t>
  </si>
  <si>
    <t>Marcel RUDLOFF</t>
  </si>
  <si>
    <t>Albert SCHWEITZER</t>
  </si>
  <si>
    <t>Marc BLOCH</t>
  </si>
  <si>
    <t>Le CORBUSIER</t>
  </si>
  <si>
    <t xml:space="preserve">Joseph STORCK </t>
  </si>
  <si>
    <t xml:space="preserve">Alexandre DUMAS </t>
  </si>
  <si>
    <t>Gustave EIFFEL</t>
  </si>
  <si>
    <t>Jean MERMOZ</t>
  </si>
  <si>
    <t>Frédéric KIRSCHLEGER</t>
  </si>
  <si>
    <t>Théodore DECK</t>
  </si>
  <si>
    <t>Jean Jacques HENNER</t>
  </si>
  <si>
    <t>Georges IMBERT</t>
  </si>
  <si>
    <t>Ettore BUGATTI</t>
  </si>
  <si>
    <t>Charles de GAULLE</t>
  </si>
  <si>
    <t>Louis COUFFIGNAL</t>
  </si>
  <si>
    <t>Alphonse HEINRICH</t>
  </si>
  <si>
    <t>Louis MARCHAL</t>
  </si>
  <si>
    <t>Amélie ZURCHER</t>
  </si>
  <si>
    <t>Louise WEISS</t>
  </si>
  <si>
    <t>Lazare de SCHWENDI</t>
  </si>
  <si>
    <t>Ste MARIE aux MINES</t>
  </si>
  <si>
    <t>capac. accueil</t>
  </si>
  <si>
    <t xml:space="preserve">nb cand. vœu 1 </t>
  </si>
  <si>
    <t>Présents rentrée</t>
  </si>
  <si>
    <t>Adaptation secteur de la production</t>
  </si>
  <si>
    <t>Adaptation secteur des services</t>
  </si>
  <si>
    <t>Bac professionnel secteur de la production</t>
  </si>
  <si>
    <t>Total secteur de la production</t>
  </si>
  <si>
    <t>Bac professionnel secteur des services</t>
  </si>
  <si>
    <t>Total général</t>
  </si>
  <si>
    <t>SCHURE</t>
  </si>
  <si>
    <t>SCHEURER KESTNER</t>
  </si>
  <si>
    <t xml:space="preserve">THANN </t>
  </si>
  <si>
    <t>District</t>
  </si>
  <si>
    <t>Affectation en seconde professionnelle (BEP et CAP2) dans l'académie de Strasbourg par district</t>
  </si>
  <si>
    <t>ST-LOUIS</t>
  </si>
  <si>
    <t>Effectifs 3è G &amp; T "orientés" en 2nd pro</t>
  </si>
  <si>
    <t>Effectifs   3è G &amp;T</t>
  </si>
  <si>
    <t>Capacités 2001</t>
  </si>
  <si>
    <t>Vœux 1 / capacités</t>
  </si>
  <si>
    <t>Admis 2001</t>
  </si>
  <si>
    <t>Total académique</t>
  </si>
  <si>
    <t>Proportion</t>
  </si>
  <si>
    <t>Effectifs</t>
  </si>
  <si>
    <t>Effectifs "orientés"</t>
  </si>
  <si>
    <t>Capacités</t>
  </si>
  <si>
    <t>Vœux 1</t>
  </si>
  <si>
    <t>Affectation en CAP NMP dans l'académie de Strasbourg par district</t>
  </si>
  <si>
    <t>Effectifs   3è Insertion &amp; SEGPA</t>
  </si>
  <si>
    <t>Affectation en première d'adaptation dans l'académie de Strasbourg par district</t>
  </si>
  <si>
    <t>Affectation en première professionnelle dans l'académie de Strasbourg par district</t>
  </si>
  <si>
    <t>Rappel effectif admis années antérieures</t>
  </si>
  <si>
    <t>Total secteur des services</t>
  </si>
  <si>
    <t>Total secondes à option(s) technologique(s)</t>
  </si>
  <si>
    <t>J-Baptiste SCHWILGUE</t>
  </si>
  <si>
    <t>Marguerite YOURCENAR</t>
  </si>
  <si>
    <t>Henri MECK</t>
  </si>
  <si>
    <t>Général  LECLERC</t>
  </si>
  <si>
    <t>Jean MONNET</t>
  </si>
  <si>
    <t>René CASSIN</t>
  </si>
  <si>
    <t>J-Jacques HENNER</t>
  </si>
  <si>
    <t>Camille SEE</t>
  </si>
  <si>
    <t>Alfred KASTLER</t>
  </si>
  <si>
    <t>IGC</t>
  </si>
  <si>
    <t xml:space="preserve">LP  P.C.GOULDEN </t>
  </si>
  <si>
    <t xml:space="preserve">LP  X.NESSEL </t>
  </si>
  <si>
    <t xml:space="preserve">LP  A.SIEGFRIED </t>
  </si>
  <si>
    <t xml:space="preserve">LP  C.SCHNEIDER </t>
  </si>
  <si>
    <t xml:space="preserve">LP  P.E.VICTOR </t>
  </si>
  <si>
    <t xml:space="preserve">LP  J.VERNE </t>
  </si>
  <si>
    <t>LP  A.BRIAND</t>
  </si>
  <si>
    <t xml:space="preserve">LP  A.BRIAND </t>
  </si>
  <si>
    <t xml:space="preserve">LP  HAUTE-BRUCHE </t>
  </si>
  <si>
    <t>LPO J.ROSTAND</t>
  </si>
  <si>
    <t xml:space="preserve">LPO L.COUFFIGNAL </t>
  </si>
  <si>
    <t xml:space="preserve">LP  E.MATHIS </t>
  </si>
  <si>
    <t>LPO  J.B.SCHWILGUE</t>
  </si>
  <si>
    <t>LPO LE CORBUSIER</t>
  </si>
  <si>
    <t xml:space="preserve">LPO G.IMBERT </t>
  </si>
  <si>
    <t xml:space="preserve">LPO L.MARCHAL </t>
  </si>
  <si>
    <t xml:space="preserve">LPO M.RUDLOFF </t>
  </si>
  <si>
    <t xml:space="preserve">LPO J.J.HENNER </t>
  </si>
  <si>
    <t xml:space="preserve">LPO B.PASCAL </t>
  </si>
  <si>
    <t xml:space="preserve">LPO T.DECK </t>
  </si>
  <si>
    <t xml:space="preserve">LP </t>
  </si>
  <si>
    <t xml:space="preserve">LP C.STOESSEL </t>
  </si>
  <si>
    <t xml:space="preserve">LP G.LUSSAC </t>
  </si>
  <si>
    <t>LPO J.MERMOZ</t>
  </si>
  <si>
    <t xml:space="preserve">LP C.POINTET </t>
  </si>
  <si>
    <t>LPO C.CLAUDEL</t>
  </si>
  <si>
    <t xml:space="preserve">LPO C.DE GAULLE </t>
  </si>
  <si>
    <t xml:space="preserve">LPO E.BUGATTI </t>
  </si>
  <si>
    <t xml:space="preserve">LPO G.EIFFEL </t>
  </si>
  <si>
    <t xml:space="preserve">LPO L.DE SCHWENDI </t>
  </si>
  <si>
    <t xml:space="preserve">LPO A.ZURCHER </t>
  </si>
  <si>
    <t>AFFECTATION en CAP  NMP par SECTION       2002</t>
  </si>
  <si>
    <t xml:space="preserve">LP P.C.GOULDEN </t>
  </si>
  <si>
    <t xml:space="preserve">LP X.NESSEL </t>
  </si>
  <si>
    <t>BEP bois et matériaux associés (agencement)C</t>
  </si>
  <si>
    <t>BEP bois et matériaux associés (charpente)B</t>
  </si>
  <si>
    <t xml:space="preserve">LP X. NESSEL </t>
  </si>
  <si>
    <t>2330B</t>
  </si>
  <si>
    <t xml:space="preserve">LP A.SIEGFRIED </t>
  </si>
  <si>
    <t xml:space="preserve">LP C.SCHNEIDER </t>
  </si>
  <si>
    <t xml:space="preserve">LP P.E.VICTOR </t>
  </si>
  <si>
    <t>BEP agent de maintenance de matériels (agricole) B</t>
  </si>
  <si>
    <t>BEP agent de maintenance de matériels (parcs) A</t>
  </si>
  <si>
    <t>BEP maintenance véhicules automobiles (cycles) C</t>
  </si>
  <si>
    <t>LP J.VERNE</t>
  </si>
  <si>
    <t xml:space="preserve">LP A.BRIAND </t>
  </si>
  <si>
    <t xml:space="preserve">LP HAUTE-BRUCHE </t>
  </si>
  <si>
    <t xml:space="preserve">LPO J.ROSTAND </t>
  </si>
  <si>
    <t xml:space="preserve">BEP bois et matériaux associés A + C </t>
  </si>
  <si>
    <t xml:space="preserve">LPO COUFFIGNAL </t>
  </si>
  <si>
    <t xml:space="preserve">LPO A.DUMAS </t>
  </si>
  <si>
    <t>22131</t>
  </si>
  <si>
    <t>33409</t>
  </si>
  <si>
    <t>LP E.MATHIS</t>
  </si>
  <si>
    <t>BEP maintenance véhicules automobiles (bateau) B</t>
  </si>
  <si>
    <t>BEP maintenance véhicules automobiles (industriels) A</t>
  </si>
  <si>
    <t xml:space="preserve">LPO STANISLAS </t>
  </si>
  <si>
    <t xml:space="preserve">LP J.F.OBERLIN </t>
  </si>
  <si>
    <t xml:space="preserve">LP G.KAYSERSBERG </t>
  </si>
  <si>
    <t xml:space="preserve">LP ECONOMIQUE </t>
  </si>
  <si>
    <t>LP C.FREY</t>
  </si>
  <si>
    <t xml:space="preserve">LPO J.B.SCHWILGUE </t>
  </si>
  <si>
    <t>BEP équipements techniques énergie : sanitaires A</t>
  </si>
  <si>
    <t xml:space="preserve">LPO LE CORBUSIER </t>
  </si>
  <si>
    <t>BEP équipements techniques énergie : thermique B</t>
  </si>
  <si>
    <t>BEP bois et matériaux associés (agencement) C</t>
  </si>
  <si>
    <t>BEP bois et matériaux associés (charpente) B</t>
  </si>
  <si>
    <t xml:space="preserve">LPO HAUT-BARR </t>
  </si>
  <si>
    <t xml:space="preserve">LPO G. IMBERT </t>
  </si>
  <si>
    <t>LPO L.MARCHAL</t>
  </si>
  <si>
    <t xml:space="preserve">LPO GUTENBERG </t>
  </si>
  <si>
    <t xml:space="preserve">LPO M.YOURCENAR </t>
  </si>
  <si>
    <t>2550A</t>
  </si>
  <si>
    <t xml:space="preserve">LP F.D.ROOSEVELT </t>
  </si>
  <si>
    <t>LP G.LUSSAC</t>
  </si>
  <si>
    <t xml:space="preserve">LPO J.MERMOZ </t>
  </si>
  <si>
    <t xml:space="preserve">LPO L.WEISS </t>
  </si>
  <si>
    <t>BEP plurisectorielle industriel (MSMA &amp; IEE)</t>
  </si>
  <si>
    <t>BEP plurisectorielle industriel (électrotech &amp; IEE)</t>
  </si>
  <si>
    <t>LP C.POINTET</t>
  </si>
  <si>
    <t>33403</t>
  </si>
  <si>
    <t xml:space="preserve">LPO C.CLAUDEL </t>
  </si>
  <si>
    <t xml:space="preserve">LPO LAVOISIER </t>
  </si>
  <si>
    <t>LPO E.BUGATTI</t>
  </si>
  <si>
    <t>BEP construction bâtiment gros- œuvre A</t>
  </si>
  <si>
    <t>LPO J.STORCK</t>
  </si>
  <si>
    <t>LPO M.SCHONGAUER</t>
  </si>
  <si>
    <t>CAP2 installation en équipements électriques</t>
  </si>
  <si>
    <t>LP X.NESSEL</t>
  </si>
  <si>
    <t xml:space="preserve">LP E.MATHIS </t>
  </si>
  <si>
    <t>LP J.GEILER</t>
  </si>
  <si>
    <t xml:space="preserve">LP C.FREY </t>
  </si>
  <si>
    <t>LPO G.IMBERT</t>
  </si>
  <si>
    <t xml:space="preserve">LP0 B.PASCAL </t>
  </si>
  <si>
    <t>LPO L.DE SCHWENDI</t>
  </si>
  <si>
    <t xml:space="preserve">LPO J.STORCK </t>
  </si>
  <si>
    <t xml:space="preserve">LPO M.SCHONGAUER </t>
  </si>
  <si>
    <t>AFFECTATION POST BEP par SECTION  2002     Premières professionnelles</t>
  </si>
  <si>
    <t>AFFECTATION en BEP et CAP 2 ans par SECTION     2002</t>
  </si>
  <si>
    <t>BAC PRO métal alu verre matériaux synthétiques</t>
  </si>
  <si>
    <t>BAC PRO artisanat &amp; métiers art vêtemt acc.mode</t>
  </si>
  <si>
    <t xml:space="preserve">BEP techniques architecture habitat </t>
  </si>
  <si>
    <t>BEP techn. du géomètre &amp; de la topo</t>
  </si>
  <si>
    <t xml:space="preserve">BEP construction bâtiment carrelage C </t>
  </si>
  <si>
    <t xml:space="preserve">CAP2 ébeniste </t>
  </si>
  <si>
    <t xml:space="preserve">BEP ROC structures métalliques </t>
  </si>
  <si>
    <t xml:space="preserve">BEP métiers de l'électronique </t>
  </si>
  <si>
    <t xml:space="preserve">BEP pluridisciplinaire tertiaire </t>
  </si>
  <si>
    <t xml:space="preserve">LGT agricole </t>
  </si>
  <si>
    <t>LGTA du Pflixbourg</t>
  </si>
  <si>
    <t>LGTA et viticole</t>
  </si>
  <si>
    <t>Capacités 2002</t>
  </si>
  <si>
    <t>Vœux 1   2002</t>
  </si>
  <si>
    <t>Candidats tous vœux 2002</t>
  </si>
  <si>
    <t>Admis 2002</t>
  </si>
  <si>
    <t>Présents 2002</t>
  </si>
  <si>
    <t>CAP2 exploitation installations indus.</t>
  </si>
  <si>
    <t xml:space="preserve">LGT SCHURE </t>
  </si>
  <si>
    <t xml:space="preserve">LGT A.MAUROIS </t>
  </si>
  <si>
    <t xml:space="preserve">LGT </t>
  </si>
  <si>
    <t xml:space="preserve">LGT R.SCHUMAN </t>
  </si>
  <si>
    <t xml:space="preserve">LGT H.MECK </t>
  </si>
  <si>
    <t xml:space="preserve">LGT GENERAL LECLERC </t>
  </si>
  <si>
    <t xml:space="preserve">LGT DOCTEUR KOEBERLE </t>
  </si>
  <si>
    <t xml:space="preserve">LGT J.MONNET </t>
  </si>
  <si>
    <t>LPO L.COUFFIGNAL</t>
  </si>
  <si>
    <t xml:space="preserve">LT R.CASSIN </t>
  </si>
  <si>
    <t>LPO A.DUMAS</t>
  </si>
  <si>
    <t xml:space="preserve">LGT A.HEINRICH </t>
  </si>
  <si>
    <t xml:space="preserve">LGT M.BLOCH </t>
  </si>
  <si>
    <t xml:space="preserve">LGT C.SEE </t>
  </si>
  <si>
    <t xml:space="preserve">LGT A.KASTLER </t>
  </si>
  <si>
    <t xml:space="preserve">LGT A.SCHWEITZER </t>
  </si>
  <si>
    <t xml:space="preserve">LGT M.DE MONTAIGNE </t>
  </si>
  <si>
    <t xml:space="preserve">LGT L.ARMAND </t>
  </si>
  <si>
    <t xml:space="preserve">LGT SCHEURER-KESTNER </t>
  </si>
  <si>
    <t>1ère d'adaptation hôtellerie</t>
  </si>
  <si>
    <t>AFFECTATION POST BEP par SECTION  2002     Premières d'adaptation</t>
  </si>
  <si>
    <t>1ère d'adaptation sciences médico-sociales</t>
  </si>
  <si>
    <t>1ère d'adaptation hôtellerie cuisine</t>
  </si>
  <si>
    <t>1ère d'adaptation hôtellerie restaurant</t>
  </si>
  <si>
    <t>1ère d'adaptation STI génie des matériaux</t>
  </si>
  <si>
    <t>1ère d'adaptation STI génie mécaniq : bois matx assoc</t>
  </si>
  <si>
    <t>1ère d'adaptation STI génie méca.opt.: mat.souples</t>
  </si>
  <si>
    <t>1ère d'adaptation BT vêtement (création et mesure)</t>
  </si>
  <si>
    <t>1ère d'adaptation STI génie méca.opt.: product.méca.</t>
  </si>
  <si>
    <t>1ère d'adaptation STI génie méca.opt.:syst.motorisés</t>
  </si>
  <si>
    <t>1ère d'adaptation STI génie méca. opt.: microtechnique</t>
  </si>
  <si>
    <t>1ère d'adaptation STI génie méca.opt.: struct. met.</t>
  </si>
  <si>
    <t>1ère d'adaptation STI génie électrotechnique</t>
  </si>
  <si>
    <t>1ère d'adaptation STI génie électronique</t>
  </si>
  <si>
    <t>Effectifs  2002</t>
  </si>
  <si>
    <t>POST BEP 2002 par SECTEUR  (sans les MC)</t>
  </si>
  <si>
    <t xml:space="preserve">BAC PRO métiers de la mode IC &amp; productique </t>
  </si>
  <si>
    <t>BAC PRO maintenance &amp; exploit. mat.agric. &amp; tp</t>
  </si>
  <si>
    <t>BAC PRO micro informatique et réseaux</t>
  </si>
  <si>
    <t xml:space="preserve">BAC PRO micro informatique et réseaux </t>
  </si>
  <si>
    <t xml:space="preserve">BAC PRO hôtellerie cuisine </t>
  </si>
  <si>
    <t xml:space="preserve">BAC PRO hôtellerie restaurant </t>
  </si>
  <si>
    <t>BAC PRO industries graphiques préparat° FI</t>
  </si>
  <si>
    <t>BAC PRO industries graphiques impression</t>
  </si>
  <si>
    <t>BAC PRO maintenance auto. voit. Particulière</t>
  </si>
  <si>
    <t>BAC PRO OMFM réalisation outillage métallique</t>
  </si>
  <si>
    <t>BAC PRO énergétique opt B : gestion maintenance</t>
  </si>
  <si>
    <t>BAC PRO énergétique opt A : installation</t>
  </si>
  <si>
    <t>BAC PRO construction bâtiment gros-œuvre</t>
  </si>
  <si>
    <t>BAC PRO bois - constr.&amp; aménagement du bâtiment</t>
  </si>
  <si>
    <t>BAC PRO artisanat &amp; métiers d'art : ébéniste</t>
  </si>
  <si>
    <t>BAC PRO bâtiment : étude prix organ.&amp; gest. trav.</t>
  </si>
  <si>
    <t>BAC PRO exploitation des transports</t>
  </si>
  <si>
    <t>BAC PRO artisanat &amp; mét. art communicat° graphique</t>
  </si>
  <si>
    <t>CAP NMP exploitation installations industrielles</t>
  </si>
  <si>
    <t xml:space="preserve">CAP NMP agent polyvalent de restauration </t>
  </si>
  <si>
    <t xml:space="preserve">CAP NMP cuisine </t>
  </si>
  <si>
    <t>CAP NMP maintenance bât. de collectivités</t>
  </si>
  <si>
    <t>CAP NMP construction en maçonnerie &amp; béton</t>
  </si>
  <si>
    <t>CAP NMP couverture</t>
  </si>
  <si>
    <t>CAP NMP installations sanitaires</t>
  </si>
  <si>
    <t>CAP NMP peinture-Vitrerie</t>
  </si>
  <si>
    <r>
      <t>CAP NMP carrelage mosaïque</t>
    </r>
    <r>
      <rPr>
        <sz val="10"/>
        <rFont val="Arial"/>
        <family val="2"/>
      </rPr>
      <t xml:space="preserve"> </t>
    </r>
  </si>
  <si>
    <t>CAP NMP menuiserie agencement</t>
  </si>
  <si>
    <t>CAP NMP entretien des articles textiles</t>
  </si>
  <si>
    <t>CAP NMP tapisserie ameubl. couture décor</t>
  </si>
  <si>
    <t xml:space="preserve">CAP NMP prêt à porter </t>
  </si>
  <si>
    <t xml:space="preserve">CAP NMP couture flou </t>
  </si>
  <si>
    <t>CAP NMP carrosserie réparation</t>
  </si>
  <si>
    <t>CAP NMP peinture en carrosserie</t>
  </si>
  <si>
    <t>CAP NMP construction d'ensembles chaudronnés</t>
  </si>
  <si>
    <t>CAP NMP serrurerie-Métallerie</t>
  </si>
  <si>
    <t xml:space="preserve">CAP NMP installation en équipements électriques </t>
  </si>
  <si>
    <t>CAP NMP maintenance et hygiène des locaux</t>
  </si>
  <si>
    <t xml:space="preserve">CAP NMP agent d'entrep. et de messagerie </t>
  </si>
  <si>
    <t xml:space="preserve">CAP NMP employé de com. multispécialité </t>
  </si>
  <si>
    <t xml:space="preserve">BEPA services : secrétariat-accueil         </t>
  </si>
  <si>
    <t xml:space="preserve">BEPA services : services aux personnes      </t>
  </si>
  <si>
    <t xml:space="preserve">BEPA CDTE productions agricoles  </t>
  </si>
  <si>
    <t xml:space="preserve">BEPA prod.horticoles : florales-légumières   </t>
  </si>
  <si>
    <t xml:space="preserve">BEPA aménag. espace : travaux paysagers  </t>
  </si>
  <si>
    <t xml:space="preserve">BEPA transfo.labo et contrôle qualité </t>
  </si>
  <si>
    <t>BEPA aménag.-espace : entret. espace rural</t>
  </si>
  <si>
    <t xml:space="preserve">BEPA CDTE prod.agri.: vigne et vin      </t>
  </si>
  <si>
    <t xml:space="preserve">BEPA CDTE prod.agri.: prod.végétales    </t>
  </si>
  <si>
    <t>CAP cuisine</t>
  </si>
  <si>
    <t xml:space="preserve">BEP métiers des I.C des Bioindus et du trait.des eaux </t>
  </si>
  <si>
    <t xml:space="preserve">BEP équipements techniques énergie option A </t>
  </si>
  <si>
    <t xml:space="preserve">BEP équipements techniques énergie option B </t>
  </si>
  <si>
    <t>BEP travaux publics</t>
  </si>
  <si>
    <t xml:space="preserve">BEP MVMS serrurerie métallerie </t>
  </si>
  <si>
    <t>BEP métiers de la mode &amp; ind con.</t>
  </si>
  <si>
    <t xml:space="preserve">BEP métiers de la mode &amp; ind con. : opt. A B C </t>
  </si>
  <si>
    <t>BEP mise en œuvre des matériaux</t>
  </si>
  <si>
    <t>BEP agent de maintenance de matériels (TP) C</t>
  </si>
  <si>
    <t>BEP métiers de la production mécanique informatisée</t>
  </si>
  <si>
    <t xml:space="preserve">BEP métiers de l'électrotechnique </t>
  </si>
  <si>
    <t>BEP installateur conseil en équip. électroménager</t>
  </si>
  <si>
    <t xml:space="preserve">BEP métiers de l'électronique (1 an) </t>
  </si>
  <si>
    <t>BEP conduite et service - transport routier</t>
  </si>
  <si>
    <t>CAP2 navigation fluviale</t>
  </si>
  <si>
    <t>CAP employé de commerce multispécialité</t>
  </si>
  <si>
    <t>CAP empl de vente spécialisé:prod alimentaires</t>
  </si>
  <si>
    <t>CAP empl de vente spécialisé:prod d'équip courant</t>
  </si>
  <si>
    <t>BEP logistique &amp; commercialisation</t>
  </si>
  <si>
    <t>BEP logistique et commercialisation</t>
  </si>
  <si>
    <t>BEP carrières sanitaires et sociales</t>
  </si>
  <si>
    <t xml:space="preserve">CAP prothésiste dentaire </t>
  </si>
  <si>
    <t>CAP restaurant</t>
  </si>
  <si>
    <t>CAP esthétique-cosmétique</t>
  </si>
  <si>
    <t xml:space="preserve">CAP coiffure </t>
  </si>
  <si>
    <t>BEP bioservices agent technique alimentation</t>
  </si>
  <si>
    <t>BEP bioservices maintenance hygiène locaux B</t>
  </si>
  <si>
    <t>BEP bioservices agent technique alimentation A</t>
  </si>
  <si>
    <t xml:space="preserve">Données fin de troisième par district </t>
  </si>
  <si>
    <t>DEMANDES ET DECISIONS D'ORIENTATION EN FIN DE TROISIEME  DANS LES ETABLISSEMENTS PUBLICS</t>
  </si>
  <si>
    <t>PAR DISTRICT SCOLAIRE</t>
  </si>
  <si>
    <t>Seconde générale et technologique</t>
  </si>
  <si>
    <t>Apprentissage et autres voies</t>
  </si>
  <si>
    <t>Redoublement</t>
  </si>
  <si>
    <t>TOTAL effectifs</t>
  </si>
  <si>
    <t>Dem.
des familles</t>
  </si>
  <si>
    <t>Décis°
 d'orient°</t>
  </si>
  <si>
    <t>BAS-RHIN</t>
  </si>
  <si>
    <t>HAUT-RHIN</t>
  </si>
  <si>
    <t>ACADEMIE</t>
  </si>
  <si>
    <t>Le choix de l'apprentissage ou d'une autre voie par la famille doit être accompagné d'une décision d'orientation scolaire par le chef d'établissement.</t>
  </si>
  <si>
    <r>
      <t>Seconde professionnelle et 1</t>
    </r>
    <r>
      <rPr>
        <vertAlign val="superscript"/>
        <sz val="9"/>
        <rFont val="Arial"/>
        <family val="2"/>
      </rPr>
      <t>ère</t>
    </r>
    <r>
      <rPr>
        <sz val="9"/>
        <rFont val="Arial"/>
        <family val="2"/>
      </rPr>
      <t xml:space="preserve"> année de CAP</t>
    </r>
  </si>
  <si>
    <t>EVOLUTION DE 2000 A 2002</t>
  </si>
  <si>
    <r>
      <t>Ces données concernent l'ensemble des 3</t>
    </r>
    <r>
      <rPr>
        <vertAlign val="superscript"/>
        <sz val="10"/>
        <rFont val="Arial"/>
        <family val="2"/>
      </rPr>
      <t>èmes</t>
    </r>
    <r>
      <rPr>
        <sz val="10"/>
        <rFont val="Arial"/>
      </rPr>
      <t xml:space="preserve"> : générales, professionnelles  et d'insertion.</t>
    </r>
  </si>
  <si>
    <t>rappel 2001</t>
  </si>
  <si>
    <t xml:space="preserve">2DE                     </t>
  </si>
  <si>
    <t xml:space="preserve">2DE                    </t>
  </si>
  <si>
    <t xml:space="preserve">2DE                   </t>
  </si>
  <si>
    <t>14</t>
  </si>
  <si>
    <t>10</t>
  </si>
  <si>
    <t>18</t>
  </si>
  <si>
    <t>13</t>
  </si>
  <si>
    <t xml:space="preserve">Pour les élèves de 3ème d'insertion, le chef d'établissement peut formuler une solution autre que scolaire : </t>
  </si>
  <si>
    <t>en 2001, 1,5% des élèves de 3ème (soit 270)</t>
  </si>
  <si>
    <t>en 2000, 1,4% des élèves de 3ème (soit 264)</t>
  </si>
  <si>
    <t>en 2002, cela concernait 1,2% des élèves de 3ème (soit 232)</t>
  </si>
  <si>
    <t>1ère année BAC PRO 3 : équipt &amp; instal. Élect.</t>
  </si>
  <si>
    <t>Affectation post-Bac 2002 par section et par établissement</t>
  </si>
  <si>
    <t>capacité</t>
  </si>
  <si>
    <t>présents</t>
  </si>
  <si>
    <t>nbre cand</t>
  </si>
  <si>
    <t>nbre admis</t>
  </si>
  <si>
    <t>taux</t>
  </si>
  <si>
    <t>Commune</t>
  </si>
  <si>
    <t>mef</t>
  </si>
  <si>
    <t>Libellé de la section</t>
  </si>
  <si>
    <t>d'accueil</t>
  </si>
  <si>
    <t>rentrée</t>
  </si>
  <si>
    <t>vœux 1</t>
  </si>
  <si>
    <t>tous vœux</t>
  </si>
  <si>
    <t xml:space="preserve">L.E.G.T. MARC BLOCH </t>
  </si>
  <si>
    <t>Assistant création industrielle</t>
  </si>
  <si>
    <t xml:space="preserve">LYCEE POLYV. COUFFIGNAL </t>
  </si>
  <si>
    <t>Conception produits industriels</t>
  </si>
  <si>
    <t xml:space="preserve">LYC.POLYV. J.MERMOZ </t>
  </si>
  <si>
    <t xml:space="preserve">L.E.G.T.I. SCHWILGUE </t>
  </si>
  <si>
    <t>Maintenance industrielle</t>
  </si>
  <si>
    <t xml:space="preserve">LYCEE POLYV. TH.DECK </t>
  </si>
  <si>
    <t xml:space="preserve">L.E.G.T.I. ALPHONSE HEINRICH </t>
  </si>
  <si>
    <t>Mécanique et automatismes industriels</t>
  </si>
  <si>
    <t xml:space="preserve">L.E.G.T. B. PASCAL </t>
  </si>
  <si>
    <t>Contrôle industr. &amp; régulation automatIque</t>
  </si>
  <si>
    <t>L.E.G.T. L.ARMAND MULHOUSE</t>
  </si>
  <si>
    <t>Informatique &amp; réseaux pour ind. &amp; serv.techn.</t>
  </si>
  <si>
    <t xml:space="preserve">LYCEE POLYV. J.ROSTAND </t>
  </si>
  <si>
    <t>Techniques physiques pour indus &amp; labo</t>
  </si>
  <si>
    <t>Biotechnologie</t>
  </si>
  <si>
    <t>Qualité dans indus.alimentaires &amp; bio-indus</t>
  </si>
  <si>
    <t>Biochimiste</t>
  </si>
  <si>
    <t>LYCEE POLYV. LAVOISIER</t>
  </si>
  <si>
    <t xml:space="preserve"> MULHOUSE</t>
  </si>
  <si>
    <t xml:space="preserve">Chimiste </t>
  </si>
  <si>
    <t>Etude et réalisation d'outillage</t>
  </si>
  <si>
    <t>SAINT- LOUIS</t>
  </si>
  <si>
    <t>Traitement des matériaux : trait.thermiques</t>
  </si>
  <si>
    <t xml:space="preserve">LYCEE POLYVALENT HAUT-BARR </t>
  </si>
  <si>
    <t>Plasturgie</t>
  </si>
  <si>
    <t>LYC.POL. L. DE SCHWENDI</t>
  </si>
  <si>
    <t xml:space="preserve">LYC.POLY.BAT.LE CORBUSIER </t>
  </si>
  <si>
    <t xml:space="preserve"> ILLKIRCH</t>
  </si>
  <si>
    <t>Batiment</t>
  </si>
  <si>
    <t>LYC.POLY.BAT.LE CORBUSIER</t>
  </si>
  <si>
    <t>Etude et économie de la construction</t>
  </si>
  <si>
    <t>Design d'espace</t>
  </si>
  <si>
    <t>Travaux publics</t>
  </si>
  <si>
    <t xml:space="preserve">Productique bois ameublement </t>
  </si>
  <si>
    <t xml:space="preserve"> LYCEE POLYV. J.ROSTAND </t>
  </si>
  <si>
    <t>Industries mat.souples opt:productique</t>
  </si>
  <si>
    <t xml:space="preserve"> LYCEE POLYV. L. DE LAVOISIER </t>
  </si>
  <si>
    <t>Productique textile : ennoblissement</t>
  </si>
  <si>
    <t xml:space="preserve">L.E.G.T. L.ARMAND </t>
  </si>
  <si>
    <t>Assistance technique d'ingénieur</t>
  </si>
  <si>
    <t xml:space="preserve">L.E.G.T. H. MECK </t>
  </si>
  <si>
    <t>Technico-commercial</t>
  </si>
  <si>
    <t>L.E.G.T.I. SCHWILGUE</t>
  </si>
  <si>
    <t>Productique mécanique</t>
  </si>
  <si>
    <t>L.E.G.T.I. ALPHONSE HEINRICH</t>
  </si>
  <si>
    <t xml:space="preserve"> HAGUENAU</t>
  </si>
  <si>
    <t xml:space="preserve">LYCEE POLYV. L. MARCHAL </t>
  </si>
  <si>
    <t>Microtechniques</t>
  </si>
  <si>
    <t xml:space="preserve">LYCEE POLYVALENT E.BUGATTI </t>
  </si>
  <si>
    <t>Maint. après-vente auto : véhicules partic.</t>
  </si>
  <si>
    <t xml:space="preserve">LYC.POLY. C. DE GAULLE </t>
  </si>
  <si>
    <t>Réalisation d'ouvrages chaudronnés</t>
  </si>
  <si>
    <t xml:space="preserve">LYCEE POLYV. STANISLAS </t>
  </si>
  <si>
    <t>Constructions métalliques</t>
  </si>
  <si>
    <t>Electrotechnique</t>
  </si>
  <si>
    <t>L.E.G.T. L.ARMAND</t>
  </si>
  <si>
    <t xml:space="preserve"> LYC.POLYV. J.MERMOZ </t>
  </si>
  <si>
    <t>Génie optique :photonique</t>
  </si>
  <si>
    <t>Electronique</t>
  </si>
  <si>
    <t xml:space="preserve">L.E.G.T. R.CASSIN </t>
  </si>
  <si>
    <t>Transport</t>
  </si>
  <si>
    <t>Commerce international</t>
  </si>
  <si>
    <t xml:space="preserve">L.E.G.T. A.SCHWEITZER </t>
  </si>
  <si>
    <t>L.E.G.T. SCHUMAN</t>
  </si>
  <si>
    <t>Action commerciale</t>
  </si>
  <si>
    <t xml:space="preserve">L.E.G.T. C. SEE </t>
  </si>
  <si>
    <t xml:space="preserve">L.E.G.T. KOEBERLE </t>
  </si>
  <si>
    <t>Force de vente</t>
  </si>
  <si>
    <t xml:space="preserve">L.E.G.T. J.MONNET </t>
  </si>
  <si>
    <t xml:space="preserve">L.E.G.T. A.KASTLER </t>
  </si>
  <si>
    <t>LYCEE POLYV. M. SCHONGAUER</t>
  </si>
  <si>
    <t>Professions immobilières</t>
  </si>
  <si>
    <t>Assurance</t>
  </si>
  <si>
    <t>D. P. E.C.F.</t>
  </si>
  <si>
    <t>L.G.T. A. MAUROIS</t>
  </si>
  <si>
    <t>Assistant gestion PME-PMI</t>
  </si>
  <si>
    <t xml:space="preserve">L.E.G.T. F.KIRSCHLEGER </t>
  </si>
  <si>
    <t>Comptabilité &amp; gestion des organisations</t>
  </si>
  <si>
    <t xml:space="preserve">L.E.G.T. LECLERC </t>
  </si>
  <si>
    <t xml:space="preserve">L.E.G.T. J.J.HENNER </t>
  </si>
  <si>
    <t>Communication des entreprises</t>
  </si>
  <si>
    <t xml:space="preserve">LYCEE POLYV. GUTENBERG </t>
  </si>
  <si>
    <t>Industries graphiques : productique</t>
  </si>
  <si>
    <t xml:space="preserve"> </t>
  </si>
  <si>
    <t>Industries graphiques : communication</t>
  </si>
  <si>
    <t>Assistant de direction</t>
  </si>
  <si>
    <t xml:space="preserve">L.E.G.T. H.MECK </t>
  </si>
  <si>
    <t xml:space="preserve">L.E.G.T. BARTHOLDI </t>
  </si>
  <si>
    <t xml:space="preserve">L.E.G.T. SCHEURER-KESTNER </t>
  </si>
  <si>
    <t>Assistant secrétariat trilingue</t>
  </si>
  <si>
    <t xml:space="preserve">Informatique de gestion </t>
  </si>
  <si>
    <t>Analyses biologiques</t>
  </si>
  <si>
    <t xml:space="preserve">LYCEE POLYV. LAVOISIER </t>
  </si>
  <si>
    <t>Diététique</t>
  </si>
  <si>
    <t>Imagerie médicale</t>
  </si>
  <si>
    <t>Economie sociale &amp; familiale</t>
  </si>
  <si>
    <t xml:space="preserve">LYCEE POLY. HOT. TOURISME </t>
  </si>
  <si>
    <t>Hôtellerie restauration mise à niveau</t>
  </si>
  <si>
    <t xml:space="preserve">Hôtellerie restauration </t>
  </si>
  <si>
    <t xml:space="preserve">LYCEE POLYV. J.STORCK </t>
  </si>
  <si>
    <t>Vente &amp; productions touristiques</t>
  </si>
  <si>
    <t xml:space="preserve">     </t>
  </si>
  <si>
    <t>Animation gestion touristique locale</t>
  </si>
  <si>
    <t xml:space="preserve">   </t>
  </si>
  <si>
    <t>Esthétique cosmétique</t>
  </si>
  <si>
    <t>hôtellerie restauration, Illkirch : capacité, admis, présents incluent les élèves issus de la mise à niveau (55 en plus)</t>
  </si>
  <si>
    <t xml:space="preserve">AFFECTATION EN STS JUIN 2002 &amp; JUIN 2001 PAR DISTRICT </t>
  </si>
  <si>
    <t>CANDIDATS PREMIERS VOEUX, ADMIS TOUS VOEUX</t>
  </si>
  <si>
    <t>effectifs*
 2001-2002</t>
  </si>
  <si>
    <t>capa-
cité</t>
  </si>
  <si>
    <t>nombre 
voeux1
 2002</t>
  </si>
  <si>
    <t>nombre
candidats 2002</t>
  </si>
  <si>
    <t>admis
2002</t>
  </si>
  <si>
    <t>présents 2002</t>
  </si>
  <si>
    <t>voeux1/
capacité</t>
  </si>
  <si>
    <t>nombre 
voeux1
 2001</t>
  </si>
  <si>
    <t>admis
2001</t>
  </si>
  <si>
    <t>Proportion
capacité</t>
  </si>
  <si>
    <t>TOTAL BAS-RHIN</t>
  </si>
  <si>
    <t>TOTAL HAUT-RHIN</t>
  </si>
  <si>
    <t>TOTAL ACADEMIE</t>
  </si>
  <si>
    <t>effectifs*2002 : terminales générales &amp; technologiques du public, susceptibles de postuler en première année de section de technicien supérieur.</t>
  </si>
  <si>
    <t>Ne sont pas comptabilisés les élèves du privé et des autres académies qui postulent. Ces données indiquent un ordre de grandeur.</t>
  </si>
  <si>
    <t>y compris élèves de la MAN hôtellerie</t>
  </si>
  <si>
    <t>Candidats, admis et présents en STS selon la formation d'origine / juin - septembre 2002</t>
  </si>
  <si>
    <t>TYPE de BAC</t>
  </si>
  <si>
    <t>Bac L</t>
  </si>
  <si>
    <t>Bac ES</t>
  </si>
  <si>
    <t>Bac S</t>
  </si>
  <si>
    <t>BTN STI, STL, SMS, AT</t>
  </si>
  <si>
    <t>STI</t>
  </si>
  <si>
    <t>STL</t>
  </si>
  <si>
    <t>AT</t>
  </si>
  <si>
    <t>Bac STT</t>
  </si>
  <si>
    <t>Bac Pro</t>
  </si>
  <si>
    <t>Autres</t>
  </si>
  <si>
    <t>Total</t>
  </si>
  <si>
    <t>candv1</t>
  </si>
  <si>
    <t>affecté</t>
  </si>
  <si>
    <t>présent</t>
  </si>
  <si>
    <t>MEF</t>
  </si>
  <si>
    <t>Formation</t>
  </si>
  <si>
    <t>L</t>
  </si>
  <si>
    <t>ES</t>
  </si>
  <si>
    <t>S</t>
  </si>
  <si>
    <t>STT</t>
  </si>
  <si>
    <t>20004</t>
  </si>
  <si>
    <t>20005</t>
  </si>
  <si>
    <t>Conception de produits industriels</t>
  </si>
  <si>
    <t>20101</t>
  </si>
  <si>
    <t>20107</t>
  </si>
  <si>
    <t>Méca.et automatismes industriels</t>
  </si>
  <si>
    <t>20108</t>
  </si>
  <si>
    <t>Contrôle indus &amp; régulation automatique</t>
  </si>
  <si>
    <t>Informatique, réseaux pour ind.&amp;serv.Techn.</t>
  </si>
  <si>
    <t>22002</t>
  </si>
  <si>
    <t>Techniq.physiques : indus.&amp; labo</t>
  </si>
  <si>
    <t>22102</t>
  </si>
  <si>
    <t>22103</t>
  </si>
  <si>
    <t>Qualité indus.alimentaires&amp;bio-indus</t>
  </si>
  <si>
    <t>22202</t>
  </si>
  <si>
    <t>22206</t>
  </si>
  <si>
    <t>Chimiste</t>
  </si>
  <si>
    <t>22307</t>
  </si>
  <si>
    <t>Outillage mise en forme matériaux</t>
  </si>
  <si>
    <t>22310</t>
  </si>
  <si>
    <t>Traitement matériaux : 1ere année com.</t>
  </si>
  <si>
    <t>22503</t>
  </si>
  <si>
    <t>23009</t>
  </si>
  <si>
    <t>Bâtiment</t>
  </si>
  <si>
    <t>23010</t>
  </si>
  <si>
    <t>Etude &amp; économie de la construction</t>
  </si>
  <si>
    <t>23105</t>
  </si>
  <si>
    <t>23409</t>
  </si>
  <si>
    <t>Productiq.bois ameublement : devpt ind</t>
  </si>
  <si>
    <t>24001</t>
  </si>
  <si>
    <t>Ind.matériaux souples 1e an. com.</t>
  </si>
  <si>
    <t>24108</t>
  </si>
  <si>
    <t>Productiq. Textile : ennoblissement</t>
  </si>
  <si>
    <t>25001</t>
  </si>
  <si>
    <t>25003</t>
  </si>
  <si>
    <t>Technico-commercial : génie élec.méca</t>
  </si>
  <si>
    <t>25004</t>
  </si>
  <si>
    <t>25104</t>
  </si>
  <si>
    <t>25205</t>
  </si>
  <si>
    <t>Après vente auto : véhicules part.</t>
  </si>
  <si>
    <t>25401</t>
  </si>
  <si>
    <t>25408</t>
  </si>
  <si>
    <t>25509</t>
  </si>
  <si>
    <t>25511</t>
  </si>
  <si>
    <t>Génie optique : photonique</t>
  </si>
  <si>
    <t>25513</t>
  </si>
  <si>
    <t>31101</t>
  </si>
  <si>
    <t>31203</t>
  </si>
  <si>
    <t>31206</t>
  </si>
  <si>
    <t>31207</t>
  </si>
  <si>
    <t>31303</t>
  </si>
  <si>
    <t>31304</t>
  </si>
  <si>
    <t>31401</t>
  </si>
  <si>
    <t>Prépa.études comptables&amp;financières</t>
  </si>
  <si>
    <t>31405</t>
  </si>
  <si>
    <t>Assistant de gestion PME-PMI</t>
  </si>
  <si>
    <t>31406</t>
  </si>
  <si>
    <t>Comptabilité gestion des organisations</t>
  </si>
  <si>
    <t>32001</t>
  </si>
  <si>
    <t>32201</t>
  </si>
  <si>
    <t>Ind.graphiques: produc. graphique</t>
  </si>
  <si>
    <t>32202</t>
  </si>
  <si>
    <t>Ind.graphiques: commun.graphique</t>
  </si>
  <si>
    <t>32405</t>
  </si>
  <si>
    <t>32406</t>
  </si>
  <si>
    <t>Assistant secrétaire trilingue</t>
  </si>
  <si>
    <t>32605</t>
  </si>
  <si>
    <t>Informatique de gestion</t>
  </si>
  <si>
    <t>33102</t>
  </si>
  <si>
    <t>33103</t>
  </si>
  <si>
    <t>33107</t>
  </si>
  <si>
    <t>Imagerie médicale radio thérap.</t>
  </si>
  <si>
    <t>33203</t>
  </si>
  <si>
    <t>Economie sociale&amp;familiale</t>
  </si>
  <si>
    <t>33405</t>
  </si>
  <si>
    <t>Mise niveau hôtellerie restauration</t>
  </si>
  <si>
    <t>33406</t>
  </si>
  <si>
    <t>Hôtellerie restauration 1e an. com.</t>
  </si>
  <si>
    <t>33417</t>
  </si>
  <si>
    <t>Ventes productions touristiques</t>
  </si>
  <si>
    <t>33418</t>
  </si>
  <si>
    <t>Animation gestion touristiques locales</t>
  </si>
  <si>
    <t>33602</t>
  </si>
  <si>
    <t>AT : autres terminales (Hôtellerie, STPA, BT, BTA)</t>
  </si>
  <si>
    <t>Autres : DEUG, BTS, DUT, autres. Seuls les présents en hôtellerie incluent les élèves de la mise à niveau.</t>
  </si>
  <si>
    <t>Candidats, admis et présents en STS par secteur de formation / juin - septembre 2002</t>
  </si>
  <si>
    <t>Bac Général</t>
  </si>
  <si>
    <t>Bac Technologique</t>
  </si>
  <si>
    <t>Les admis ne comprennent pas les élèves issus de la mise à niveau hôtellerie</t>
  </si>
  <si>
    <t>Poids des différents Bacs parmi les candidats, admis et présents en STS 2002</t>
  </si>
  <si>
    <t>Autres : DEUG, BTS, DUT, autres formations</t>
  </si>
  <si>
    <r>
      <t xml:space="preserve">CAPA bucheron </t>
    </r>
    <r>
      <rPr>
        <sz val="9"/>
        <rFont val="Arial"/>
        <family val="2"/>
      </rPr>
      <t xml:space="preserve"> </t>
    </r>
  </si>
  <si>
    <r>
      <t>BEP métiers de la restauration et de l'hôtellerie</t>
    </r>
    <r>
      <rPr>
        <sz val="9"/>
        <rFont val="Arial"/>
        <family val="2"/>
      </rPr>
      <t xml:space="preserve"> </t>
    </r>
  </si>
  <si>
    <t>% filles parmi les admis</t>
  </si>
  <si>
    <t>taux attract°</t>
  </si>
  <si>
    <t>attract°</t>
  </si>
  <si>
    <t>%    voeux 1</t>
  </si>
  <si>
    <t>% effectifs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</si>
</sst>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"/>
    <numFmt numFmtId="173" formatCode="0.0%"/>
    <numFmt numFmtId="199" formatCode="&quot;£&quot;\ #,##0;[Red]\-&quot;£&quot;\ #,##0"/>
    <numFmt numFmtId="201" formatCode="&quot;£&quot;\ #,##0.00;[Red]\-&quot;£&quot;\ #,##0.00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name val="Helv"/>
    </font>
    <font>
      <sz val="8"/>
      <name val="Helv"/>
    </font>
    <font>
      <b/>
      <i/>
      <sz val="8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4"/>
      <name val="Comic Sans MS"/>
      <family val="4"/>
    </font>
    <font>
      <sz val="10"/>
      <name val="Comic Sans MS"/>
      <family val="4"/>
    </font>
    <font>
      <b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10"/>
      <color indexed="60"/>
      <name val="Arial"/>
      <family val="2"/>
    </font>
    <font>
      <vertAlign val="superscript"/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42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Border="1"/>
    <xf numFmtId="0" fontId="4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7" fillId="2" borderId="3" xfId="0" applyFont="1" applyFill="1" applyBorder="1"/>
    <xf numFmtId="0" fontId="7" fillId="2" borderId="2" xfId="0" applyFont="1" applyFill="1" applyBorder="1"/>
    <xf numFmtId="0" fontId="7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4" fillId="2" borderId="0" xfId="0" quotePrefix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/>
    </xf>
    <xf numFmtId="0" fontId="4" fillId="2" borderId="5" xfId="0" applyFont="1" applyFill="1" applyBorder="1"/>
    <xf numFmtId="2" fontId="2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2" borderId="5" xfId="0" applyFill="1" applyBorder="1"/>
    <xf numFmtId="0" fontId="2" fillId="2" borderId="5" xfId="0" quotePrefix="1" applyFont="1" applyFill="1" applyBorder="1" applyAlignment="1">
      <alignment horizontal="center"/>
    </xf>
    <xf numFmtId="0" fontId="4" fillId="2" borderId="5" xfId="0" quotePrefix="1" applyFont="1" applyFill="1" applyBorder="1" applyAlignment="1">
      <alignment horizontal="center"/>
    </xf>
    <xf numFmtId="172" fontId="2" fillId="2" borderId="3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2" borderId="0" xfId="0" applyFont="1" applyFill="1" applyBorder="1"/>
    <xf numFmtId="0" fontId="7" fillId="0" borderId="1" xfId="0" applyFont="1" applyFill="1" applyBorder="1"/>
    <xf numFmtId="0" fontId="5" fillId="2" borderId="0" xfId="0" applyFont="1" applyFill="1" applyBorder="1"/>
    <xf numFmtId="0" fontId="5" fillId="2" borderId="3" xfId="0" applyFont="1" applyFill="1" applyBorder="1"/>
    <xf numFmtId="0" fontId="7" fillId="2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4" fillId="0" borderId="0" xfId="0" quotePrefix="1" applyFont="1" applyFill="1" applyBorder="1" applyAlignment="1">
      <alignment horizontal="center"/>
    </xf>
    <xf numFmtId="0" fontId="5" fillId="0" borderId="0" xfId="0" applyFont="1" applyFill="1" applyBorder="1"/>
    <xf numFmtId="0" fontId="1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left"/>
    </xf>
    <xf numFmtId="49" fontId="5" fillId="0" borderId="0" xfId="0" applyNumberFormat="1" applyFont="1" applyFill="1" applyBorder="1"/>
    <xf numFmtId="2" fontId="2" fillId="0" borderId="3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2" fontId="0" fillId="2" borderId="0" xfId="0" applyNumberFormat="1" applyFill="1"/>
    <xf numFmtId="2" fontId="4" fillId="2" borderId="0" xfId="0" applyNumberFormat="1" applyFont="1" applyFill="1"/>
    <xf numFmtId="2" fontId="0" fillId="2" borderId="0" xfId="0" applyNumberFormat="1" applyFill="1" applyBorder="1" applyAlignment="1">
      <alignment horizontal="center"/>
    </xf>
    <xf numFmtId="0" fontId="5" fillId="2" borderId="0" xfId="0" applyFont="1" applyFill="1"/>
    <xf numFmtId="0" fontId="13" fillId="2" borderId="0" xfId="0" quotePrefix="1" applyFont="1" applyFill="1" applyBorder="1" applyAlignment="1">
      <alignment horizontal="left"/>
    </xf>
    <xf numFmtId="0" fontId="13" fillId="2" borderId="0" xfId="0" applyFont="1" applyFill="1" applyBorder="1"/>
    <xf numFmtId="0" fontId="0" fillId="0" borderId="0" xfId="0" applyFill="1" applyAlignment="1">
      <alignment horizontal="left"/>
    </xf>
    <xf numFmtId="0" fontId="8" fillId="0" borderId="0" xfId="0" applyFont="1" applyFill="1"/>
    <xf numFmtId="0" fontId="9" fillId="0" borderId="0" xfId="0" quotePrefix="1" applyFont="1" applyFill="1" applyAlignment="1">
      <alignment horizontal="left"/>
    </xf>
    <xf numFmtId="0" fontId="15" fillId="0" borderId="0" xfId="0" quotePrefix="1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2" fontId="4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quotePrefix="1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2" fillId="2" borderId="4" xfId="0" quotePrefix="1" applyFont="1" applyFill="1" applyBorder="1" applyAlignment="1">
      <alignment horizontal="left"/>
    </xf>
    <xf numFmtId="172" fontId="4" fillId="2" borderId="4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2" fillId="2" borderId="3" xfId="0" quotePrefix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17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0" fillId="2" borderId="0" xfId="0" applyFill="1" applyBorder="1"/>
    <xf numFmtId="0" fontId="16" fillId="2" borderId="0" xfId="0" applyFont="1" applyFill="1" applyAlignment="1">
      <alignment horizontal="center"/>
    </xf>
    <xf numFmtId="49" fontId="2" fillId="2" borderId="0" xfId="0" quotePrefix="1" applyNumberFormat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0" xfId="0" applyFont="1" applyFill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6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2" borderId="1" xfId="0" quotePrefix="1" applyFont="1" applyFill="1" applyBorder="1" applyAlignment="1">
      <alignment horizontal="left"/>
    </xf>
    <xf numFmtId="172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0" fillId="2" borderId="8" xfId="0" applyFill="1" applyBorder="1"/>
    <xf numFmtId="2" fontId="4" fillId="2" borderId="5" xfId="0" applyNumberFormat="1" applyFont="1" applyFill="1" applyBorder="1" applyAlignment="1">
      <alignment horizontal="center"/>
    </xf>
    <xf numFmtId="172" fontId="4" fillId="2" borderId="2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0" fontId="0" fillId="2" borderId="3" xfId="0" applyFill="1" applyBorder="1"/>
    <xf numFmtId="0" fontId="16" fillId="2" borderId="3" xfId="0" applyFont="1" applyFill="1" applyBorder="1" applyAlignment="1">
      <alignment horizontal="center"/>
    </xf>
    <xf numFmtId="49" fontId="2" fillId="2" borderId="2" xfId="0" quotePrefix="1" applyNumberFormat="1" applyFont="1" applyFill="1" applyBorder="1" applyAlignment="1">
      <alignment horizontal="left"/>
    </xf>
    <xf numFmtId="49" fontId="2" fillId="2" borderId="4" xfId="0" quotePrefix="1" applyNumberFormat="1" applyFont="1" applyFill="1" applyBorder="1" applyAlignment="1">
      <alignment horizontal="left"/>
    </xf>
    <xf numFmtId="49" fontId="2" fillId="2" borderId="3" xfId="0" quotePrefix="1" applyNumberFormat="1" applyFont="1" applyFill="1" applyBorder="1" applyAlignment="1">
      <alignment horizontal="left"/>
    </xf>
    <xf numFmtId="1" fontId="2" fillId="2" borderId="3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horizontal="left"/>
    </xf>
    <xf numFmtId="0" fontId="2" fillId="2" borderId="0" xfId="0" applyFont="1" applyFill="1"/>
    <xf numFmtId="0" fontId="5" fillId="2" borderId="0" xfId="0" applyNumberFormat="1" applyFont="1" applyFill="1"/>
    <xf numFmtId="0" fontId="2" fillId="2" borderId="1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" fontId="4" fillId="2" borderId="2" xfId="0" applyNumberFormat="1" applyFont="1" applyFill="1" applyBorder="1" applyAlignment="1">
      <alignment horizontal="center"/>
    </xf>
    <xf numFmtId="172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 applyBorder="1"/>
    <xf numFmtId="172" fontId="4" fillId="2" borderId="0" xfId="0" applyNumberFormat="1" applyFont="1" applyFill="1"/>
    <xf numFmtId="173" fontId="4" fillId="0" borderId="0" xfId="5" applyNumberFormat="1" applyFont="1" applyFill="1" applyAlignment="1">
      <alignment horizontal="center"/>
    </xf>
    <xf numFmtId="49" fontId="7" fillId="2" borderId="4" xfId="0" applyNumberFormat="1" applyFont="1" applyFill="1" applyBorder="1"/>
    <xf numFmtId="49" fontId="2" fillId="2" borderId="3" xfId="0" applyNumberFormat="1" applyFont="1" applyFill="1" applyBorder="1"/>
    <xf numFmtId="0" fontId="4" fillId="2" borderId="0" xfId="0" applyNumberFormat="1" applyFont="1" applyFill="1" applyAlignment="1">
      <alignment horizontal="center"/>
    </xf>
    <xf numFmtId="173" fontId="4" fillId="2" borderId="0" xfId="5" applyNumberFormat="1" applyFont="1" applyFill="1" applyBorder="1" applyAlignment="1">
      <alignment horizontal="center"/>
    </xf>
    <xf numFmtId="173" fontId="4" fillId="2" borderId="0" xfId="5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2" fontId="4" fillId="0" borderId="1" xfId="0" applyNumberFormat="1" applyFont="1" applyFill="1" applyBorder="1" applyAlignment="1">
      <alignment horizontal="center"/>
    </xf>
    <xf numFmtId="172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/>
    <xf numFmtId="49" fontId="2" fillId="2" borderId="0" xfId="0" applyNumberFormat="1" applyFont="1" applyFill="1" applyBorder="1"/>
    <xf numFmtId="49" fontId="2" fillId="2" borderId="1" xfId="0" quotePrefix="1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2" fillId="2" borderId="4" xfId="0" applyNumberFormat="1" applyFont="1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4" xfId="0" applyFill="1" applyBorder="1"/>
    <xf numFmtId="2" fontId="0" fillId="2" borderId="4" xfId="0" applyNumberFormat="1" applyFill="1" applyBorder="1" applyAlignment="1">
      <alignment horizontal="center"/>
    </xf>
    <xf numFmtId="9" fontId="0" fillId="2" borderId="4" xfId="5" applyFont="1" applyFill="1" applyBorder="1" applyAlignment="1">
      <alignment horizontal="center"/>
    </xf>
    <xf numFmtId="9" fontId="2" fillId="2" borderId="1" xfId="5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9" fontId="2" fillId="2" borderId="1" xfId="5" applyNumberFormat="1" applyFont="1" applyFill="1" applyBorder="1" applyAlignment="1">
      <alignment horizontal="center"/>
    </xf>
    <xf numFmtId="0" fontId="0" fillId="2" borderId="0" xfId="0" applyFill="1" applyAlignment="1">
      <alignment vertical="center" wrapText="1"/>
    </xf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9" fontId="22" fillId="0" borderId="11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0" fillId="0" borderId="14" xfId="0" applyBorder="1"/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9" fontId="20" fillId="0" borderId="16" xfId="0" applyNumberFormat="1" applyFont="1" applyBorder="1" applyAlignment="1">
      <alignment horizontal="center" vertical="center"/>
    </xf>
    <xf numFmtId="173" fontId="20" fillId="0" borderId="16" xfId="0" applyNumberFormat="1" applyFont="1" applyBorder="1" applyAlignment="1">
      <alignment horizontal="center" vertical="center"/>
    </xf>
    <xf numFmtId="173" fontId="20" fillId="0" borderId="17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173" fontId="20" fillId="0" borderId="1" xfId="0" applyNumberFormat="1" applyFont="1" applyBorder="1" applyAlignment="1">
      <alignment horizontal="center" vertical="center"/>
    </xf>
    <xf numFmtId="173" fontId="20" fillId="0" borderId="20" xfId="0" applyNumberFormat="1" applyFont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22" xfId="0" applyFont="1" applyBorder="1" applyAlignment="1">
      <alignment vertical="center"/>
    </xf>
    <xf numFmtId="173" fontId="20" fillId="0" borderId="23" xfId="0" applyNumberFormat="1" applyFont="1" applyBorder="1" applyAlignment="1">
      <alignment horizontal="center" vertical="center"/>
    </xf>
    <xf numFmtId="173" fontId="20" fillId="0" borderId="24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173" fontId="23" fillId="0" borderId="27" xfId="0" applyNumberFormat="1" applyFont="1" applyBorder="1" applyAlignment="1">
      <alignment horizontal="center" vertical="center"/>
    </xf>
    <xf numFmtId="9" fontId="23" fillId="0" borderId="11" xfId="0" applyNumberFormat="1" applyFont="1" applyBorder="1" applyAlignment="1">
      <alignment horizontal="center" vertical="center"/>
    </xf>
    <xf numFmtId="173" fontId="23" fillId="0" borderId="11" xfId="0" applyNumberFormat="1" applyFont="1" applyBorder="1" applyAlignment="1">
      <alignment horizontal="center" vertical="center"/>
    </xf>
    <xf numFmtId="9" fontId="23" fillId="0" borderId="27" xfId="0" applyNumberFormat="1" applyFont="1" applyBorder="1" applyAlignment="1">
      <alignment horizontal="center" vertical="center"/>
    </xf>
    <xf numFmtId="0" fontId="23" fillId="0" borderId="27" xfId="0" applyFont="1" applyBorder="1" applyAlignment="1">
      <alignment vertical="center"/>
    </xf>
    <xf numFmtId="0" fontId="24" fillId="0" borderId="0" xfId="0" applyFont="1"/>
    <xf numFmtId="0" fontId="1" fillId="0" borderId="0" xfId="0" applyFont="1"/>
    <xf numFmtId="173" fontId="23" fillId="0" borderId="12" xfId="0" applyNumberFormat="1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173" fontId="23" fillId="0" borderId="28" xfId="0" applyNumberFormat="1" applyFont="1" applyBorder="1" applyAlignment="1">
      <alignment horizontal="center" vertical="center"/>
    </xf>
    <xf numFmtId="173" fontId="23" fillId="0" borderId="29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9" fontId="20" fillId="0" borderId="30" xfId="0" applyNumberFormat="1" applyFont="1" applyBorder="1" applyAlignment="1">
      <alignment horizontal="center" vertical="center"/>
    </xf>
    <xf numFmtId="173" fontId="20" fillId="0" borderId="7" xfId="0" applyNumberFormat="1" applyFont="1" applyBorder="1" applyAlignment="1">
      <alignment horizontal="center" vertical="center"/>
    </xf>
    <xf numFmtId="173" fontId="20" fillId="0" borderId="31" xfId="0" applyNumberFormat="1" applyFont="1" applyBorder="1" applyAlignment="1">
      <alignment horizontal="center" vertical="center"/>
    </xf>
    <xf numFmtId="173" fontId="23" fillId="0" borderId="9" xfId="0" applyNumberFormat="1" applyFont="1" applyBorder="1" applyAlignment="1">
      <alignment horizontal="center" vertical="center"/>
    </xf>
    <xf numFmtId="173" fontId="20" fillId="0" borderId="30" xfId="0" applyNumberFormat="1" applyFont="1" applyBorder="1" applyAlignment="1">
      <alignment horizontal="center" vertical="center"/>
    </xf>
    <xf numFmtId="173" fontId="23" fillId="0" borderId="13" xfId="0" applyNumberFormat="1" applyFont="1" applyBorder="1" applyAlignment="1">
      <alignment horizontal="center" vertical="center"/>
    </xf>
    <xf numFmtId="173" fontId="23" fillId="0" borderId="32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9" fontId="20" fillId="0" borderId="33" xfId="0" applyNumberFormat="1" applyFont="1" applyBorder="1" applyAlignment="1">
      <alignment horizontal="center" vertical="center"/>
    </xf>
    <xf numFmtId="173" fontId="20" fillId="0" borderId="33" xfId="0" applyNumberFormat="1" applyFont="1" applyBorder="1" applyAlignment="1">
      <alignment horizontal="center" vertical="center"/>
    </xf>
    <xf numFmtId="173" fontId="20" fillId="0" borderId="34" xfId="0" applyNumberFormat="1" applyFont="1" applyBorder="1" applyAlignment="1">
      <alignment horizontal="center" vertical="center"/>
    </xf>
    <xf numFmtId="173" fontId="23" fillId="0" borderId="10" xfId="0" applyNumberFormat="1" applyFont="1" applyBorder="1" applyAlignment="1">
      <alignment horizontal="center" vertical="center"/>
    </xf>
    <xf numFmtId="173" fontId="20" fillId="0" borderId="35" xfId="0" applyNumberFormat="1" applyFont="1" applyBorder="1" applyAlignment="1">
      <alignment horizontal="center" vertical="center"/>
    </xf>
    <xf numFmtId="173" fontId="23" fillId="0" borderId="36" xfId="0" applyNumberFormat="1" applyFont="1" applyBorder="1" applyAlignment="1">
      <alignment horizontal="center" vertical="center"/>
    </xf>
    <xf numFmtId="9" fontId="23" fillId="0" borderId="10" xfId="0" applyNumberFormat="1" applyFont="1" applyBorder="1" applyAlignment="1">
      <alignment horizontal="center" vertical="center"/>
    </xf>
    <xf numFmtId="9" fontId="23" fillId="0" borderId="36" xfId="0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173" fontId="23" fillId="0" borderId="37" xfId="0" applyNumberFormat="1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0" fillId="0" borderId="17" xfId="0" applyNumberFormat="1" applyFont="1" applyBorder="1" applyAlignment="1">
      <alignment horizontal="center" vertical="center"/>
    </xf>
    <xf numFmtId="0" fontId="23" fillId="0" borderId="12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173" fontId="0" fillId="0" borderId="0" xfId="0" applyNumberFormat="1"/>
    <xf numFmtId="9" fontId="20" fillId="0" borderId="7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2" borderId="2" xfId="0" applyNumberFormat="1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9" fontId="5" fillId="2" borderId="2" xfId="5" applyNumberFormat="1" applyFont="1" applyFill="1" applyBorder="1" applyAlignment="1">
      <alignment horizontal="center"/>
    </xf>
    <xf numFmtId="173" fontId="5" fillId="2" borderId="2" xfId="5" applyNumberFormat="1" applyFont="1" applyFill="1" applyBorder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4" fillId="0" borderId="0" xfId="0" applyNumberFormat="1" applyFont="1" applyFill="1"/>
    <xf numFmtId="49" fontId="5" fillId="2" borderId="4" xfId="0" applyNumberFormat="1" applyFont="1" applyFill="1" applyBorder="1"/>
    <xf numFmtId="0" fontId="5" fillId="2" borderId="4" xfId="0" applyFont="1" applyFill="1" applyBorder="1"/>
    <xf numFmtId="0" fontId="5" fillId="2" borderId="4" xfId="0" applyNumberFormat="1" applyFont="1" applyFill="1" applyBorder="1" applyAlignment="1">
      <alignment horizontal="center"/>
    </xf>
    <xf numFmtId="0" fontId="7" fillId="2" borderId="4" xfId="0" applyNumberFormat="1" applyFont="1" applyFill="1" applyBorder="1" applyAlignment="1">
      <alignment horizontal="center"/>
    </xf>
    <xf numFmtId="9" fontId="5" fillId="2" borderId="4" xfId="5" applyNumberFormat="1" applyFont="1" applyFill="1" applyBorder="1" applyAlignment="1">
      <alignment horizontal="center"/>
    </xf>
    <xf numFmtId="173" fontId="5" fillId="2" borderId="4" xfId="5" applyNumberFormat="1" applyFont="1" applyFill="1" applyBorder="1" applyAlignment="1">
      <alignment horizontal="center"/>
    </xf>
    <xf numFmtId="49" fontId="5" fillId="2" borderId="3" xfId="0" applyNumberFormat="1" applyFont="1" applyFill="1" applyBorder="1"/>
    <xf numFmtId="0" fontId="5" fillId="2" borderId="3" xfId="0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/>
    </xf>
    <xf numFmtId="173" fontId="7" fillId="2" borderId="3" xfId="5" applyNumberFormat="1" applyFont="1" applyFill="1" applyBorder="1" applyAlignment="1">
      <alignment horizontal="center"/>
    </xf>
    <xf numFmtId="9" fontId="7" fillId="2" borderId="3" xfId="5" applyNumberFormat="1" applyFont="1" applyFill="1" applyBorder="1" applyAlignment="1">
      <alignment horizontal="center"/>
    </xf>
    <xf numFmtId="0" fontId="7" fillId="2" borderId="0" xfId="0" applyNumberFormat="1" applyFont="1" applyFill="1" applyAlignment="1">
      <alignment horizontal="center"/>
    </xf>
    <xf numFmtId="173" fontId="5" fillId="2" borderId="0" xfId="5" applyNumberFormat="1" applyFont="1" applyFill="1" applyBorder="1" applyAlignment="1">
      <alignment horizontal="center"/>
    </xf>
    <xf numFmtId="49" fontId="5" fillId="0" borderId="0" xfId="0" applyNumberFormat="1" applyFont="1" applyFill="1"/>
    <xf numFmtId="49" fontId="5" fillId="2" borderId="0" xfId="0" applyNumberFormat="1" applyFont="1" applyFill="1"/>
    <xf numFmtId="0" fontId="5" fillId="2" borderId="0" xfId="0" applyFont="1" applyFill="1" applyAlignment="1">
      <alignment horizontal="center"/>
    </xf>
    <xf numFmtId="0" fontId="5" fillId="2" borderId="0" xfId="5" applyNumberFormat="1" applyFont="1" applyFill="1" applyAlignment="1">
      <alignment horizontal="center"/>
    </xf>
    <xf numFmtId="0" fontId="5" fillId="0" borderId="0" xfId="5" applyNumberFormat="1" applyFont="1" applyFill="1" applyAlignment="1">
      <alignment horizontal="center"/>
    </xf>
    <xf numFmtId="173" fontId="5" fillId="2" borderId="2" xfId="0" applyNumberFormat="1" applyFont="1" applyFill="1" applyBorder="1" applyAlignment="1">
      <alignment horizontal="center"/>
    </xf>
    <xf numFmtId="173" fontId="5" fillId="2" borderId="4" xfId="0" applyNumberFormat="1" applyFont="1" applyFill="1" applyBorder="1" applyAlignment="1">
      <alignment horizontal="center"/>
    </xf>
    <xf numFmtId="9" fontId="5" fillId="2" borderId="4" xfId="0" applyNumberFormat="1" applyFont="1" applyFill="1" applyBorder="1" applyAlignment="1">
      <alignment horizontal="center"/>
    </xf>
    <xf numFmtId="9" fontId="7" fillId="2" borderId="3" xfId="0" applyNumberFormat="1" applyFont="1" applyFill="1" applyBorder="1" applyAlignment="1">
      <alignment horizontal="center"/>
    </xf>
    <xf numFmtId="173" fontId="7" fillId="2" borderId="3" xfId="0" applyNumberFormat="1" applyFont="1" applyFill="1" applyBorder="1" applyAlignment="1">
      <alignment horizontal="center"/>
    </xf>
    <xf numFmtId="9" fontId="5" fillId="2" borderId="2" xfId="5" applyFont="1" applyFill="1" applyBorder="1" applyAlignment="1">
      <alignment horizontal="center"/>
    </xf>
    <xf numFmtId="9" fontId="5" fillId="2" borderId="4" xfId="5" applyFont="1" applyFill="1" applyBorder="1" applyAlignment="1">
      <alignment horizontal="center"/>
    </xf>
    <xf numFmtId="173" fontId="5" fillId="2" borderId="0" xfId="5" applyNumberFormat="1" applyFont="1" applyFill="1" applyAlignment="1">
      <alignment horizontal="center"/>
    </xf>
    <xf numFmtId="0" fontId="5" fillId="2" borderId="0" xfId="5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2" borderId="1" xfId="5" applyNumberFormat="1" applyFont="1" applyFill="1" applyBorder="1" applyAlignment="1">
      <alignment horizontal="center"/>
    </xf>
    <xf numFmtId="173" fontId="7" fillId="2" borderId="1" xfId="5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5" applyNumberFormat="1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9" fontId="5" fillId="2" borderId="1" xfId="5" applyNumberFormat="1" applyFont="1" applyFill="1" applyBorder="1" applyAlignment="1">
      <alignment horizontal="center"/>
    </xf>
    <xf numFmtId="9" fontId="5" fillId="2" borderId="1" xfId="5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8" xfId="0" applyFont="1" applyFill="1" applyBorder="1"/>
    <xf numFmtId="173" fontId="7" fillId="2" borderId="1" xfId="5" applyNumberFormat="1" applyFont="1" applyFill="1" applyBorder="1"/>
    <xf numFmtId="0" fontId="5" fillId="2" borderId="21" xfId="5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9" fontId="5" fillId="2" borderId="0" xfId="5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5" fillId="0" borderId="0" xfId="0" applyNumberFormat="1" applyFont="1" applyFill="1"/>
    <xf numFmtId="10" fontId="0" fillId="0" borderId="0" xfId="5" applyNumberFormat="1" applyFont="1"/>
    <xf numFmtId="0" fontId="0" fillId="0" borderId="6" xfId="0" applyBorder="1"/>
    <xf numFmtId="0" fontId="0" fillId="0" borderId="44" xfId="0" applyBorder="1"/>
    <xf numFmtId="0" fontId="2" fillId="0" borderId="0" xfId="0" applyFont="1" applyAlignment="1">
      <alignment horizontal="left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5" xfId="0" applyBorder="1"/>
    <xf numFmtId="0" fontId="0" fillId="0" borderId="45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46" xfId="0" applyFont="1" applyBorder="1" applyAlignment="1">
      <alignment horizontal="left"/>
    </xf>
    <xf numFmtId="0" fontId="0" fillId="0" borderId="0" xfId="0" applyAlignment="1">
      <alignment horizontal="center" textRotation="255"/>
    </xf>
    <xf numFmtId="0" fontId="0" fillId="0" borderId="47" xfId="0" applyBorder="1" applyAlignment="1">
      <alignment textRotation="255"/>
    </xf>
    <xf numFmtId="0" fontId="0" fillId="0" borderId="47" xfId="0" applyBorder="1" applyAlignment="1">
      <alignment horizontal="center" textRotation="255"/>
    </xf>
    <xf numFmtId="0" fontId="0" fillId="0" borderId="0" xfId="0" applyAlignment="1">
      <alignment textRotation="255"/>
    </xf>
    <xf numFmtId="0" fontId="0" fillId="0" borderId="46" xfId="0" applyBorder="1" applyAlignment="1">
      <alignment textRotation="255"/>
    </xf>
    <xf numFmtId="0" fontId="0" fillId="0" borderId="7" xfId="0" applyBorder="1" applyAlignment="1">
      <alignment horizontal="center" textRotation="255"/>
    </xf>
    <xf numFmtId="0" fontId="0" fillId="0" borderId="0" xfId="0" applyAlignment="1">
      <alignment horizontal="left"/>
    </xf>
    <xf numFmtId="0" fontId="20" fillId="0" borderId="13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73" fontId="20" fillId="0" borderId="48" xfId="5" applyNumberFormat="1" applyFont="1" applyBorder="1" applyAlignment="1">
      <alignment horizontal="center" vertical="center"/>
    </xf>
    <xf numFmtId="173" fontId="20" fillId="0" borderId="7" xfId="5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173" fontId="20" fillId="0" borderId="31" xfId="5" applyNumberFormat="1" applyFont="1" applyBorder="1" applyAlignment="1">
      <alignment horizontal="center" vertical="center"/>
    </xf>
    <xf numFmtId="0" fontId="20" fillId="0" borderId="29" xfId="0" applyNumberFormat="1" applyFont="1" applyBorder="1" applyAlignment="1">
      <alignment horizontal="center" vertical="center"/>
    </xf>
    <xf numFmtId="173" fontId="23" fillId="0" borderId="13" xfId="5" applyNumberFormat="1" applyFont="1" applyBorder="1" applyAlignment="1">
      <alignment horizontal="center" vertical="center"/>
    </xf>
    <xf numFmtId="173" fontId="20" fillId="0" borderId="43" xfId="5" applyNumberFormat="1" applyFont="1" applyBorder="1" applyAlignment="1">
      <alignment horizontal="center" vertical="center"/>
    </xf>
    <xf numFmtId="173" fontId="23" fillId="0" borderId="13" xfId="5" applyNumberFormat="1" applyFont="1" applyBorder="1" applyAlignment="1">
      <alignment vertical="center"/>
    </xf>
    <xf numFmtId="9" fontId="23" fillId="0" borderId="13" xfId="5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0" fillId="3" borderId="0" xfId="0" applyFill="1"/>
    <xf numFmtId="0" fontId="20" fillId="2" borderId="0" xfId="0" applyFont="1" applyFill="1" applyAlignment="1">
      <alignment horizontal="center"/>
    </xf>
    <xf numFmtId="0" fontId="20" fillId="2" borderId="0" xfId="0" applyFont="1" applyFill="1"/>
    <xf numFmtId="0" fontId="20" fillId="2" borderId="2" xfId="0" applyFont="1" applyFill="1" applyBorder="1"/>
    <xf numFmtId="0" fontId="20" fillId="2" borderId="44" xfId="0" applyFont="1" applyFill="1" applyBorder="1"/>
    <xf numFmtId="0" fontId="20" fillId="2" borderId="2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44" xfId="0" applyFont="1" applyFill="1" applyBorder="1" applyAlignment="1">
      <alignment horizontal="center"/>
    </xf>
    <xf numFmtId="0" fontId="23" fillId="2" borderId="50" xfId="0" applyFont="1" applyFill="1" applyBorder="1" applyAlignment="1">
      <alignment horizontal="center"/>
    </xf>
    <xf numFmtId="0" fontId="23" fillId="2" borderId="3" xfId="0" applyFont="1" applyFill="1" applyBorder="1"/>
    <xf numFmtId="0" fontId="23" fillId="2" borderId="6" xfId="0" applyFont="1" applyFill="1" applyBorder="1"/>
    <xf numFmtId="0" fontId="23" fillId="2" borderId="3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/>
    </xf>
    <xf numFmtId="0" fontId="23" fillId="2" borderId="5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0" fillId="2" borderId="5" xfId="0" applyFont="1" applyFill="1" applyBorder="1"/>
    <xf numFmtId="0" fontId="20" fillId="2" borderId="5" xfId="0" applyFont="1" applyFill="1" applyBorder="1" applyAlignment="1">
      <alignment horizontal="center"/>
    </xf>
    <xf numFmtId="2" fontId="23" fillId="2" borderId="2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center"/>
    </xf>
    <xf numFmtId="0" fontId="20" fillId="2" borderId="0" xfId="0" applyFont="1" applyFill="1" applyBorder="1"/>
    <xf numFmtId="2" fontId="20" fillId="2" borderId="0" xfId="0" applyNumberFormat="1" applyFont="1" applyFill="1" applyBorder="1" applyAlignment="1">
      <alignment horizontal="center"/>
    </xf>
    <xf numFmtId="0" fontId="5" fillId="2" borderId="44" xfId="0" applyFont="1" applyFill="1" applyBorder="1" applyAlignment="1">
      <alignment horizontal="left"/>
    </xf>
    <xf numFmtId="0" fontId="20" fillId="2" borderId="44" xfId="0" applyFont="1" applyFill="1" applyBorder="1" applyAlignment="1">
      <alignment horizontal="center"/>
    </xf>
    <xf numFmtId="2" fontId="20" fillId="2" borderId="50" xfId="0" applyNumberFormat="1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2" fontId="20" fillId="2" borderId="4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20" fillId="2" borderId="3" xfId="0" applyFont="1" applyFill="1" applyBorder="1" applyAlignment="1">
      <alignment horizontal="center"/>
    </xf>
    <xf numFmtId="0" fontId="20" fillId="2" borderId="6" xfId="0" applyFont="1" applyFill="1" applyBorder="1"/>
    <xf numFmtId="2" fontId="23" fillId="2" borderId="51" xfId="0" applyNumberFormat="1" applyFont="1" applyFill="1" applyBorder="1" applyAlignment="1">
      <alignment horizontal="center"/>
    </xf>
    <xf numFmtId="2" fontId="20" fillId="2" borderId="0" xfId="0" applyNumberFormat="1" applyFont="1" applyFill="1" applyAlignment="1">
      <alignment horizontal="center"/>
    </xf>
    <xf numFmtId="2" fontId="20" fillId="2" borderId="2" xfId="0" applyNumberFormat="1" applyFont="1" applyFill="1" applyBorder="1" applyAlignment="1">
      <alignment horizontal="center"/>
    </xf>
    <xf numFmtId="2" fontId="23" fillId="2" borderId="3" xfId="0" applyNumberFormat="1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2" fontId="20" fillId="2" borderId="5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20" fillId="2" borderId="4" xfId="0" applyFont="1" applyFill="1" applyBorder="1"/>
    <xf numFmtId="0" fontId="5" fillId="2" borderId="48" xfId="0" applyFont="1" applyFill="1" applyBorder="1" applyAlignment="1">
      <alignment horizontal="left"/>
    </xf>
    <xf numFmtId="0" fontId="20" fillId="2" borderId="6" xfId="0" applyFont="1" applyFill="1" applyBorder="1" applyAlignment="1">
      <alignment horizontal="center"/>
    </xf>
    <xf numFmtId="0" fontId="20" fillId="2" borderId="3" xfId="0" applyFont="1" applyFill="1" applyBorder="1"/>
    <xf numFmtId="0" fontId="23" fillId="2" borderId="0" xfId="0" applyFont="1" applyFill="1" applyBorder="1" applyAlignment="1">
      <alignment horizontal="center"/>
    </xf>
    <xf numFmtId="2" fontId="23" fillId="2" borderId="0" xfId="0" applyNumberFormat="1" applyFont="1" applyFill="1" applyBorder="1" applyAlignment="1">
      <alignment horizontal="center"/>
    </xf>
    <xf numFmtId="0" fontId="20" fillId="2" borderId="5" xfId="0" applyFont="1" applyFill="1" applyBorder="1" applyAlignment="1">
      <alignment horizontal="left"/>
    </xf>
    <xf numFmtId="2" fontId="23" fillId="2" borderId="1" xfId="0" applyNumberFormat="1" applyFont="1" applyFill="1" applyBorder="1" applyAlignment="1">
      <alignment horizontal="center"/>
    </xf>
    <xf numFmtId="0" fontId="20" fillId="2" borderId="0" xfId="0" applyFont="1" applyFill="1" applyBorder="1" applyAlignment="1">
      <alignment horizontal="left"/>
    </xf>
    <xf numFmtId="0" fontId="20" fillId="2" borderId="0" xfId="0" applyNumberFormat="1" applyFont="1" applyFill="1" applyAlignment="1">
      <alignment horizontal="center"/>
    </xf>
    <xf numFmtId="0" fontId="20" fillId="2" borderId="43" xfId="0" applyFont="1" applyFill="1" applyBorder="1" applyAlignment="1">
      <alignment horizontal="center"/>
    </xf>
    <xf numFmtId="0" fontId="23" fillId="2" borderId="48" xfId="0" applyFont="1" applyFill="1" applyBorder="1" applyAlignment="1">
      <alignment horizontal="center"/>
    </xf>
    <xf numFmtId="0" fontId="23" fillId="2" borderId="5" xfId="0" applyFont="1" applyFill="1" applyBorder="1"/>
    <xf numFmtId="0" fontId="23" fillId="2" borderId="1" xfId="0" applyFont="1" applyFill="1" applyBorder="1" applyAlignment="1">
      <alignment horizontal="center"/>
    </xf>
    <xf numFmtId="0" fontId="20" fillId="2" borderId="44" xfId="0" applyFont="1" applyFill="1" applyBorder="1" applyAlignment="1">
      <alignment horizontal="left"/>
    </xf>
    <xf numFmtId="0" fontId="20" fillId="2" borderId="6" xfId="0" applyFont="1" applyFill="1" applyBorder="1" applyAlignment="1">
      <alignment horizontal="left"/>
    </xf>
    <xf numFmtId="0" fontId="23" fillId="2" borderId="2" xfId="0" applyFont="1" applyFill="1" applyBorder="1"/>
    <xf numFmtId="2" fontId="23" fillId="2" borderId="2" xfId="0" applyNumberFormat="1" applyFont="1" applyFill="1" applyBorder="1" applyAlignment="1">
      <alignment horizontal="center"/>
    </xf>
    <xf numFmtId="0" fontId="23" fillId="2" borderId="4" xfId="0" applyFont="1" applyFill="1" applyBorder="1"/>
    <xf numFmtId="0" fontId="23" fillId="2" borderId="4" xfId="0" applyFont="1" applyFill="1" applyBorder="1" applyAlignment="1">
      <alignment horizontal="center"/>
    </xf>
    <xf numFmtId="2" fontId="23" fillId="2" borderId="4" xfId="0" applyNumberFormat="1" applyFont="1" applyFill="1" applyBorder="1" applyAlignment="1">
      <alignment horizontal="center"/>
    </xf>
    <xf numFmtId="0" fontId="20" fillId="2" borderId="0" xfId="0" quotePrefix="1" applyFont="1" applyFill="1" applyBorder="1" applyAlignment="1">
      <alignment horizontal="left"/>
    </xf>
    <xf numFmtId="0" fontId="20" fillId="2" borderId="46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4" fillId="2" borderId="7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5" xfId="0" applyFill="1" applyBorder="1"/>
    <xf numFmtId="0" fontId="0" fillId="2" borderId="4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46" xfId="0" applyFont="1" applyFill="1" applyBorder="1" applyAlignment="1">
      <alignment horizontal="left"/>
    </xf>
    <xf numFmtId="0" fontId="0" fillId="2" borderId="0" xfId="0" applyFill="1" applyAlignment="1">
      <alignment horizontal="center" textRotation="255"/>
    </xf>
    <xf numFmtId="0" fontId="0" fillId="2" borderId="47" xfId="0" applyFill="1" applyBorder="1" applyAlignment="1">
      <alignment textRotation="255"/>
    </xf>
    <xf numFmtId="0" fontId="0" fillId="2" borderId="43" xfId="0" applyFill="1" applyBorder="1" applyAlignment="1">
      <alignment horizontal="center" textRotation="255"/>
    </xf>
    <xf numFmtId="0" fontId="0" fillId="2" borderId="50" xfId="0" applyFill="1" applyBorder="1" applyAlignment="1">
      <alignment horizontal="center" textRotation="255"/>
    </xf>
    <xf numFmtId="0" fontId="0" fillId="2" borderId="47" xfId="0" applyFill="1" applyBorder="1" applyAlignment="1">
      <alignment horizontal="center" textRotation="255"/>
    </xf>
    <xf numFmtId="0" fontId="0" fillId="2" borderId="0" xfId="0" applyFill="1" applyAlignment="1">
      <alignment textRotation="255"/>
    </xf>
    <xf numFmtId="0" fontId="0" fillId="2" borderId="46" xfId="0" applyFill="1" applyBorder="1" applyAlignment="1">
      <alignment textRotation="255"/>
    </xf>
    <xf numFmtId="0" fontId="0" fillId="2" borderId="52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7" xfId="0" applyFill="1" applyBorder="1"/>
    <xf numFmtId="0" fontId="0" fillId="2" borderId="47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2" xfId="0" applyFill="1" applyBorder="1"/>
    <xf numFmtId="0" fontId="0" fillId="2" borderId="44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2" fillId="2" borderId="1" xfId="0" applyFont="1" applyFill="1" applyBorder="1" applyAlignment="1"/>
    <xf numFmtId="0" fontId="0" fillId="2" borderId="7" xfId="0" applyFill="1" applyBorder="1" applyAlignment="1">
      <alignment horizontal="center"/>
    </xf>
    <xf numFmtId="0" fontId="0" fillId="2" borderId="0" xfId="0" applyFill="1" applyAlignment="1"/>
    <xf numFmtId="0" fontId="0" fillId="2" borderId="7" xfId="0" applyFill="1" applyBorder="1" applyAlignment="1">
      <alignment horizontal="center" textRotation="255"/>
    </xf>
    <xf numFmtId="0" fontId="0" fillId="2" borderId="57" xfId="0" applyFill="1" applyBorder="1" applyAlignment="1">
      <alignment horizontal="center"/>
    </xf>
    <xf numFmtId="0" fontId="0" fillId="2" borderId="57" xfId="0" applyFill="1" applyBorder="1" applyAlignment="1"/>
    <xf numFmtId="0" fontId="0" fillId="2" borderId="60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0" fillId="2" borderId="4" xfId="0" applyFill="1" applyBorder="1" applyAlignment="1"/>
    <xf numFmtId="0" fontId="0" fillId="2" borderId="2" xfId="0" applyFill="1" applyBorder="1" applyAlignment="1"/>
    <xf numFmtId="0" fontId="0" fillId="2" borderId="5" xfId="0" applyFill="1" applyBorder="1" applyAlignment="1">
      <alignment horizontal="center" textRotation="255"/>
    </xf>
    <xf numFmtId="0" fontId="0" fillId="2" borderId="1" xfId="0" applyFill="1" applyBorder="1" applyAlignment="1">
      <alignment horizontal="center" textRotation="255"/>
    </xf>
    <xf numFmtId="0" fontId="0" fillId="2" borderId="45" xfId="0" applyFill="1" applyBorder="1" applyAlignment="1">
      <alignment textRotation="255"/>
    </xf>
    <xf numFmtId="0" fontId="0" fillId="2" borderId="21" xfId="0" applyFill="1" applyBorder="1" applyAlignment="1">
      <alignment textRotation="255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3" xfId="0" applyFill="1" applyBorder="1" applyAlignment="1">
      <alignment horizontal="center"/>
    </xf>
    <xf numFmtId="173" fontId="0" fillId="2" borderId="7" xfId="0" applyNumberFormat="1" applyFill="1" applyBorder="1" applyAlignment="1">
      <alignment horizontal="center"/>
    </xf>
    <xf numFmtId="173" fontId="0" fillId="2" borderId="1" xfId="0" applyNumberFormat="1" applyFill="1" applyBorder="1" applyAlignment="1">
      <alignment horizontal="center"/>
    </xf>
    <xf numFmtId="173" fontId="0" fillId="2" borderId="59" xfId="0" applyNumberFormat="1" applyFill="1" applyBorder="1" applyAlignment="1">
      <alignment horizontal="center"/>
    </xf>
    <xf numFmtId="173" fontId="0" fillId="2" borderId="64" xfId="0" applyNumberFormat="1" applyFill="1" applyBorder="1" applyAlignment="1">
      <alignment horizontal="center"/>
    </xf>
    <xf numFmtId="173" fontId="0" fillId="2" borderId="45" xfId="0" applyNumberFormat="1" applyFill="1" applyBorder="1" applyAlignment="1">
      <alignment horizontal="center"/>
    </xf>
    <xf numFmtId="9" fontId="0" fillId="2" borderId="64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2" borderId="21" xfId="0" applyNumberFormat="1" applyFill="1" applyBorder="1" applyAlignment="1">
      <alignment horizontal="center"/>
    </xf>
    <xf numFmtId="173" fontId="0" fillId="2" borderId="48" xfId="0" applyNumberFormat="1" applyFill="1" applyBorder="1" applyAlignment="1">
      <alignment horizontal="center"/>
    </xf>
    <xf numFmtId="0" fontId="19" fillId="2" borderId="0" xfId="0" applyFont="1" applyFill="1"/>
    <xf numFmtId="0" fontId="19" fillId="2" borderId="1" xfId="0" applyFont="1" applyFill="1" applyBorder="1"/>
    <xf numFmtId="172" fontId="20" fillId="2" borderId="0" xfId="0" applyNumberFormat="1" applyFont="1" applyFill="1" applyAlignment="1">
      <alignment horizontal="center"/>
    </xf>
    <xf numFmtId="0" fontId="20" fillId="2" borderId="65" xfId="0" applyFont="1" applyFill="1" applyBorder="1" applyAlignment="1">
      <alignment horizontal="center"/>
    </xf>
    <xf numFmtId="173" fontId="20" fillId="2" borderId="66" xfId="0" applyNumberFormat="1" applyFont="1" applyFill="1" applyBorder="1" applyAlignment="1">
      <alignment horizontal="center"/>
    </xf>
    <xf numFmtId="173" fontId="20" fillId="2" borderId="8" xfId="0" applyNumberFormat="1" applyFont="1" applyFill="1" applyBorder="1" applyAlignment="1">
      <alignment horizontal="center"/>
    </xf>
    <xf numFmtId="173" fontId="20" fillId="2" borderId="4" xfId="0" applyNumberFormat="1" applyFont="1" applyFill="1" applyBorder="1" applyAlignment="1">
      <alignment horizontal="center"/>
    </xf>
    <xf numFmtId="172" fontId="20" fillId="2" borderId="5" xfId="0" applyNumberFormat="1" applyFont="1" applyFill="1" applyBorder="1" applyAlignment="1">
      <alignment horizontal="center"/>
    </xf>
    <xf numFmtId="0" fontId="20" fillId="2" borderId="67" xfId="0" applyFont="1" applyFill="1" applyBorder="1" applyAlignment="1">
      <alignment horizontal="center"/>
    </xf>
    <xf numFmtId="173" fontId="20" fillId="2" borderId="64" xfId="0" applyNumberFormat="1" applyFont="1" applyFill="1" applyBorder="1" applyAlignment="1">
      <alignment horizontal="center"/>
    </xf>
    <xf numFmtId="173" fontId="20" fillId="2" borderId="7" xfId="0" applyNumberFormat="1" applyFont="1" applyFill="1" applyBorder="1" applyAlignment="1">
      <alignment horizontal="center"/>
    </xf>
    <xf numFmtId="173" fontId="20" fillId="2" borderId="1" xfId="0" applyNumberFormat="1" applyFont="1" applyFill="1" applyBorder="1" applyAlignment="1">
      <alignment horizontal="center"/>
    </xf>
    <xf numFmtId="0" fontId="20" fillId="2" borderId="68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172" fontId="23" fillId="2" borderId="5" xfId="0" applyNumberFormat="1" applyFont="1" applyFill="1" applyBorder="1" applyAlignment="1">
      <alignment horizontal="center"/>
    </xf>
    <xf numFmtId="0" fontId="23" fillId="2" borderId="67" xfId="0" applyFont="1" applyFill="1" applyBorder="1" applyAlignment="1">
      <alignment horizontal="center"/>
    </xf>
    <xf numFmtId="173" fontId="26" fillId="2" borderId="64" xfId="0" applyNumberFormat="1" applyFont="1" applyFill="1" applyBorder="1" applyAlignment="1">
      <alignment horizontal="center"/>
    </xf>
    <xf numFmtId="173" fontId="26" fillId="2" borderId="7" xfId="0" applyNumberFormat="1" applyFont="1" applyFill="1" applyBorder="1" applyAlignment="1">
      <alignment horizontal="center"/>
    </xf>
    <xf numFmtId="173" fontId="26" fillId="2" borderId="1" xfId="0" applyNumberFormat="1" applyFont="1" applyFill="1" applyBorder="1" applyAlignment="1">
      <alignment horizontal="center"/>
    </xf>
    <xf numFmtId="0" fontId="19" fillId="2" borderId="3" xfId="0" applyFont="1" applyFill="1" applyBorder="1"/>
    <xf numFmtId="172" fontId="23" fillId="2" borderId="6" xfId="0" applyNumberFormat="1" applyFont="1" applyFill="1" applyBorder="1" applyAlignment="1">
      <alignment horizontal="center"/>
    </xf>
    <xf numFmtId="0" fontId="23" fillId="2" borderId="69" xfId="0" applyFont="1" applyFill="1" applyBorder="1" applyAlignment="1">
      <alignment horizontal="center"/>
    </xf>
    <xf numFmtId="173" fontId="26" fillId="2" borderId="70" xfId="0" applyNumberFormat="1" applyFont="1" applyFill="1" applyBorder="1" applyAlignment="1">
      <alignment horizontal="center"/>
    </xf>
    <xf numFmtId="173" fontId="26" fillId="2" borderId="48" xfId="0" applyNumberFormat="1" applyFont="1" applyFill="1" applyBorder="1" applyAlignment="1">
      <alignment horizontal="center"/>
    </xf>
    <xf numFmtId="173" fontId="26" fillId="2" borderId="3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quotePrefix="1" applyFont="1" applyFill="1" applyBorder="1" applyAlignment="1">
      <alignment horizontal="center" vertical="center" wrapText="1"/>
    </xf>
    <xf numFmtId="0" fontId="20" fillId="2" borderId="4" xfId="0" applyNumberFormat="1" applyFont="1" applyFill="1" applyBorder="1" applyAlignment="1">
      <alignment horizontal="center"/>
    </xf>
    <xf numFmtId="0" fontId="20" fillId="2" borderId="2" xfId="0" applyNumberFormat="1" applyFont="1" applyFill="1" applyBorder="1" applyAlignment="1">
      <alignment horizontal="center"/>
    </xf>
    <xf numFmtId="0" fontId="23" fillId="2" borderId="3" xfId="0" applyNumberFormat="1" applyFont="1" applyFill="1" applyBorder="1" applyAlignment="1">
      <alignment horizontal="center"/>
    </xf>
    <xf numFmtId="0" fontId="23" fillId="0" borderId="5" xfId="0" applyFont="1" applyFill="1" applyBorder="1"/>
    <xf numFmtId="0" fontId="20" fillId="0" borderId="5" xfId="0" applyFont="1" applyFill="1" applyBorder="1" applyAlignment="1">
      <alignment horizontal="center"/>
    </xf>
    <xf numFmtId="0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0" fontId="23" fillId="2" borderId="1" xfId="0" applyFont="1" applyFill="1" applyBorder="1"/>
    <xf numFmtId="2" fontId="20" fillId="2" borderId="1" xfId="0" applyNumberFormat="1" applyFont="1" applyFill="1" applyBorder="1" applyAlignment="1">
      <alignment horizontal="center"/>
    </xf>
    <xf numFmtId="0" fontId="23" fillId="2" borderId="0" xfId="0" applyFont="1" applyFill="1" applyBorder="1" applyAlignment="1">
      <alignment horizontal="left"/>
    </xf>
    <xf numFmtId="0" fontId="20" fillId="2" borderId="0" xfId="0" applyFont="1" applyFill="1" applyAlignment="1">
      <alignment horizontal="left"/>
    </xf>
    <xf numFmtId="0" fontId="23" fillId="2" borderId="0" xfId="0" applyFont="1" applyFill="1" applyBorder="1"/>
    <xf numFmtId="0" fontId="20" fillId="0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left"/>
    </xf>
    <xf numFmtId="0" fontId="23" fillId="2" borderId="4" xfId="0" applyFont="1" applyFill="1" applyBorder="1" applyAlignment="1">
      <alignment horizontal="left"/>
    </xf>
    <xf numFmtId="172" fontId="20" fillId="2" borderId="4" xfId="0" applyNumberFormat="1" applyFont="1" applyFill="1" applyBorder="1" applyAlignment="1">
      <alignment horizontal="center"/>
    </xf>
    <xf numFmtId="0" fontId="23" fillId="2" borderId="3" xfId="0" applyFont="1" applyFill="1" applyBorder="1" applyAlignment="1">
      <alignment horizontal="left"/>
    </xf>
    <xf numFmtId="0" fontId="20" fillId="2" borderId="3" xfId="0" applyNumberFormat="1" applyFont="1" applyFill="1" applyBorder="1" applyAlignment="1">
      <alignment horizontal="center"/>
    </xf>
    <xf numFmtId="1" fontId="23" fillId="2" borderId="3" xfId="0" applyNumberFormat="1" applyFont="1" applyFill="1" applyBorder="1" applyAlignment="1">
      <alignment horizontal="center"/>
    </xf>
    <xf numFmtId="0" fontId="20" fillId="2" borderId="0" xfId="0" applyNumberFormat="1" applyFont="1" applyFill="1" applyAlignment="1">
      <alignment horizontal="left"/>
    </xf>
    <xf numFmtId="172" fontId="20" fillId="2" borderId="2" xfId="0" applyNumberFormat="1" applyFont="1" applyFill="1" applyBorder="1" applyAlignment="1">
      <alignment horizontal="center"/>
    </xf>
    <xf numFmtId="1" fontId="20" fillId="2" borderId="1" xfId="0" applyNumberFormat="1" applyFont="1" applyFill="1" applyBorder="1" applyAlignment="1">
      <alignment horizontal="center"/>
    </xf>
    <xf numFmtId="1" fontId="20" fillId="2" borderId="0" xfId="0" applyNumberFormat="1" applyFont="1" applyFill="1" applyAlignment="1">
      <alignment horizontal="center"/>
    </xf>
    <xf numFmtId="1" fontId="20" fillId="2" borderId="4" xfId="0" applyNumberFormat="1" applyFont="1" applyFill="1" applyBorder="1" applyAlignment="1">
      <alignment horizontal="center"/>
    </xf>
    <xf numFmtId="1" fontId="20" fillId="2" borderId="2" xfId="0" applyNumberFormat="1" applyFont="1" applyFill="1" applyBorder="1" applyAlignment="1">
      <alignment horizontal="center"/>
    </xf>
    <xf numFmtId="172" fontId="23" fillId="2" borderId="3" xfId="0" applyNumberFormat="1" applyFont="1" applyFill="1" applyBorder="1" applyAlignment="1">
      <alignment horizontal="center"/>
    </xf>
    <xf numFmtId="172" fontId="20" fillId="2" borderId="0" xfId="0" applyNumberFormat="1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left"/>
    </xf>
    <xf numFmtId="0" fontId="23" fillId="2" borderId="2" xfId="0" quotePrefix="1" applyFont="1" applyFill="1" applyBorder="1" applyAlignment="1">
      <alignment horizontal="left"/>
    </xf>
    <xf numFmtId="0" fontId="23" fillId="2" borderId="4" xfId="0" quotePrefix="1" applyFont="1" applyFill="1" applyBorder="1" applyAlignment="1">
      <alignment horizontal="left"/>
    </xf>
    <xf numFmtId="0" fontId="23" fillId="2" borderId="3" xfId="0" quotePrefix="1" applyFont="1" applyFill="1" applyBorder="1" applyAlignment="1">
      <alignment horizontal="left"/>
    </xf>
    <xf numFmtId="0" fontId="23" fillId="2" borderId="1" xfId="0" quotePrefix="1" applyFont="1" applyFill="1" applyBorder="1" applyAlignment="1">
      <alignment horizontal="left"/>
    </xf>
    <xf numFmtId="0" fontId="23" fillId="2" borderId="0" xfId="0" quotePrefix="1" applyFont="1" applyFill="1" applyBorder="1" applyAlignment="1">
      <alignment horizontal="left"/>
    </xf>
    <xf numFmtId="0" fontId="20" fillId="2" borderId="0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/>
    </xf>
    <xf numFmtId="0" fontId="23" fillId="2" borderId="1" xfId="0" applyNumberFormat="1" applyFont="1" applyFill="1" applyBorder="1"/>
    <xf numFmtId="0" fontId="23" fillId="2" borderId="0" xfId="0" applyNumberFormat="1" applyFont="1" applyFill="1"/>
    <xf numFmtId="172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/>
    <xf numFmtId="173" fontId="20" fillId="2" borderId="0" xfId="5" applyNumberFormat="1" applyFont="1" applyFill="1" applyBorder="1" applyAlignment="1">
      <alignment horizontal="center"/>
    </xf>
    <xf numFmtId="173" fontId="20" fillId="2" borderId="0" xfId="5" applyNumberFormat="1" applyFont="1" applyFill="1" applyAlignment="1">
      <alignment horizontal="center"/>
    </xf>
    <xf numFmtId="173" fontId="20" fillId="2" borderId="1" xfId="5" applyNumberFormat="1" applyFont="1" applyFill="1" applyBorder="1" applyAlignment="1">
      <alignment horizontal="left"/>
    </xf>
    <xf numFmtId="173" fontId="20" fillId="2" borderId="5" xfId="5" applyNumberFormat="1" applyFont="1" applyFill="1" applyBorder="1" applyAlignment="1">
      <alignment horizontal="center"/>
    </xf>
    <xf numFmtId="0" fontId="20" fillId="2" borderId="5" xfId="5" quotePrefix="1" applyNumberFormat="1" applyFont="1" applyFill="1" applyBorder="1" applyAlignment="1">
      <alignment horizontal="center"/>
    </xf>
    <xf numFmtId="0" fontId="20" fillId="2" borderId="1" xfId="0" applyNumberFormat="1" applyFont="1" applyFill="1" applyBorder="1" applyAlignment="1">
      <alignment horizontal="center"/>
    </xf>
    <xf numFmtId="49" fontId="7" fillId="2" borderId="3" xfId="0" applyNumberFormat="1" applyFont="1" applyFill="1" applyBorder="1"/>
    <xf numFmtId="0" fontId="7" fillId="0" borderId="5" xfId="0" applyFont="1" applyFill="1" applyBorder="1"/>
    <xf numFmtId="49" fontId="7" fillId="0" borderId="5" xfId="0" applyNumberFormat="1" applyFont="1" applyFill="1" applyBorder="1"/>
    <xf numFmtId="172" fontId="23" fillId="2" borderId="4" xfId="0" applyNumberFormat="1" applyFont="1" applyFill="1" applyBorder="1" applyAlignment="1">
      <alignment horizontal="center"/>
    </xf>
    <xf numFmtId="2" fontId="20" fillId="2" borderId="3" xfId="0" applyNumberFormat="1" applyFont="1" applyFill="1" applyBorder="1" applyAlignment="1">
      <alignment horizontal="center"/>
    </xf>
    <xf numFmtId="0" fontId="5" fillId="2" borderId="5" xfId="0" applyFont="1" applyFill="1" applyBorder="1"/>
    <xf numFmtId="0" fontId="7" fillId="2" borderId="5" xfId="0" applyFont="1" applyFill="1" applyBorder="1" applyAlignment="1">
      <alignment horizontal="left"/>
    </xf>
    <xf numFmtId="0" fontId="7" fillId="2" borderId="5" xfId="0" applyFont="1" applyFill="1" applyBorder="1"/>
    <xf numFmtId="2" fontId="23" fillId="2" borderId="5" xfId="0" applyNumberFormat="1" applyFont="1" applyFill="1" applyBorder="1" applyAlignment="1">
      <alignment horizontal="center"/>
    </xf>
    <xf numFmtId="172" fontId="4" fillId="2" borderId="3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vertical="center"/>
    </xf>
    <xf numFmtId="0" fontId="23" fillId="2" borderId="5" xfId="0" applyFont="1" applyFill="1" applyBorder="1" applyAlignment="1">
      <alignment horizontal="center" vertical="center" wrapText="1"/>
    </xf>
    <xf numFmtId="0" fontId="23" fillId="2" borderId="67" xfId="0" applyFont="1" applyFill="1" applyBorder="1" applyAlignment="1">
      <alignment horizontal="center" vertical="center" wrapText="1"/>
    </xf>
    <xf numFmtId="0" fontId="23" fillId="2" borderId="64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4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74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77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right"/>
    </xf>
    <xf numFmtId="0" fontId="7" fillId="2" borderId="1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5" fillId="2" borderId="21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/>
    </xf>
    <xf numFmtId="0" fontId="20" fillId="2" borderId="79" xfId="0" applyFont="1" applyFill="1" applyBorder="1" applyAlignment="1">
      <alignment horizontal="center" vertical="center"/>
    </xf>
    <xf numFmtId="0" fontId="20" fillId="2" borderId="80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8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81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6">
    <cellStyle name="Milliers [0]_STRUPUB2000" xfId="1"/>
    <cellStyle name="Milliers_STRUPUB2000" xfId="2"/>
    <cellStyle name="Monétaire [0]_STRUPUB2000" xfId="3"/>
    <cellStyle name="Monétaire_STRUPUB2000" xfId="4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1"/>
  <sheetViews>
    <sheetView tabSelected="1" topLeftCell="A6" zoomScale="75" workbookViewId="0">
      <selection activeCell="E16" sqref="E16"/>
    </sheetView>
  </sheetViews>
  <sheetFormatPr defaultRowHeight="13.2" x14ac:dyDescent="0.25"/>
  <cols>
    <col min="1" max="1" width="11.33203125" customWidth="1"/>
    <col min="2" max="6" width="6.88671875" customWidth="1"/>
    <col min="7" max="7" width="6.5546875" customWidth="1"/>
    <col min="8" max="10" width="6.88671875" customWidth="1"/>
    <col min="11" max="11" width="6.5546875" customWidth="1"/>
    <col min="12" max="13" width="6.88671875" customWidth="1"/>
    <col min="14" max="22" width="6.44140625" customWidth="1"/>
    <col min="23" max="24" width="6.88671875" customWidth="1"/>
    <col min="25" max="25" width="7" customWidth="1"/>
    <col min="26" max="27" width="6.109375" customWidth="1"/>
    <col min="28" max="28" width="7" customWidth="1"/>
    <col min="29" max="29" width="7.33203125" customWidth="1"/>
    <col min="30" max="30" width="7.109375" customWidth="1"/>
    <col min="31" max="31" width="6" customWidth="1"/>
    <col min="32" max="32" width="6.88671875" customWidth="1"/>
    <col min="33" max="33" width="6.109375" customWidth="1"/>
    <col min="34" max="34" width="4.5546875" customWidth="1"/>
    <col min="35" max="256" width="11.5546875" customWidth="1"/>
  </cols>
  <sheetData>
    <row r="1" spans="1:27" ht="19.8" x14ac:dyDescent="0.45">
      <c r="A1" s="189" t="s">
        <v>455</v>
      </c>
    </row>
    <row r="2" spans="1:27" ht="12" customHeight="1" x14ac:dyDescent="0.45">
      <c r="A2" s="189"/>
    </row>
    <row r="3" spans="1:27" s="190" customFormat="1" ht="16.5" customHeight="1" x14ac:dyDescent="0.4">
      <c r="A3" s="574" t="s">
        <v>456</v>
      </c>
      <c r="B3" s="574"/>
      <c r="C3" s="574"/>
      <c r="D3" s="574"/>
      <c r="E3" s="574"/>
      <c r="F3" s="574"/>
      <c r="G3" s="574"/>
      <c r="H3" s="574"/>
      <c r="I3" s="574"/>
      <c r="J3" s="574"/>
      <c r="K3" s="574"/>
      <c r="L3" s="574"/>
      <c r="M3" s="574"/>
      <c r="N3" s="574"/>
      <c r="O3" s="574"/>
      <c r="P3" s="574"/>
      <c r="Q3" s="574"/>
      <c r="R3" s="574"/>
      <c r="S3" s="574"/>
      <c r="T3" s="574"/>
      <c r="U3" s="574"/>
      <c r="V3" s="574"/>
      <c r="W3" s="574"/>
      <c r="X3" s="574"/>
      <c r="Y3" s="574"/>
    </row>
    <row r="4" spans="1:27" x14ac:dyDescent="0.25">
      <c r="A4" s="574" t="s">
        <v>457</v>
      </c>
      <c r="B4" s="574"/>
      <c r="C4" s="574"/>
      <c r="D4" s="574"/>
      <c r="E4" s="574"/>
      <c r="F4" s="574"/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4"/>
      <c r="R4" s="574"/>
      <c r="S4" s="574"/>
      <c r="T4" s="574"/>
      <c r="U4" s="574"/>
      <c r="V4" s="574"/>
      <c r="W4" s="574"/>
      <c r="X4" s="574"/>
      <c r="Y4" s="574"/>
    </row>
    <row r="5" spans="1:27" x14ac:dyDescent="0.25">
      <c r="A5" s="575" t="s">
        <v>469</v>
      </c>
      <c r="B5" s="575"/>
      <c r="C5" s="575"/>
      <c r="D5" s="575"/>
      <c r="E5" s="575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575"/>
      <c r="R5" s="575"/>
      <c r="S5" s="575"/>
      <c r="T5" s="575"/>
      <c r="U5" s="575"/>
      <c r="V5" s="575"/>
      <c r="W5" s="575"/>
      <c r="X5" s="575"/>
      <c r="Y5" s="575"/>
    </row>
    <row r="6" spans="1:27" ht="13.8" thickBot="1" x14ac:dyDescent="0.3"/>
    <row r="7" spans="1:27" ht="29.25" customHeight="1" thickBot="1" x14ac:dyDescent="0.3">
      <c r="A7" s="168"/>
      <c r="B7" s="576" t="s">
        <v>458</v>
      </c>
      <c r="C7" s="577"/>
      <c r="D7" s="577"/>
      <c r="E7" s="577"/>
      <c r="F7" s="577"/>
      <c r="G7" s="578"/>
      <c r="H7" s="579" t="s">
        <v>468</v>
      </c>
      <c r="I7" s="580"/>
      <c r="J7" s="580"/>
      <c r="K7" s="580"/>
      <c r="L7" s="580"/>
      <c r="M7" s="581"/>
      <c r="N7" s="576" t="s">
        <v>459</v>
      </c>
      <c r="O7" s="577"/>
      <c r="P7" s="578"/>
      <c r="Q7" s="582" t="s">
        <v>460</v>
      </c>
      <c r="R7" s="583"/>
      <c r="S7" s="583"/>
      <c r="T7" s="583"/>
      <c r="U7" s="583"/>
      <c r="V7" s="583"/>
      <c r="W7" s="584" t="s">
        <v>461</v>
      </c>
      <c r="X7" s="585"/>
      <c r="Y7" s="586"/>
      <c r="Z7" s="191"/>
    </row>
    <row r="8" spans="1:27" ht="30" customHeight="1" thickBot="1" x14ac:dyDescent="0.3">
      <c r="A8" s="168"/>
      <c r="B8" s="193" t="s">
        <v>462</v>
      </c>
      <c r="C8" s="194" t="s">
        <v>462</v>
      </c>
      <c r="D8" s="195" t="s">
        <v>462</v>
      </c>
      <c r="E8" s="194" t="s">
        <v>463</v>
      </c>
      <c r="F8" s="196" t="s">
        <v>463</v>
      </c>
      <c r="G8" s="195" t="s">
        <v>463</v>
      </c>
      <c r="H8" s="194" t="s">
        <v>462</v>
      </c>
      <c r="I8" s="194" t="s">
        <v>462</v>
      </c>
      <c r="J8" s="197" t="s">
        <v>462</v>
      </c>
      <c r="K8" s="193" t="s">
        <v>463</v>
      </c>
      <c r="L8" s="194" t="s">
        <v>463</v>
      </c>
      <c r="M8" s="195" t="s">
        <v>463</v>
      </c>
      <c r="N8" s="194" t="s">
        <v>462</v>
      </c>
      <c r="O8" s="194" t="s">
        <v>462</v>
      </c>
      <c r="P8" s="195" t="s">
        <v>462</v>
      </c>
      <c r="Q8" s="194" t="s">
        <v>462</v>
      </c>
      <c r="R8" s="194" t="s">
        <v>462</v>
      </c>
      <c r="S8" s="195" t="s">
        <v>462</v>
      </c>
      <c r="T8" s="194" t="s">
        <v>463</v>
      </c>
      <c r="U8" s="194" t="s">
        <v>463</v>
      </c>
      <c r="V8" s="197" t="s">
        <v>463</v>
      </c>
      <c r="W8" s="587"/>
      <c r="X8" s="588"/>
      <c r="Y8" s="589"/>
      <c r="Z8" s="191"/>
    </row>
    <row r="9" spans="1:27" ht="13.8" thickBot="1" x14ac:dyDescent="0.3">
      <c r="A9" s="198"/>
      <c r="B9" s="199">
        <v>2000</v>
      </c>
      <c r="C9" s="229">
        <v>2001</v>
      </c>
      <c r="D9" s="200">
        <v>2002</v>
      </c>
      <c r="E9" s="199">
        <v>2000</v>
      </c>
      <c r="F9" s="229">
        <v>2001</v>
      </c>
      <c r="G9" s="200">
        <v>2002</v>
      </c>
      <c r="H9" s="199">
        <v>2000</v>
      </c>
      <c r="I9" s="229">
        <v>2001</v>
      </c>
      <c r="J9" s="340">
        <v>2002</v>
      </c>
      <c r="K9" s="237">
        <v>2000</v>
      </c>
      <c r="L9" s="229">
        <v>2001</v>
      </c>
      <c r="M9" s="340">
        <v>2002</v>
      </c>
      <c r="N9" s="237">
        <v>2000</v>
      </c>
      <c r="O9" s="229">
        <v>2001</v>
      </c>
      <c r="P9" s="341">
        <v>2002</v>
      </c>
      <c r="Q9" s="237">
        <v>2000</v>
      </c>
      <c r="R9" s="199">
        <v>2001</v>
      </c>
      <c r="S9" s="340">
        <v>2002</v>
      </c>
      <c r="T9" s="237">
        <v>2000</v>
      </c>
      <c r="U9" s="192">
        <v>2001</v>
      </c>
      <c r="V9" s="341">
        <v>2002</v>
      </c>
      <c r="W9" s="246">
        <v>2000</v>
      </c>
      <c r="X9" s="192">
        <v>2001</v>
      </c>
      <c r="Y9" s="341">
        <v>2002</v>
      </c>
      <c r="Z9" s="191"/>
    </row>
    <row r="10" spans="1:27" ht="18" customHeight="1" x14ac:dyDescent="0.25">
      <c r="A10" s="201" t="s">
        <v>3</v>
      </c>
      <c r="B10" s="202">
        <v>0.55000000000000004</v>
      </c>
      <c r="C10" s="230">
        <v>0.56000000000000005</v>
      </c>
      <c r="D10" s="204">
        <v>0.55504352278545832</v>
      </c>
      <c r="E10" s="203">
        <v>0.53200000000000003</v>
      </c>
      <c r="F10" s="234">
        <v>0.53700000000000003</v>
      </c>
      <c r="G10" s="204">
        <v>0.5524833589349718</v>
      </c>
      <c r="H10" s="203">
        <v>0.36199999999999999</v>
      </c>
      <c r="I10" s="234">
        <v>0.31900000000000001</v>
      </c>
      <c r="J10" s="342">
        <v>0.34664618535586278</v>
      </c>
      <c r="K10" s="242">
        <v>0.44400000000000001</v>
      </c>
      <c r="L10" s="234">
        <v>0.42899999999999999</v>
      </c>
      <c r="M10" s="231">
        <v>0.42396313364055299</v>
      </c>
      <c r="N10" s="242">
        <v>6.9000000000000006E-2</v>
      </c>
      <c r="O10" s="234">
        <v>0.108</v>
      </c>
      <c r="P10" s="234">
        <v>8.9093701996927802E-2</v>
      </c>
      <c r="Q10" s="242">
        <v>1.9E-2</v>
      </c>
      <c r="R10" s="203">
        <v>1.2999999999999999E-2</v>
      </c>
      <c r="S10" s="234">
        <v>9.2165898617511521E-3</v>
      </c>
      <c r="T10" s="242">
        <v>1.4E-2</v>
      </c>
      <c r="U10" s="234">
        <v>1.7999999999999999E-2</v>
      </c>
      <c r="V10" s="204">
        <v>1.3824884792626729E-2</v>
      </c>
      <c r="W10" s="205">
        <v>1978</v>
      </c>
      <c r="X10" s="248">
        <v>1931</v>
      </c>
      <c r="Y10" s="252">
        <v>1953</v>
      </c>
      <c r="Z10" s="191"/>
      <c r="AA10" s="259"/>
    </row>
    <row r="11" spans="1:27" ht="18" customHeight="1" x14ac:dyDescent="0.25">
      <c r="A11" s="206" t="s">
        <v>14</v>
      </c>
      <c r="B11" s="207">
        <v>0.54400000000000004</v>
      </c>
      <c r="C11" s="231">
        <v>0.56599999999999995</v>
      </c>
      <c r="D11" s="208">
        <v>0.57516339869281041</v>
      </c>
      <c r="E11" s="207">
        <v>0.53700000000000003</v>
      </c>
      <c r="F11" s="231">
        <v>0.55700000000000005</v>
      </c>
      <c r="G11" s="208">
        <v>0.56717501815541027</v>
      </c>
      <c r="H11" s="207">
        <v>0.33600000000000002</v>
      </c>
      <c r="I11" s="231">
        <v>0.28299999999999997</v>
      </c>
      <c r="J11" s="343">
        <v>0.29847494553376908</v>
      </c>
      <c r="K11" s="239">
        <v>0.441</v>
      </c>
      <c r="L11" s="231">
        <v>0.41499999999999998</v>
      </c>
      <c r="M11" s="231">
        <v>0.41176470588235292</v>
      </c>
      <c r="N11" s="239">
        <v>0.111</v>
      </c>
      <c r="O11" s="231">
        <v>0.13200000000000001</v>
      </c>
      <c r="P11" s="260">
        <v>0.11038489469862019</v>
      </c>
      <c r="Q11" s="239">
        <v>8.9999999999999993E-3</v>
      </c>
      <c r="R11" s="207">
        <v>1.9E-2</v>
      </c>
      <c r="S11" s="231">
        <v>1.597676107480029E-2</v>
      </c>
      <c r="T11" s="239">
        <v>1.7999999999999999E-2</v>
      </c>
      <c r="U11" s="231">
        <v>2.8000000000000001E-2</v>
      </c>
      <c r="V11" s="208">
        <v>2.1060275962236745E-2</v>
      </c>
      <c r="W11" s="210">
        <v>1401</v>
      </c>
      <c r="X11" s="249">
        <v>1354</v>
      </c>
      <c r="Y11" s="344">
        <v>1377</v>
      </c>
      <c r="Z11" s="191"/>
    </row>
    <row r="12" spans="1:27" s="212" customFormat="1" ht="18" customHeight="1" x14ac:dyDescent="0.25">
      <c r="A12" s="206" t="s">
        <v>10</v>
      </c>
      <c r="B12" s="207">
        <v>0.61399999999999999</v>
      </c>
      <c r="C12" s="231">
        <v>0.60299999999999998</v>
      </c>
      <c r="D12" s="208">
        <v>0.58526760023019375</v>
      </c>
      <c r="E12" s="207">
        <v>0.58199999999999996</v>
      </c>
      <c r="F12" s="231">
        <v>0.56799999999999995</v>
      </c>
      <c r="G12" s="208">
        <v>0.54824477268367544</v>
      </c>
      <c r="H12" s="207">
        <v>0.29799999999999999</v>
      </c>
      <c r="I12" s="231">
        <v>0.29299999999999998</v>
      </c>
      <c r="J12" s="343">
        <v>0.31478994820640704</v>
      </c>
      <c r="K12" s="239">
        <v>0.372</v>
      </c>
      <c r="L12" s="231">
        <v>0.376</v>
      </c>
      <c r="M12" s="231">
        <v>0.39881066564358336</v>
      </c>
      <c r="N12" s="239">
        <v>7.0999999999999994E-2</v>
      </c>
      <c r="O12" s="231">
        <v>8.3000000000000004E-2</v>
      </c>
      <c r="P12" s="231">
        <v>7.9225014387109147E-2</v>
      </c>
      <c r="Q12" s="239">
        <v>1.7000000000000001E-2</v>
      </c>
      <c r="R12" s="207">
        <v>2.1000000000000001E-2</v>
      </c>
      <c r="S12" s="231">
        <v>2.0717437176290043E-2</v>
      </c>
      <c r="T12" s="239">
        <v>3.5000000000000003E-2</v>
      </c>
      <c r="U12" s="231">
        <v>4.7E-2</v>
      </c>
      <c r="V12" s="208">
        <v>3.779014003452906E-2</v>
      </c>
      <c r="W12" s="210">
        <v>5197</v>
      </c>
      <c r="X12" s="249">
        <v>5164</v>
      </c>
      <c r="Y12" s="344">
        <v>5213</v>
      </c>
      <c r="Z12" s="211"/>
    </row>
    <row r="13" spans="1:27" ht="18" customHeight="1" x14ac:dyDescent="0.25">
      <c r="A13" s="206" t="s">
        <v>93</v>
      </c>
      <c r="B13" s="207">
        <v>0.55200000000000005</v>
      </c>
      <c r="C13" s="231">
        <v>0.56299999999999994</v>
      </c>
      <c r="D13" s="208">
        <v>0.56220095693779903</v>
      </c>
      <c r="E13" s="207">
        <v>0.51900000000000002</v>
      </c>
      <c r="F13" s="231">
        <v>0.52200000000000002</v>
      </c>
      <c r="G13" s="208">
        <v>0.53429027113237637</v>
      </c>
      <c r="H13" s="207">
        <v>0.34300000000000003</v>
      </c>
      <c r="I13" s="231">
        <v>0.32300000000000001</v>
      </c>
      <c r="J13" s="343">
        <v>0.31658692185007975</v>
      </c>
      <c r="K13" s="239">
        <v>0.44700000000000001</v>
      </c>
      <c r="L13" s="231">
        <v>0.443</v>
      </c>
      <c r="M13" s="231">
        <v>0.42105263157894735</v>
      </c>
      <c r="N13" s="239">
        <v>8.7999999999999995E-2</v>
      </c>
      <c r="O13" s="231">
        <v>9.7000000000000003E-2</v>
      </c>
      <c r="P13" s="231">
        <v>9.1706539074960125E-2</v>
      </c>
      <c r="Q13" s="239">
        <v>1.7999999999999999E-2</v>
      </c>
      <c r="R13" s="207">
        <v>1.6E-2</v>
      </c>
      <c r="S13" s="260">
        <v>2.9505582137161084E-2</v>
      </c>
      <c r="T13" s="239">
        <v>3.4000000000000002E-2</v>
      </c>
      <c r="U13" s="231">
        <v>3.4000000000000002E-2</v>
      </c>
      <c r="V13" s="208">
        <v>4.4657097288676235E-2</v>
      </c>
      <c r="W13" s="210">
        <v>1199</v>
      </c>
      <c r="X13" s="249">
        <v>1191</v>
      </c>
      <c r="Y13" s="344">
        <v>1254</v>
      </c>
    </row>
    <row r="14" spans="1:27" ht="18" customHeight="1" thickBot="1" x14ac:dyDescent="0.3">
      <c r="A14" s="213" t="s">
        <v>5</v>
      </c>
      <c r="B14" s="214">
        <v>0.56100000000000005</v>
      </c>
      <c r="C14" s="232">
        <v>0.57399999999999995</v>
      </c>
      <c r="D14" s="215">
        <v>0.55462184873949583</v>
      </c>
      <c r="E14" s="214">
        <v>0.53500000000000003</v>
      </c>
      <c r="F14" s="232">
        <v>0.54500000000000004</v>
      </c>
      <c r="G14" s="215">
        <v>0.54537815126050415</v>
      </c>
      <c r="H14" s="214">
        <v>0.31900000000000001</v>
      </c>
      <c r="I14" s="232">
        <v>0.33500000000000002</v>
      </c>
      <c r="J14" s="345">
        <v>0.34621848739495797</v>
      </c>
      <c r="K14" s="240">
        <v>0.435</v>
      </c>
      <c r="L14" s="232">
        <v>0.42699999999999999</v>
      </c>
      <c r="M14" s="232">
        <v>0.43865546218487395</v>
      </c>
      <c r="N14" s="240">
        <v>0.105</v>
      </c>
      <c r="O14" s="232">
        <v>8.3000000000000004E-2</v>
      </c>
      <c r="P14" s="232">
        <v>8.7394957983193272E-2</v>
      </c>
      <c r="Q14" s="240">
        <v>1.4999999999999999E-2</v>
      </c>
      <c r="R14" s="214">
        <v>8.9999999999999993E-3</v>
      </c>
      <c r="S14" s="232">
        <v>1.1764705882352941E-2</v>
      </c>
      <c r="T14" s="240">
        <v>2.1999999999999999E-2</v>
      </c>
      <c r="U14" s="232">
        <v>2.1000000000000001E-2</v>
      </c>
      <c r="V14" s="215">
        <v>1.5966386554621848E-2</v>
      </c>
      <c r="W14" s="216">
        <v>1163</v>
      </c>
      <c r="X14" s="250">
        <v>1170</v>
      </c>
      <c r="Y14" s="346">
        <v>1190</v>
      </c>
    </row>
    <row r="15" spans="1:27" s="223" customFormat="1" ht="18" customHeight="1" thickBot="1" x14ac:dyDescent="0.3">
      <c r="A15" s="217" t="s">
        <v>464</v>
      </c>
      <c r="B15" s="219">
        <v>0.57999999999999996</v>
      </c>
      <c r="C15" s="233">
        <v>0.58299999999999996</v>
      </c>
      <c r="D15" s="225">
        <v>0.57267679985437336</v>
      </c>
      <c r="E15" s="220">
        <v>0.55400000000000005</v>
      </c>
      <c r="F15" s="233">
        <v>0.55400000000000005</v>
      </c>
      <c r="G15" s="225">
        <v>0.54946755256211888</v>
      </c>
      <c r="H15" s="220">
        <v>0.32200000000000001</v>
      </c>
      <c r="I15" s="233">
        <v>0.30399999999999999</v>
      </c>
      <c r="J15" s="347">
        <v>0.32201692909802493</v>
      </c>
      <c r="K15" s="244">
        <v>0.41</v>
      </c>
      <c r="L15" s="233">
        <v>0.40300000000000002</v>
      </c>
      <c r="M15" s="225">
        <v>0.41175935196140895</v>
      </c>
      <c r="N15" s="241">
        <v>8.2000000000000003E-2</v>
      </c>
      <c r="O15" s="233">
        <v>9.5000000000000001E-2</v>
      </c>
      <c r="P15" s="225">
        <v>8.719395649403841E-2</v>
      </c>
      <c r="Q15" s="241">
        <v>1.6E-2</v>
      </c>
      <c r="R15" s="218">
        <v>1.7000000000000001E-2</v>
      </c>
      <c r="S15" s="233">
        <v>1.8112314553563304E-2</v>
      </c>
      <c r="T15" s="241">
        <v>2.7E-2</v>
      </c>
      <c r="U15" s="233">
        <v>3.2000000000000001E-2</v>
      </c>
      <c r="V15" s="225">
        <v>2.9853463183762627E-2</v>
      </c>
      <c r="W15" s="222">
        <v>10938</v>
      </c>
      <c r="X15" s="251">
        <v>10810</v>
      </c>
      <c r="Y15" s="253">
        <v>10987</v>
      </c>
    </row>
    <row r="16" spans="1:27" ht="18" customHeight="1" x14ac:dyDescent="0.25">
      <c r="A16" s="254" t="s">
        <v>7</v>
      </c>
      <c r="B16" s="242">
        <v>0.57799999999999996</v>
      </c>
      <c r="C16" s="234">
        <v>0.55200000000000005</v>
      </c>
      <c r="D16" s="204">
        <v>0.59783169850283946</v>
      </c>
      <c r="E16" s="203">
        <v>0.53300000000000003</v>
      </c>
      <c r="F16" s="234">
        <v>0.51700000000000002</v>
      </c>
      <c r="G16" s="204">
        <v>0.55756324212700048</v>
      </c>
      <c r="H16" s="203">
        <v>0.34399999999999997</v>
      </c>
      <c r="I16" s="234">
        <v>0.34699999999999998</v>
      </c>
      <c r="J16" s="342">
        <v>0.30924109447599379</v>
      </c>
      <c r="K16" s="242">
        <v>0.40400000000000003</v>
      </c>
      <c r="L16" s="234">
        <v>0.433</v>
      </c>
      <c r="M16" s="231">
        <v>0.38822922044398556</v>
      </c>
      <c r="N16" s="242">
        <v>6.4000000000000001E-2</v>
      </c>
      <c r="O16" s="234">
        <v>8.5999999999999993E-2</v>
      </c>
      <c r="P16" s="234">
        <v>8.0020650490449152E-2</v>
      </c>
      <c r="Q16" s="242">
        <v>1.4E-2</v>
      </c>
      <c r="R16" s="203">
        <v>1.4999999999999999E-2</v>
      </c>
      <c r="S16" s="234">
        <v>1.2906556530717605E-2</v>
      </c>
      <c r="T16" s="242">
        <v>3.1E-2</v>
      </c>
      <c r="U16" s="234">
        <v>3.1E-2</v>
      </c>
      <c r="V16" s="204">
        <v>2.7878162106350027E-2</v>
      </c>
      <c r="W16" s="205">
        <v>2010</v>
      </c>
      <c r="X16" s="248">
        <v>1935</v>
      </c>
      <c r="Y16" s="344">
        <v>1937</v>
      </c>
    </row>
    <row r="17" spans="1:46" ht="18" customHeight="1" x14ac:dyDescent="0.25">
      <c r="A17" s="255" t="s">
        <v>26</v>
      </c>
      <c r="B17" s="239">
        <v>0.58099999999999996</v>
      </c>
      <c r="C17" s="231">
        <v>0.57199999999999995</v>
      </c>
      <c r="D17" s="208">
        <v>0.53233830845771146</v>
      </c>
      <c r="E17" s="207">
        <v>0.56299999999999994</v>
      </c>
      <c r="F17" s="231">
        <v>0.53800000000000003</v>
      </c>
      <c r="G17" s="208">
        <v>0.52736318407960203</v>
      </c>
      <c r="H17" s="207">
        <v>0.378</v>
      </c>
      <c r="I17" s="231">
        <v>0.36199999999999999</v>
      </c>
      <c r="J17" s="343">
        <v>0.40298507462686567</v>
      </c>
      <c r="K17" s="239">
        <v>0.39800000000000002</v>
      </c>
      <c r="L17" s="231">
        <v>0.42499999999999999</v>
      </c>
      <c r="M17" s="231">
        <v>0.45149253731343286</v>
      </c>
      <c r="N17" s="239">
        <v>1.6E-2</v>
      </c>
      <c r="O17" s="231">
        <v>5.0999999999999997E-2</v>
      </c>
      <c r="P17" s="231">
        <v>4.6019900497512436E-2</v>
      </c>
      <c r="Q17" s="239">
        <v>2.5000000000000001E-2</v>
      </c>
      <c r="R17" s="207">
        <v>1.4999999999999999E-2</v>
      </c>
      <c r="S17" s="231">
        <v>1.8656716417910446E-2</v>
      </c>
      <c r="T17" s="239">
        <v>3.7999999999999999E-2</v>
      </c>
      <c r="U17" s="231">
        <v>3.6999999999999998E-2</v>
      </c>
      <c r="V17" s="208">
        <v>2.1144278606965175E-2</v>
      </c>
      <c r="W17" s="210">
        <v>756</v>
      </c>
      <c r="X17" s="249">
        <v>803</v>
      </c>
      <c r="Y17" s="344">
        <v>804</v>
      </c>
    </row>
    <row r="18" spans="1:46" s="212" customFormat="1" ht="18" customHeight="1" x14ac:dyDescent="0.25">
      <c r="A18" s="255" t="s">
        <v>6</v>
      </c>
      <c r="B18" s="239">
        <v>0.52300000000000002</v>
      </c>
      <c r="C18" s="231">
        <v>0.503</v>
      </c>
      <c r="D18" s="208">
        <v>0.53448275862068961</v>
      </c>
      <c r="E18" s="207">
        <v>0.49399999999999999</v>
      </c>
      <c r="F18" s="231">
        <v>0.48099999999999998</v>
      </c>
      <c r="G18" s="208">
        <v>0.51011994002998495</v>
      </c>
      <c r="H18" s="207">
        <v>0.41599999999999998</v>
      </c>
      <c r="I18" s="231">
        <v>0.42599999999999999</v>
      </c>
      <c r="J18" s="343">
        <v>0.4070464767616192</v>
      </c>
      <c r="K18" s="239">
        <v>0.46300000000000002</v>
      </c>
      <c r="L18" s="231">
        <v>0.47899999999999998</v>
      </c>
      <c r="M18" s="231">
        <v>0.45277361319340331</v>
      </c>
      <c r="N18" s="238">
        <v>0.04</v>
      </c>
      <c r="O18" s="231">
        <v>6.0999999999999999E-2</v>
      </c>
      <c r="P18" s="231">
        <v>4.4227886056971512E-2</v>
      </c>
      <c r="Q18" s="239">
        <v>2.1999999999999999E-2</v>
      </c>
      <c r="R18" s="209">
        <v>0.01</v>
      </c>
      <c r="S18" s="231">
        <v>1.424287856071964E-2</v>
      </c>
      <c r="T18" s="239">
        <v>3.5000000000000003E-2</v>
      </c>
      <c r="U18" s="231">
        <v>2.1999999999999999E-2</v>
      </c>
      <c r="V18" s="208">
        <v>2.3988005997001498E-2</v>
      </c>
      <c r="W18" s="210">
        <v>2782</v>
      </c>
      <c r="X18" s="249">
        <v>2778</v>
      </c>
      <c r="Y18" s="344">
        <v>2668</v>
      </c>
    </row>
    <row r="19" spans="1:46" ht="18" customHeight="1" x14ac:dyDescent="0.25">
      <c r="A19" s="255" t="s">
        <v>28</v>
      </c>
      <c r="B19" s="239">
        <v>0.53100000000000003</v>
      </c>
      <c r="C19" s="231">
        <v>0.56699999999999995</v>
      </c>
      <c r="D19" s="208">
        <v>0.56241032998565277</v>
      </c>
      <c r="E19" s="207">
        <v>0.505</v>
      </c>
      <c r="F19" s="231">
        <v>0.54200000000000004</v>
      </c>
      <c r="G19" s="208">
        <v>0.52080344332855089</v>
      </c>
      <c r="H19" s="207">
        <v>0.35099999999999998</v>
      </c>
      <c r="I19" s="231">
        <v>0.30099999999999999</v>
      </c>
      <c r="J19" s="343">
        <v>0.29842180774748922</v>
      </c>
      <c r="K19" s="239">
        <v>0.40400000000000003</v>
      </c>
      <c r="L19" s="231">
        <v>0.373</v>
      </c>
      <c r="M19" s="231">
        <v>0.41606886657101866</v>
      </c>
      <c r="N19" s="239">
        <v>0.107</v>
      </c>
      <c r="O19" s="231">
        <v>0.11600000000000001</v>
      </c>
      <c r="P19" s="231">
        <v>0.12338593974175036</v>
      </c>
      <c r="Q19" s="239">
        <v>1.0999999999999999E-2</v>
      </c>
      <c r="R19" s="207">
        <v>1.6E-2</v>
      </c>
      <c r="S19" s="231">
        <v>1.5781922525107604E-2</v>
      </c>
      <c r="T19" s="239">
        <v>3.3000000000000002E-2</v>
      </c>
      <c r="U19" s="231">
        <v>3.4000000000000002E-2</v>
      </c>
      <c r="V19" s="208">
        <v>3.1563845050215207E-2</v>
      </c>
      <c r="W19" s="210">
        <v>638</v>
      </c>
      <c r="X19" s="249">
        <v>638</v>
      </c>
      <c r="Y19" s="344">
        <v>697</v>
      </c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</row>
    <row r="20" spans="1:46" ht="18" customHeight="1" x14ac:dyDescent="0.25">
      <c r="A20" s="255" t="s">
        <v>25</v>
      </c>
      <c r="B20" s="239">
        <v>0.53800000000000003</v>
      </c>
      <c r="C20" s="231">
        <v>0.51100000000000001</v>
      </c>
      <c r="D20" s="208">
        <v>0.55754475703324813</v>
      </c>
      <c r="E20" s="207">
        <v>0.48799999999999999</v>
      </c>
      <c r="F20" s="231">
        <v>0.49299999999999999</v>
      </c>
      <c r="G20" s="208">
        <v>0.52813299232736577</v>
      </c>
      <c r="H20" s="207">
        <v>0.31900000000000001</v>
      </c>
      <c r="I20" s="231">
        <v>0.35099999999999998</v>
      </c>
      <c r="J20" s="343">
        <v>0.34143222506393861</v>
      </c>
      <c r="K20" s="239">
        <v>0.438</v>
      </c>
      <c r="L20" s="231">
        <v>0.45200000000000001</v>
      </c>
      <c r="M20" s="231">
        <v>0.42199488491048592</v>
      </c>
      <c r="N20" s="238">
        <v>0.12</v>
      </c>
      <c r="O20" s="231">
        <v>0.115</v>
      </c>
      <c r="P20" s="231">
        <v>8.3120204603580564E-2</v>
      </c>
      <c r="Q20" s="239">
        <v>2.3E-2</v>
      </c>
      <c r="R20" s="207">
        <v>2.3E-2</v>
      </c>
      <c r="S20" s="231">
        <v>1.7902813299232736E-2</v>
      </c>
      <c r="T20" s="239">
        <v>4.7E-2</v>
      </c>
      <c r="U20" s="231">
        <v>2.9000000000000001E-2</v>
      </c>
      <c r="V20" s="208">
        <v>2.8132992327365727E-2</v>
      </c>
      <c r="W20" s="210">
        <v>781</v>
      </c>
      <c r="X20" s="249">
        <v>797</v>
      </c>
      <c r="Y20" s="344">
        <v>782</v>
      </c>
    </row>
    <row r="21" spans="1:46" ht="18" customHeight="1" thickBot="1" x14ac:dyDescent="0.3">
      <c r="A21" s="256" t="s">
        <v>12</v>
      </c>
      <c r="B21" s="240">
        <v>0.54800000000000004</v>
      </c>
      <c r="C21" s="232">
        <v>0.50800000000000001</v>
      </c>
      <c r="D21" s="215">
        <v>0.48246674727932287</v>
      </c>
      <c r="E21" s="214">
        <v>0.48699999999999999</v>
      </c>
      <c r="F21" s="232">
        <v>0.47299999999999998</v>
      </c>
      <c r="G21" s="215">
        <v>0.46311970979443773</v>
      </c>
      <c r="H21" s="214">
        <v>0.34100000000000003</v>
      </c>
      <c r="I21" s="232">
        <v>0.371</v>
      </c>
      <c r="J21" s="348">
        <v>0.41233373639661425</v>
      </c>
      <c r="K21" s="240">
        <v>0.46100000000000002</v>
      </c>
      <c r="L21" s="232">
        <v>0.48299999999999998</v>
      </c>
      <c r="M21" s="232">
        <v>0.5114873035066505</v>
      </c>
      <c r="N21" s="240">
        <v>0.107</v>
      </c>
      <c r="O21" s="232">
        <v>0.104</v>
      </c>
      <c r="P21" s="232">
        <v>9.7944377267230959E-2</v>
      </c>
      <c r="Q21" s="240">
        <v>5.0000000000000001E-3</v>
      </c>
      <c r="R21" s="214">
        <v>1.7000000000000001E-2</v>
      </c>
      <c r="S21" s="232">
        <v>7.2551390568319227E-3</v>
      </c>
      <c r="T21" s="240">
        <v>2.3E-2</v>
      </c>
      <c r="U21" s="232">
        <v>2.7E-2</v>
      </c>
      <c r="V21" s="215">
        <v>1.4510278113663845E-2</v>
      </c>
      <c r="W21" s="216">
        <v>825</v>
      </c>
      <c r="X21" s="250">
        <v>838</v>
      </c>
      <c r="Y21" s="344">
        <v>827</v>
      </c>
    </row>
    <row r="22" spans="1:46" s="223" customFormat="1" ht="18" customHeight="1" thickBot="1" x14ac:dyDescent="0.3">
      <c r="A22" s="257" t="s">
        <v>465</v>
      </c>
      <c r="B22" s="241">
        <v>0.54700000000000004</v>
      </c>
      <c r="C22" s="235">
        <v>0.52900000000000003</v>
      </c>
      <c r="D22" s="225">
        <v>0.54944912508101107</v>
      </c>
      <c r="E22" s="221">
        <v>0.51</v>
      </c>
      <c r="F22" s="235">
        <v>0.501</v>
      </c>
      <c r="G22" s="225">
        <v>0.52158133506156834</v>
      </c>
      <c r="H22" s="218">
        <v>0.371</v>
      </c>
      <c r="I22" s="235">
        <v>0.376</v>
      </c>
      <c r="J22" s="349">
        <v>0.36616979909267661</v>
      </c>
      <c r="K22" s="241">
        <v>0.434</v>
      </c>
      <c r="L22" s="235">
        <v>0.45100000000000001</v>
      </c>
      <c r="M22" s="225">
        <v>0.43629293583927414</v>
      </c>
      <c r="N22" s="241">
        <v>6.4000000000000001E-2</v>
      </c>
      <c r="O22" s="235">
        <v>8.1000000000000003E-2</v>
      </c>
      <c r="P22" s="235">
        <v>7.0252754374594939E-2</v>
      </c>
      <c r="Q22" s="241">
        <v>1.7999999999999999E-2</v>
      </c>
      <c r="R22" s="220">
        <v>1.4E-2</v>
      </c>
      <c r="S22" s="235">
        <v>1.4128321451717434E-2</v>
      </c>
      <c r="T22" s="241">
        <v>3.4000000000000002E-2</v>
      </c>
      <c r="U22" s="235">
        <v>2.8000000000000001E-2</v>
      </c>
      <c r="V22" s="225">
        <v>2.4756966947504861E-2</v>
      </c>
      <c r="W22" s="226">
        <v>7792</v>
      </c>
      <c r="X22" s="251">
        <v>7789</v>
      </c>
      <c r="Y22" s="253">
        <v>7715</v>
      </c>
    </row>
    <row r="23" spans="1:46" s="223" customFormat="1" ht="18" customHeight="1" thickBot="1" x14ac:dyDescent="0.3">
      <c r="A23" s="258" t="s">
        <v>466</v>
      </c>
      <c r="B23" s="243">
        <v>0.56699999999999995</v>
      </c>
      <c r="C23" s="236">
        <v>0.56000000000000005</v>
      </c>
      <c r="D23" s="228">
        <v>0.56309485616511601</v>
      </c>
      <c r="E23" s="227">
        <v>0.53500000000000003</v>
      </c>
      <c r="F23" s="236">
        <v>0.53200000000000003</v>
      </c>
      <c r="G23" s="228">
        <v>0.53796385413324777</v>
      </c>
      <c r="H23" s="227">
        <v>0.34200000000000003</v>
      </c>
      <c r="I23" s="236">
        <v>0.33400000000000002</v>
      </c>
      <c r="J23" s="350">
        <v>0.34023099133782481</v>
      </c>
      <c r="K23" s="245">
        <v>0.42</v>
      </c>
      <c r="L23" s="236">
        <v>0.42299999999999999</v>
      </c>
      <c r="M23" s="225">
        <v>0.42188001283285209</v>
      </c>
      <c r="N23" s="243">
        <v>7.3999999999999996E-2</v>
      </c>
      <c r="O23" s="236">
        <v>8.8999999999999996E-2</v>
      </c>
      <c r="P23" s="236">
        <v>8.0205325633622079E-2</v>
      </c>
      <c r="Q23" s="243">
        <v>1.7000000000000001E-2</v>
      </c>
      <c r="R23" s="247">
        <v>1.6E-2</v>
      </c>
      <c r="S23" s="236">
        <v>1.6468826863437067E-2</v>
      </c>
      <c r="T23" s="245">
        <v>0.03</v>
      </c>
      <c r="U23" s="236">
        <v>3.1E-2</v>
      </c>
      <c r="V23" s="228">
        <v>2.7751042669233238E-2</v>
      </c>
      <c r="W23" s="226">
        <v>18730</v>
      </c>
      <c r="X23" s="251">
        <v>18599</v>
      </c>
      <c r="Y23" s="253">
        <v>18702</v>
      </c>
    </row>
    <row r="25" spans="1:46" x14ac:dyDescent="0.25">
      <c r="A25" s="14" t="s">
        <v>467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</row>
    <row r="26" spans="1:46" x14ac:dyDescent="0.25">
      <c r="A26" s="8" t="s">
        <v>479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6" x14ac:dyDescent="0.25">
      <c r="A27" s="8"/>
      <c r="B27" s="8" t="s">
        <v>482</v>
      </c>
      <c r="C27" s="8"/>
      <c r="D27" s="8"/>
      <c r="E27" s="8"/>
      <c r="F27" s="8"/>
      <c r="G27" s="8"/>
      <c r="H27" s="8"/>
      <c r="I27" s="10"/>
      <c r="J27" s="10"/>
      <c r="K27" s="10"/>
      <c r="L27" s="10"/>
    </row>
    <row r="28" spans="1:46" x14ac:dyDescent="0.25">
      <c r="A28" s="8"/>
      <c r="B28" s="8" t="s">
        <v>480</v>
      </c>
      <c r="C28" s="8"/>
      <c r="D28" s="10"/>
      <c r="E28" s="10"/>
      <c r="F28" s="10"/>
      <c r="G28" s="10"/>
      <c r="H28" s="10"/>
      <c r="I28" s="8"/>
      <c r="J28" s="8"/>
      <c r="K28" s="8"/>
      <c r="L28" s="8"/>
    </row>
    <row r="29" spans="1:46" x14ac:dyDescent="0.25">
      <c r="A29" s="8"/>
      <c r="B29" s="8" t="s">
        <v>481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1" spans="1:46" ht="15.6" x14ac:dyDescent="0.25">
      <c r="A31" t="s">
        <v>470</v>
      </c>
      <c r="Y31" s="323"/>
    </row>
  </sheetData>
  <mergeCells count="8">
    <mergeCell ref="A3:Y3"/>
    <mergeCell ref="A4:Y4"/>
    <mergeCell ref="A5:Y5"/>
    <mergeCell ref="B7:G7"/>
    <mergeCell ref="H7:M7"/>
    <mergeCell ref="N7:P7"/>
    <mergeCell ref="Q7:V7"/>
    <mergeCell ref="W7:Y8"/>
  </mergeCells>
  <printOptions horizontalCentered="1"/>
  <pageMargins left="0.39370078740157483" right="0.43307086614173229" top="0.78740157480314965" bottom="0.51181102362204722" header="0.43307086614173229" footer="0.35433070866141736"/>
  <pageSetup paperSize="9" scale="85" orientation="landscape" useFirstPageNumber="1" r:id="rId1"/>
  <headerFooter alignWithMargins="0">
    <oddFooter>&amp;L&amp;8Rectorat - SAIO&amp;C&amp;12&amp;P&amp;R&amp;8Tableaux doc références 2002 - ori3district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4"/>
  <sheetViews>
    <sheetView showZeros="0" zoomScale="75" zoomScaleNormal="75" workbookViewId="0">
      <selection activeCell="E92" sqref="E92"/>
    </sheetView>
  </sheetViews>
  <sheetFormatPr defaultRowHeight="13.2" x14ac:dyDescent="0.25"/>
  <cols>
    <col min="1" max="1" width="7" style="191" customWidth="1"/>
    <col min="2" max="2" width="33.44140625" style="191" customWidth="1"/>
    <col min="3" max="3" width="3.6640625" style="191" customWidth="1"/>
    <col min="4" max="4" width="3.6640625" customWidth="1"/>
    <col min="5" max="5" width="3.44140625" customWidth="1"/>
    <col min="6" max="6" width="3.6640625" style="191" customWidth="1"/>
    <col min="7" max="7" width="3.6640625" customWidth="1"/>
    <col min="8" max="8" width="4" customWidth="1"/>
    <col min="9" max="9" width="4.6640625" style="191" customWidth="1"/>
    <col min="10" max="10" width="3.6640625" customWidth="1"/>
    <col min="11" max="11" width="3.88671875" customWidth="1"/>
    <col min="12" max="12" width="4.88671875" style="191" customWidth="1"/>
    <col min="13" max="13" width="4" customWidth="1"/>
    <col min="14" max="14" width="4" style="191" customWidth="1"/>
    <col min="15" max="15" width="4" customWidth="1"/>
    <col min="16" max="16" width="4.33203125" style="191" customWidth="1"/>
    <col min="17" max="17" width="4.33203125" customWidth="1"/>
    <col min="18" max="18" width="4.33203125" style="191" customWidth="1"/>
    <col min="19" max="19" width="4.33203125" customWidth="1"/>
    <col min="20" max="20" width="4.6640625" customWidth="1"/>
    <col min="21" max="22" width="4.44140625" customWidth="1"/>
    <col min="23" max="23" width="4.109375" customWidth="1"/>
    <col min="24" max="24" width="4.88671875" style="191" customWidth="1"/>
    <col min="25" max="25" width="3.6640625" customWidth="1"/>
    <col min="26" max="26" width="4" customWidth="1"/>
    <col min="27" max="27" width="3.88671875" style="191" customWidth="1"/>
    <col min="28" max="28" width="3.88671875" customWidth="1"/>
    <col min="29" max="29" width="4.109375" customWidth="1"/>
    <col min="30" max="30" width="4.6640625" style="191" customWidth="1"/>
    <col min="31" max="31" width="4.33203125" customWidth="1"/>
    <col min="32" max="32" width="4.88671875" customWidth="1"/>
    <col min="33" max="33" width="5.109375" style="191" customWidth="1"/>
    <col min="34" max="34" width="4.6640625" customWidth="1"/>
    <col min="35" max="35" width="5" customWidth="1"/>
    <col min="36" max="36" width="11.5546875" customWidth="1"/>
    <col min="37" max="37" width="7.109375" customWidth="1"/>
    <col min="38" max="38" width="21.5546875" customWidth="1"/>
    <col min="39" max="40" width="7.33203125" customWidth="1"/>
    <col min="41" max="41" width="8" customWidth="1"/>
    <col min="42" max="42" width="6.5546875" customWidth="1"/>
    <col min="43" max="43" width="6.88671875" customWidth="1"/>
    <col min="44" max="44" width="6.44140625" customWidth="1"/>
    <col min="45" max="45" width="6.88671875" customWidth="1"/>
    <col min="46" max="46" width="7.33203125" customWidth="1"/>
    <col min="47" max="47" width="7" customWidth="1"/>
    <col min="48" max="256" width="11.5546875" customWidth="1"/>
  </cols>
  <sheetData>
    <row r="1" spans="1:36" x14ac:dyDescent="0.25">
      <c r="A1" s="34"/>
      <c r="B1" s="34"/>
      <c r="C1" s="34"/>
      <c r="D1" s="27"/>
      <c r="E1" s="27"/>
      <c r="F1" s="34"/>
      <c r="G1" s="27"/>
      <c r="H1" s="27"/>
      <c r="I1" s="34"/>
      <c r="J1" s="27"/>
      <c r="K1" s="27"/>
      <c r="L1" s="34"/>
      <c r="M1" s="27"/>
      <c r="N1" s="34"/>
      <c r="O1" s="27"/>
      <c r="P1" s="34"/>
      <c r="Q1" s="27"/>
      <c r="R1" s="34"/>
      <c r="S1" s="27"/>
      <c r="T1" s="27"/>
      <c r="U1" s="27"/>
      <c r="V1" s="27"/>
      <c r="W1" s="27"/>
      <c r="X1" s="34"/>
      <c r="Y1" s="27"/>
      <c r="Z1" s="27"/>
      <c r="AA1" s="34"/>
      <c r="AB1" s="27"/>
      <c r="AC1" s="27"/>
      <c r="AD1" s="34"/>
      <c r="AE1" s="27"/>
      <c r="AF1" s="27"/>
      <c r="AG1" s="34"/>
      <c r="AH1" s="27"/>
      <c r="AI1" s="27"/>
      <c r="AJ1" s="27"/>
    </row>
    <row r="2" spans="1:36" x14ac:dyDescent="0.25">
      <c r="A2" s="424" t="s">
        <v>623</v>
      </c>
      <c r="B2" s="34"/>
      <c r="C2" s="34"/>
      <c r="D2" s="34"/>
      <c r="E2" s="27"/>
      <c r="F2" s="34"/>
      <c r="G2" s="34"/>
      <c r="H2" s="27"/>
      <c r="I2" s="34"/>
      <c r="J2" s="34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27"/>
    </row>
    <row r="3" spans="1:36" x14ac:dyDescent="0.25">
      <c r="A3" s="34"/>
      <c r="B3" s="424"/>
      <c r="C3" s="34"/>
      <c r="D3" s="34"/>
      <c r="E3" s="27"/>
      <c r="F3" s="34"/>
      <c r="G3" s="34"/>
      <c r="H3" s="27"/>
      <c r="I3" s="34"/>
      <c r="J3" s="34"/>
      <c r="K3" s="27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27"/>
    </row>
    <row r="4" spans="1:36" x14ac:dyDescent="0.25">
      <c r="A4" s="619" t="s">
        <v>624</v>
      </c>
      <c r="B4" s="620"/>
      <c r="C4" s="426"/>
      <c r="D4" s="426" t="s">
        <v>625</v>
      </c>
      <c r="E4" s="427"/>
      <c r="F4" s="426"/>
      <c r="G4" s="426" t="s">
        <v>626</v>
      </c>
      <c r="H4" s="427"/>
      <c r="I4" s="426"/>
      <c r="J4" s="426" t="s">
        <v>627</v>
      </c>
      <c r="K4" s="427"/>
      <c r="L4" s="621" t="s">
        <v>628</v>
      </c>
      <c r="M4" s="622"/>
      <c r="N4" s="622"/>
      <c r="O4" s="622"/>
      <c r="P4" s="622"/>
      <c r="Q4" s="622"/>
      <c r="R4" s="622"/>
      <c r="S4" s="623"/>
      <c r="T4" s="426" t="s">
        <v>629</v>
      </c>
      <c r="U4" s="426" t="s">
        <v>630</v>
      </c>
      <c r="V4" s="426" t="s">
        <v>92</v>
      </c>
      <c r="W4" s="428" t="s">
        <v>631</v>
      </c>
      <c r="X4" s="426"/>
      <c r="Y4" s="426" t="s">
        <v>632</v>
      </c>
      <c r="Z4" s="428"/>
      <c r="AA4" s="426"/>
      <c r="AB4" s="426" t="s">
        <v>633</v>
      </c>
      <c r="AC4" s="428"/>
      <c r="AD4" s="426"/>
      <c r="AE4" s="426" t="s">
        <v>634</v>
      </c>
      <c r="AF4" s="428"/>
      <c r="AG4" s="426"/>
      <c r="AH4" s="426" t="s">
        <v>635</v>
      </c>
      <c r="AI4" s="429"/>
      <c r="AJ4" s="27"/>
    </row>
    <row r="5" spans="1:36" ht="93.6" x14ac:dyDescent="0.25">
      <c r="A5" s="430"/>
      <c r="B5" s="431"/>
      <c r="C5" s="432" t="s">
        <v>636</v>
      </c>
      <c r="D5" s="432" t="s">
        <v>637</v>
      </c>
      <c r="E5" s="433" t="s">
        <v>638</v>
      </c>
      <c r="F5" s="432" t="s">
        <v>636</v>
      </c>
      <c r="G5" s="432" t="s">
        <v>637</v>
      </c>
      <c r="H5" s="433" t="s">
        <v>638</v>
      </c>
      <c r="I5" s="432" t="s">
        <v>636</v>
      </c>
      <c r="J5" s="432" t="s">
        <v>637</v>
      </c>
      <c r="K5" s="433" t="s">
        <v>638</v>
      </c>
      <c r="L5" s="432" t="s">
        <v>636</v>
      </c>
      <c r="M5" s="432" t="s">
        <v>637</v>
      </c>
      <c r="N5" s="434" t="s">
        <v>636</v>
      </c>
      <c r="O5" s="432" t="s">
        <v>637</v>
      </c>
      <c r="P5" s="434" t="s">
        <v>636</v>
      </c>
      <c r="Q5" s="435" t="s">
        <v>637</v>
      </c>
      <c r="R5" s="432" t="s">
        <v>636</v>
      </c>
      <c r="S5" s="436" t="s">
        <v>637</v>
      </c>
      <c r="T5" s="437" t="s">
        <v>638</v>
      </c>
      <c r="U5" s="437" t="s">
        <v>638</v>
      </c>
      <c r="V5" s="437" t="s">
        <v>638</v>
      </c>
      <c r="W5" s="433" t="s">
        <v>638</v>
      </c>
      <c r="X5" s="432" t="s">
        <v>636</v>
      </c>
      <c r="Y5" s="432" t="s">
        <v>637</v>
      </c>
      <c r="Z5" s="433" t="s">
        <v>638</v>
      </c>
      <c r="AA5" s="432" t="s">
        <v>636</v>
      </c>
      <c r="AB5" s="432" t="s">
        <v>637</v>
      </c>
      <c r="AC5" s="433" t="s">
        <v>638</v>
      </c>
      <c r="AD5" s="432" t="s">
        <v>636</v>
      </c>
      <c r="AE5" s="432" t="s">
        <v>637</v>
      </c>
      <c r="AF5" s="433" t="s">
        <v>638</v>
      </c>
      <c r="AG5" s="432" t="s">
        <v>636</v>
      </c>
      <c r="AH5" s="432" t="s">
        <v>637</v>
      </c>
      <c r="AI5" s="438" t="s">
        <v>638</v>
      </c>
      <c r="AJ5" s="27"/>
    </row>
    <row r="6" spans="1:36" ht="13.8" thickBot="1" x14ac:dyDescent="0.3">
      <c r="A6" s="439" t="s">
        <v>639</v>
      </c>
      <c r="B6" s="440" t="s">
        <v>640</v>
      </c>
      <c r="C6" s="441"/>
      <c r="D6" s="441" t="s">
        <v>641</v>
      </c>
      <c r="E6" s="442"/>
      <c r="F6" s="441"/>
      <c r="G6" s="441" t="s">
        <v>642</v>
      </c>
      <c r="H6" s="442"/>
      <c r="I6" s="441"/>
      <c r="J6" s="441" t="s">
        <v>643</v>
      </c>
      <c r="K6" s="442"/>
      <c r="L6" s="624" t="s">
        <v>629</v>
      </c>
      <c r="M6" s="625"/>
      <c r="N6" s="626" t="s">
        <v>630</v>
      </c>
      <c r="O6" s="625"/>
      <c r="P6" s="626" t="s">
        <v>92</v>
      </c>
      <c r="Q6" s="625"/>
      <c r="R6" s="626" t="s">
        <v>631</v>
      </c>
      <c r="S6" s="627"/>
      <c r="T6" s="441" t="s">
        <v>629</v>
      </c>
      <c r="U6" s="441" t="s">
        <v>630</v>
      </c>
      <c r="V6" s="441" t="s">
        <v>92</v>
      </c>
      <c r="W6" s="442" t="s">
        <v>631</v>
      </c>
      <c r="X6" s="441"/>
      <c r="Y6" s="441" t="s">
        <v>644</v>
      </c>
      <c r="Z6" s="442"/>
      <c r="AA6" s="441"/>
      <c r="AB6" s="441" t="s">
        <v>633</v>
      </c>
      <c r="AC6" s="442"/>
      <c r="AD6" s="441"/>
      <c r="AE6" s="441" t="s">
        <v>634</v>
      </c>
      <c r="AF6" s="442"/>
      <c r="AG6" s="441"/>
      <c r="AH6" s="441" t="s">
        <v>635</v>
      </c>
      <c r="AI6" s="443"/>
      <c r="AJ6" s="27"/>
    </row>
    <row r="7" spans="1:36" ht="13.8" thickTop="1" x14ac:dyDescent="0.25">
      <c r="A7" s="444" t="s">
        <v>645</v>
      </c>
      <c r="B7" s="181" t="s">
        <v>498</v>
      </c>
      <c r="C7" s="34">
        <v>2</v>
      </c>
      <c r="D7" s="34"/>
      <c r="E7" s="445"/>
      <c r="F7" s="34">
        <v>2</v>
      </c>
      <c r="G7" s="34"/>
      <c r="H7" s="445"/>
      <c r="I7" s="34">
        <v>2</v>
      </c>
      <c r="J7" s="34"/>
      <c r="K7" s="445">
        <v>0</v>
      </c>
      <c r="L7" s="34">
        <v>27</v>
      </c>
      <c r="M7" s="34">
        <v>10</v>
      </c>
      <c r="N7" s="430"/>
      <c r="O7" s="34"/>
      <c r="P7" s="430"/>
      <c r="Q7" s="446"/>
      <c r="R7" s="34"/>
      <c r="S7" s="445"/>
      <c r="T7" s="34">
        <v>7</v>
      </c>
      <c r="U7" s="34">
        <v>0</v>
      </c>
      <c r="V7" s="34"/>
      <c r="W7" s="445"/>
      <c r="X7" s="34"/>
      <c r="Y7" s="34"/>
      <c r="Z7" s="445"/>
      <c r="AA7" s="34">
        <v>3</v>
      </c>
      <c r="AB7" s="34"/>
      <c r="AC7" s="445">
        <v>0</v>
      </c>
      <c r="AD7" s="34">
        <v>28</v>
      </c>
      <c r="AE7" s="34">
        <v>8</v>
      </c>
      <c r="AF7" s="445">
        <v>8</v>
      </c>
      <c r="AG7" s="34">
        <v>64</v>
      </c>
      <c r="AH7" s="34">
        <v>18</v>
      </c>
      <c r="AI7" s="446">
        <v>15</v>
      </c>
      <c r="AJ7" s="27"/>
    </row>
    <row r="8" spans="1:36" x14ac:dyDescent="0.25">
      <c r="A8" s="181" t="s">
        <v>646</v>
      </c>
      <c r="B8" s="181" t="s">
        <v>647</v>
      </c>
      <c r="C8" s="34"/>
      <c r="D8" s="34"/>
      <c r="E8" s="445"/>
      <c r="F8" s="34"/>
      <c r="G8" s="34"/>
      <c r="H8" s="445"/>
      <c r="I8" s="34">
        <v>25</v>
      </c>
      <c r="J8" s="34">
        <v>9</v>
      </c>
      <c r="K8" s="445">
        <v>5</v>
      </c>
      <c r="L8" s="34">
        <v>64</v>
      </c>
      <c r="M8" s="34">
        <v>50</v>
      </c>
      <c r="N8" s="430"/>
      <c r="O8" s="34"/>
      <c r="P8" s="430"/>
      <c r="Q8" s="446"/>
      <c r="R8" s="34"/>
      <c r="S8" s="445"/>
      <c r="T8" s="34">
        <v>36</v>
      </c>
      <c r="U8" s="34">
        <v>0</v>
      </c>
      <c r="V8" s="34"/>
      <c r="W8" s="445"/>
      <c r="X8" s="34"/>
      <c r="Y8" s="34"/>
      <c r="Z8" s="445"/>
      <c r="AA8" s="34">
        <v>9</v>
      </c>
      <c r="AB8" s="34">
        <v>8</v>
      </c>
      <c r="AC8" s="445">
        <v>4</v>
      </c>
      <c r="AD8" s="34">
        <v>6</v>
      </c>
      <c r="AE8" s="34">
        <v>6</v>
      </c>
      <c r="AF8" s="445">
        <v>5</v>
      </c>
      <c r="AG8" s="34">
        <v>104</v>
      </c>
      <c r="AH8" s="34">
        <v>73</v>
      </c>
      <c r="AI8" s="446">
        <v>50</v>
      </c>
      <c r="AJ8" s="27"/>
    </row>
    <row r="9" spans="1:36" x14ac:dyDescent="0.25">
      <c r="A9" s="181" t="s">
        <v>648</v>
      </c>
      <c r="B9" s="181" t="s">
        <v>503</v>
      </c>
      <c r="C9" s="34"/>
      <c r="D9" s="34"/>
      <c r="E9" s="445"/>
      <c r="F9" s="34"/>
      <c r="G9" s="34"/>
      <c r="H9" s="445"/>
      <c r="I9" s="34">
        <v>1</v>
      </c>
      <c r="J9" s="34">
        <v>2</v>
      </c>
      <c r="K9" s="445">
        <v>0</v>
      </c>
      <c r="L9" s="34">
        <v>72</v>
      </c>
      <c r="M9" s="34">
        <v>65</v>
      </c>
      <c r="N9" s="430"/>
      <c r="O9" s="34"/>
      <c r="P9" s="430"/>
      <c r="Q9" s="446"/>
      <c r="R9" s="34"/>
      <c r="S9" s="445"/>
      <c r="T9" s="34">
        <v>38</v>
      </c>
      <c r="U9" s="34">
        <v>0</v>
      </c>
      <c r="V9" s="34"/>
      <c r="W9" s="445"/>
      <c r="X9" s="34"/>
      <c r="Y9" s="34"/>
      <c r="Z9" s="445"/>
      <c r="AA9" s="34">
        <v>9</v>
      </c>
      <c r="AB9" s="34">
        <v>2</v>
      </c>
      <c r="AC9" s="445">
        <v>4</v>
      </c>
      <c r="AD9" s="34">
        <v>18</v>
      </c>
      <c r="AE9" s="34">
        <v>10</v>
      </c>
      <c r="AF9" s="445">
        <v>10</v>
      </c>
      <c r="AG9" s="34">
        <v>100</v>
      </c>
      <c r="AH9" s="34">
        <v>79</v>
      </c>
      <c r="AI9" s="446">
        <v>52</v>
      </c>
      <c r="AJ9" s="27"/>
    </row>
    <row r="10" spans="1:36" x14ac:dyDescent="0.25">
      <c r="A10" s="181" t="s">
        <v>649</v>
      </c>
      <c r="B10" s="181" t="s">
        <v>650</v>
      </c>
      <c r="C10" s="34"/>
      <c r="D10" s="34"/>
      <c r="E10" s="445"/>
      <c r="F10" s="34"/>
      <c r="G10" s="34"/>
      <c r="H10" s="445"/>
      <c r="I10" s="34">
        <v>7</v>
      </c>
      <c r="J10" s="34">
        <v>6</v>
      </c>
      <c r="K10" s="445">
        <v>4</v>
      </c>
      <c r="L10" s="34">
        <v>46</v>
      </c>
      <c r="M10" s="34">
        <v>43</v>
      </c>
      <c r="N10" s="430"/>
      <c r="O10" s="34"/>
      <c r="P10" s="430"/>
      <c r="Q10" s="446"/>
      <c r="R10" s="34"/>
      <c r="S10" s="445"/>
      <c r="T10" s="34">
        <v>24</v>
      </c>
      <c r="U10" s="34">
        <v>0</v>
      </c>
      <c r="V10" s="34"/>
      <c r="W10" s="445"/>
      <c r="X10" s="34"/>
      <c r="Y10" s="34"/>
      <c r="Z10" s="445"/>
      <c r="AA10" s="34">
        <v>6</v>
      </c>
      <c r="AB10" s="34">
        <v>3</v>
      </c>
      <c r="AC10" s="445">
        <v>2</v>
      </c>
      <c r="AD10" s="34">
        <v>8</v>
      </c>
      <c r="AE10" s="34">
        <v>6</v>
      </c>
      <c r="AF10" s="445">
        <v>4</v>
      </c>
      <c r="AG10" s="34">
        <v>67</v>
      </c>
      <c r="AH10" s="34">
        <v>58</v>
      </c>
      <c r="AI10" s="446">
        <v>34</v>
      </c>
      <c r="AJ10" s="27"/>
    </row>
    <row r="11" spans="1:36" x14ac:dyDescent="0.25">
      <c r="A11" s="181" t="s">
        <v>651</v>
      </c>
      <c r="B11" s="181" t="s">
        <v>652</v>
      </c>
      <c r="C11" s="40"/>
      <c r="D11" s="40"/>
      <c r="E11" s="445"/>
      <c r="F11" s="40"/>
      <c r="G11" s="40"/>
      <c r="H11" s="445"/>
      <c r="I11" s="40">
        <v>18</v>
      </c>
      <c r="J11" s="40">
        <v>10</v>
      </c>
      <c r="K11" s="445">
        <v>4</v>
      </c>
      <c r="L11" s="40">
        <v>29</v>
      </c>
      <c r="M11" s="40">
        <v>30</v>
      </c>
      <c r="N11" s="430">
        <v>12</v>
      </c>
      <c r="O11" s="40">
        <v>7</v>
      </c>
      <c r="P11" s="430"/>
      <c r="Q11" s="446"/>
      <c r="R11" s="40">
        <v>1</v>
      </c>
      <c r="S11" s="445"/>
      <c r="T11" s="40">
        <v>18</v>
      </c>
      <c r="U11" s="40">
        <v>6</v>
      </c>
      <c r="V11" s="40"/>
      <c r="W11" s="445"/>
      <c r="X11" s="40"/>
      <c r="Y11" s="40"/>
      <c r="Z11" s="445"/>
      <c r="AA11" s="40"/>
      <c r="AB11" s="40">
        <v>1</v>
      </c>
      <c r="AC11" s="445">
        <v>0</v>
      </c>
      <c r="AD11" s="40">
        <v>6</v>
      </c>
      <c r="AE11" s="40">
        <v>2</v>
      </c>
      <c r="AF11" s="445">
        <v>3</v>
      </c>
      <c r="AG11" s="40">
        <v>66</v>
      </c>
      <c r="AH11" s="40">
        <v>50</v>
      </c>
      <c r="AI11" s="446">
        <v>31</v>
      </c>
      <c r="AJ11" s="27"/>
    </row>
    <row r="12" spans="1:36" x14ac:dyDescent="0.25">
      <c r="A12" s="154">
        <v>20109</v>
      </c>
      <c r="B12" s="140" t="s">
        <v>653</v>
      </c>
      <c r="C12" s="447"/>
      <c r="D12" s="447"/>
      <c r="E12" s="448"/>
      <c r="F12" s="447">
        <v>3</v>
      </c>
      <c r="G12" s="447"/>
      <c r="H12" s="448"/>
      <c r="I12" s="447">
        <v>45</v>
      </c>
      <c r="J12" s="447">
        <v>10</v>
      </c>
      <c r="K12" s="448">
        <v>6</v>
      </c>
      <c r="L12" s="447">
        <v>165</v>
      </c>
      <c r="M12" s="447">
        <v>87</v>
      </c>
      <c r="N12" s="449">
        <v>1</v>
      </c>
      <c r="O12" s="447"/>
      <c r="P12" s="449">
        <v>1</v>
      </c>
      <c r="Q12" s="450"/>
      <c r="R12" s="447"/>
      <c r="S12" s="448">
        <v>1</v>
      </c>
      <c r="T12" s="447">
        <v>58</v>
      </c>
      <c r="U12" s="447">
        <v>0</v>
      </c>
      <c r="V12" s="447"/>
      <c r="W12" s="448"/>
      <c r="X12" s="447"/>
      <c r="Y12" s="447"/>
      <c r="Z12" s="448"/>
      <c r="AA12" s="447">
        <v>6</v>
      </c>
      <c r="AB12" s="447">
        <v>1</v>
      </c>
      <c r="AC12" s="448">
        <v>0</v>
      </c>
      <c r="AD12" s="447">
        <v>19</v>
      </c>
      <c r="AE12" s="447">
        <v>6</v>
      </c>
      <c r="AF12" s="448">
        <v>10</v>
      </c>
      <c r="AG12" s="447">
        <v>240</v>
      </c>
      <c r="AH12" s="447">
        <v>105</v>
      </c>
      <c r="AI12" s="450">
        <v>74</v>
      </c>
      <c r="AJ12" s="27"/>
    </row>
    <row r="13" spans="1:36" x14ac:dyDescent="0.25">
      <c r="A13" s="181" t="s">
        <v>654</v>
      </c>
      <c r="B13" s="181" t="s">
        <v>655</v>
      </c>
      <c r="C13" s="34"/>
      <c r="D13" s="34"/>
      <c r="E13" s="445"/>
      <c r="F13" s="34"/>
      <c r="G13" s="34"/>
      <c r="H13" s="445"/>
      <c r="I13" s="34">
        <v>16</v>
      </c>
      <c r="J13" s="34">
        <v>12</v>
      </c>
      <c r="K13" s="445">
        <v>2</v>
      </c>
      <c r="L13" s="34"/>
      <c r="M13" s="34"/>
      <c r="N13" s="430">
        <v>14</v>
      </c>
      <c r="O13" s="34">
        <v>9</v>
      </c>
      <c r="P13" s="430"/>
      <c r="Q13" s="446"/>
      <c r="R13" s="34"/>
      <c r="S13" s="445"/>
      <c r="T13" s="34">
        <v>0</v>
      </c>
      <c r="U13" s="34">
        <v>7</v>
      </c>
      <c r="V13" s="34"/>
      <c r="W13" s="445">
        <v>1</v>
      </c>
      <c r="X13" s="34"/>
      <c r="Y13" s="34"/>
      <c r="Z13" s="445"/>
      <c r="AA13" s="34"/>
      <c r="AB13" s="34"/>
      <c r="AC13" s="445">
        <v>0</v>
      </c>
      <c r="AD13" s="34">
        <v>9</v>
      </c>
      <c r="AE13" s="34">
        <v>11</v>
      </c>
      <c r="AF13" s="445">
        <v>7</v>
      </c>
      <c r="AG13" s="34">
        <v>39</v>
      </c>
      <c r="AH13" s="34">
        <v>32</v>
      </c>
      <c r="AI13" s="446">
        <v>17</v>
      </c>
      <c r="AJ13" s="27"/>
    </row>
    <row r="14" spans="1:36" x14ac:dyDescent="0.25">
      <c r="A14" s="181" t="s">
        <v>656</v>
      </c>
      <c r="B14" s="181" t="s">
        <v>513</v>
      </c>
      <c r="C14" s="34"/>
      <c r="D14" s="34"/>
      <c r="E14" s="445"/>
      <c r="F14" s="34"/>
      <c r="G14" s="34"/>
      <c r="H14" s="445"/>
      <c r="I14" s="34">
        <v>42</v>
      </c>
      <c r="J14" s="34">
        <v>8</v>
      </c>
      <c r="K14" s="445">
        <v>5</v>
      </c>
      <c r="L14" s="34"/>
      <c r="M14" s="34"/>
      <c r="N14" s="430">
        <v>74</v>
      </c>
      <c r="O14" s="34">
        <v>22</v>
      </c>
      <c r="P14" s="430">
        <v>1</v>
      </c>
      <c r="Q14" s="446"/>
      <c r="R14" s="34"/>
      <c r="S14" s="445"/>
      <c r="T14" s="34">
        <v>0</v>
      </c>
      <c r="U14" s="34">
        <v>19</v>
      </c>
      <c r="V14" s="34"/>
      <c r="W14" s="445"/>
      <c r="X14" s="34"/>
      <c r="Y14" s="34"/>
      <c r="Z14" s="445"/>
      <c r="AA14" s="34"/>
      <c r="AB14" s="34"/>
      <c r="AC14" s="445">
        <v>0</v>
      </c>
      <c r="AD14" s="34">
        <v>26</v>
      </c>
      <c r="AE14" s="34">
        <v>2</v>
      </c>
      <c r="AF14" s="445">
        <v>6</v>
      </c>
      <c r="AG14" s="34">
        <v>143</v>
      </c>
      <c r="AH14" s="34">
        <v>32</v>
      </c>
      <c r="AI14" s="446">
        <v>30</v>
      </c>
      <c r="AJ14" s="27"/>
    </row>
    <row r="15" spans="1:36" x14ac:dyDescent="0.25">
      <c r="A15" s="181" t="s">
        <v>657</v>
      </c>
      <c r="B15" s="181" t="s">
        <v>658</v>
      </c>
      <c r="C15" s="34"/>
      <c r="D15" s="34"/>
      <c r="E15" s="445"/>
      <c r="F15" s="34"/>
      <c r="G15" s="34"/>
      <c r="H15" s="445"/>
      <c r="I15" s="34">
        <v>17</v>
      </c>
      <c r="J15" s="34">
        <v>7</v>
      </c>
      <c r="K15" s="445">
        <v>7</v>
      </c>
      <c r="L15" s="34"/>
      <c r="M15" s="34"/>
      <c r="N15" s="430">
        <v>25</v>
      </c>
      <c r="O15" s="34">
        <v>21</v>
      </c>
      <c r="P15" s="430"/>
      <c r="Q15" s="446"/>
      <c r="R15" s="34">
        <v>1</v>
      </c>
      <c r="S15" s="445">
        <v>1</v>
      </c>
      <c r="T15" s="34">
        <v>0</v>
      </c>
      <c r="U15" s="34">
        <v>11</v>
      </c>
      <c r="V15" s="34"/>
      <c r="W15" s="445">
        <v>1</v>
      </c>
      <c r="X15" s="34"/>
      <c r="Y15" s="34"/>
      <c r="Z15" s="445"/>
      <c r="AA15" s="34">
        <v>3</v>
      </c>
      <c r="AB15" s="34"/>
      <c r="AC15" s="445">
        <v>0</v>
      </c>
      <c r="AD15" s="34">
        <v>16</v>
      </c>
      <c r="AE15" s="34">
        <v>1</v>
      </c>
      <c r="AF15" s="445">
        <v>1</v>
      </c>
      <c r="AG15" s="34">
        <v>62</v>
      </c>
      <c r="AH15" s="34">
        <v>30</v>
      </c>
      <c r="AI15" s="446">
        <v>20</v>
      </c>
      <c r="AJ15" s="27"/>
    </row>
    <row r="16" spans="1:36" x14ac:dyDescent="0.25">
      <c r="A16" s="181" t="s">
        <v>659</v>
      </c>
      <c r="B16" s="181" t="s">
        <v>515</v>
      </c>
      <c r="C16" s="34"/>
      <c r="D16" s="34"/>
      <c r="E16" s="445"/>
      <c r="F16" s="34"/>
      <c r="G16" s="34"/>
      <c r="H16" s="445"/>
      <c r="I16" s="34">
        <v>31</v>
      </c>
      <c r="J16" s="34">
        <v>5</v>
      </c>
      <c r="K16" s="445">
        <v>2</v>
      </c>
      <c r="L16" s="34"/>
      <c r="M16" s="34"/>
      <c r="N16" s="430">
        <v>32</v>
      </c>
      <c r="O16" s="34">
        <v>21</v>
      </c>
      <c r="P16" s="430"/>
      <c r="Q16" s="446"/>
      <c r="R16" s="34"/>
      <c r="S16" s="445"/>
      <c r="T16" s="34">
        <v>0</v>
      </c>
      <c r="U16" s="34">
        <v>23</v>
      </c>
      <c r="V16" s="34"/>
      <c r="W16" s="445"/>
      <c r="X16" s="34"/>
      <c r="Y16" s="34"/>
      <c r="Z16" s="445"/>
      <c r="AA16" s="34">
        <v>2</v>
      </c>
      <c r="AB16" s="34"/>
      <c r="AC16" s="445">
        <v>0</v>
      </c>
      <c r="AD16" s="34">
        <v>13</v>
      </c>
      <c r="AE16" s="34">
        <v>6</v>
      </c>
      <c r="AF16" s="445">
        <v>7</v>
      </c>
      <c r="AG16" s="34">
        <v>78</v>
      </c>
      <c r="AH16" s="34">
        <v>32</v>
      </c>
      <c r="AI16" s="446">
        <v>32</v>
      </c>
      <c r="AJ16" s="27"/>
    </row>
    <row r="17" spans="1:36" x14ac:dyDescent="0.25">
      <c r="A17" s="181" t="s">
        <v>660</v>
      </c>
      <c r="B17" s="181" t="s">
        <v>661</v>
      </c>
      <c r="C17" s="34"/>
      <c r="D17" s="34"/>
      <c r="E17" s="445"/>
      <c r="F17" s="34"/>
      <c r="G17" s="34"/>
      <c r="H17" s="445"/>
      <c r="I17" s="34">
        <v>38</v>
      </c>
      <c r="J17" s="34">
        <v>9</v>
      </c>
      <c r="K17" s="445">
        <v>7</v>
      </c>
      <c r="L17" s="34">
        <v>1</v>
      </c>
      <c r="M17" s="34"/>
      <c r="N17" s="430">
        <v>67</v>
      </c>
      <c r="O17" s="34">
        <v>19</v>
      </c>
      <c r="P17" s="430"/>
      <c r="Q17" s="446"/>
      <c r="R17" s="34">
        <v>1</v>
      </c>
      <c r="S17" s="445"/>
      <c r="T17" s="34">
        <v>0</v>
      </c>
      <c r="U17" s="34">
        <v>15</v>
      </c>
      <c r="V17" s="34"/>
      <c r="W17" s="445"/>
      <c r="X17" s="34"/>
      <c r="Y17" s="34"/>
      <c r="Z17" s="445"/>
      <c r="AA17" s="34"/>
      <c r="AB17" s="34"/>
      <c r="AC17" s="445">
        <v>0</v>
      </c>
      <c r="AD17" s="34">
        <v>26</v>
      </c>
      <c r="AE17" s="34">
        <v>2</v>
      </c>
      <c r="AF17" s="445">
        <v>4</v>
      </c>
      <c r="AG17" s="34">
        <v>133</v>
      </c>
      <c r="AH17" s="34">
        <v>30</v>
      </c>
      <c r="AI17" s="446">
        <v>26</v>
      </c>
      <c r="AJ17" s="27"/>
    </row>
    <row r="18" spans="1:36" x14ac:dyDescent="0.25">
      <c r="A18" s="181" t="s">
        <v>662</v>
      </c>
      <c r="B18" s="181" t="s">
        <v>663</v>
      </c>
      <c r="C18" s="34"/>
      <c r="D18" s="34"/>
      <c r="E18" s="445"/>
      <c r="F18" s="34"/>
      <c r="G18" s="34"/>
      <c r="H18" s="445"/>
      <c r="I18" s="34">
        <v>5</v>
      </c>
      <c r="J18" s="34"/>
      <c r="K18" s="445">
        <v>0</v>
      </c>
      <c r="L18" s="34">
        <v>35</v>
      </c>
      <c r="M18" s="34">
        <v>19</v>
      </c>
      <c r="N18" s="430">
        <v>1</v>
      </c>
      <c r="O18" s="34"/>
      <c r="P18" s="430"/>
      <c r="Q18" s="446"/>
      <c r="R18" s="34"/>
      <c r="S18" s="445"/>
      <c r="T18" s="34">
        <v>19</v>
      </c>
      <c r="U18" s="34">
        <v>0</v>
      </c>
      <c r="V18" s="34"/>
      <c r="W18" s="445"/>
      <c r="X18" s="34"/>
      <c r="Y18" s="34"/>
      <c r="Z18" s="445"/>
      <c r="AA18" s="34">
        <v>13</v>
      </c>
      <c r="AB18" s="34">
        <v>5</v>
      </c>
      <c r="AC18" s="445">
        <v>1</v>
      </c>
      <c r="AD18" s="34">
        <v>8</v>
      </c>
      <c r="AE18" s="34">
        <v>5</v>
      </c>
      <c r="AF18" s="445">
        <v>4</v>
      </c>
      <c r="AG18" s="34">
        <v>62</v>
      </c>
      <c r="AH18" s="34">
        <v>29</v>
      </c>
      <c r="AI18" s="446">
        <v>24</v>
      </c>
      <c r="AJ18" s="27"/>
    </row>
    <row r="19" spans="1:36" x14ac:dyDescent="0.25">
      <c r="A19" s="181" t="s">
        <v>664</v>
      </c>
      <c r="B19" s="181" t="s">
        <v>665</v>
      </c>
      <c r="C19" s="34"/>
      <c r="D19" s="34"/>
      <c r="E19" s="445"/>
      <c r="F19" s="34"/>
      <c r="G19" s="34"/>
      <c r="H19" s="445"/>
      <c r="I19" s="34">
        <v>3</v>
      </c>
      <c r="J19" s="34">
        <v>3</v>
      </c>
      <c r="K19" s="445">
        <v>1</v>
      </c>
      <c r="L19" s="34">
        <v>18</v>
      </c>
      <c r="M19" s="34">
        <v>20</v>
      </c>
      <c r="N19" s="430">
        <v>2</v>
      </c>
      <c r="O19" s="34">
        <v>7</v>
      </c>
      <c r="P19" s="430"/>
      <c r="Q19" s="446"/>
      <c r="R19" s="34"/>
      <c r="S19" s="445"/>
      <c r="T19" s="34">
        <v>13</v>
      </c>
      <c r="U19" s="34">
        <v>1</v>
      </c>
      <c r="V19" s="34"/>
      <c r="W19" s="445"/>
      <c r="X19" s="34"/>
      <c r="Y19" s="34"/>
      <c r="Z19" s="445"/>
      <c r="AA19" s="34"/>
      <c r="AB19" s="34"/>
      <c r="AC19" s="445">
        <v>0</v>
      </c>
      <c r="AD19" s="34">
        <v>4</v>
      </c>
      <c r="AE19" s="34">
        <v>3</v>
      </c>
      <c r="AF19" s="445">
        <v>3</v>
      </c>
      <c r="AG19" s="34">
        <v>27</v>
      </c>
      <c r="AH19" s="34">
        <v>33</v>
      </c>
      <c r="AI19" s="446">
        <v>18</v>
      </c>
      <c r="AJ19" s="27"/>
    </row>
    <row r="20" spans="1:36" x14ac:dyDescent="0.25">
      <c r="A20" s="140" t="s">
        <v>666</v>
      </c>
      <c r="B20" s="140" t="s">
        <v>523</v>
      </c>
      <c r="C20" s="447"/>
      <c r="D20" s="447"/>
      <c r="E20" s="448"/>
      <c r="F20" s="447"/>
      <c r="G20" s="447"/>
      <c r="H20" s="448"/>
      <c r="I20" s="447">
        <v>2</v>
      </c>
      <c r="J20" s="447">
        <v>2</v>
      </c>
      <c r="K20" s="448">
        <v>1</v>
      </c>
      <c r="L20" s="447">
        <v>34</v>
      </c>
      <c r="M20" s="447">
        <v>39</v>
      </c>
      <c r="N20" s="449">
        <v>2</v>
      </c>
      <c r="O20" s="447">
        <v>2</v>
      </c>
      <c r="P20" s="449"/>
      <c r="Q20" s="450"/>
      <c r="R20" s="447"/>
      <c r="S20" s="448"/>
      <c r="T20" s="447">
        <v>30</v>
      </c>
      <c r="U20" s="447">
        <v>1</v>
      </c>
      <c r="V20" s="447"/>
      <c r="W20" s="448"/>
      <c r="X20" s="447"/>
      <c r="Y20" s="447"/>
      <c r="Z20" s="448"/>
      <c r="AA20" s="447">
        <v>11</v>
      </c>
      <c r="AB20" s="447">
        <v>8</v>
      </c>
      <c r="AC20" s="448">
        <v>4</v>
      </c>
      <c r="AD20" s="447">
        <v>1</v>
      </c>
      <c r="AE20" s="447">
        <v>1</v>
      </c>
      <c r="AF20" s="448">
        <v>1</v>
      </c>
      <c r="AG20" s="447">
        <v>50</v>
      </c>
      <c r="AH20" s="447">
        <v>52</v>
      </c>
      <c r="AI20" s="450">
        <v>37</v>
      </c>
      <c r="AJ20" s="27"/>
    </row>
    <row r="21" spans="1:36" x14ac:dyDescent="0.25">
      <c r="A21" s="181" t="s">
        <v>667</v>
      </c>
      <c r="B21" s="181" t="s">
        <v>668</v>
      </c>
      <c r="C21" s="34"/>
      <c r="D21" s="34"/>
      <c r="E21" s="445"/>
      <c r="F21" s="34">
        <v>1</v>
      </c>
      <c r="G21" s="34"/>
      <c r="H21" s="445"/>
      <c r="I21" s="34">
        <v>20</v>
      </c>
      <c r="J21" s="34">
        <v>22</v>
      </c>
      <c r="K21" s="445">
        <v>5</v>
      </c>
      <c r="L21" s="34">
        <v>30</v>
      </c>
      <c r="M21" s="34">
        <v>23</v>
      </c>
      <c r="N21" s="430"/>
      <c r="O21" s="34"/>
      <c r="P21" s="430">
        <v>1</v>
      </c>
      <c r="Q21" s="446"/>
      <c r="R21" s="34">
        <v>2</v>
      </c>
      <c r="S21" s="445"/>
      <c r="T21" s="34">
        <v>12</v>
      </c>
      <c r="U21" s="34">
        <v>0</v>
      </c>
      <c r="V21" s="34"/>
      <c r="W21" s="445">
        <v>1</v>
      </c>
      <c r="X21" s="34"/>
      <c r="Y21" s="34"/>
      <c r="Z21" s="445"/>
      <c r="AA21" s="34">
        <v>7</v>
      </c>
      <c r="AB21" s="34"/>
      <c r="AC21" s="445">
        <v>0</v>
      </c>
      <c r="AD21" s="34">
        <v>7</v>
      </c>
      <c r="AE21" s="34">
        <v>3</v>
      </c>
      <c r="AF21" s="445">
        <v>4</v>
      </c>
      <c r="AG21" s="34">
        <v>68</v>
      </c>
      <c r="AH21" s="34">
        <v>48</v>
      </c>
      <c r="AI21" s="446">
        <v>22</v>
      </c>
      <c r="AJ21" s="27"/>
    </row>
    <row r="22" spans="1:36" x14ac:dyDescent="0.25">
      <c r="A22" s="181" t="s">
        <v>669</v>
      </c>
      <c r="B22" s="181" t="s">
        <v>670</v>
      </c>
      <c r="C22" s="34"/>
      <c r="D22" s="34"/>
      <c r="E22" s="445"/>
      <c r="F22" s="34">
        <v>1</v>
      </c>
      <c r="G22" s="34">
        <v>1</v>
      </c>
      <c r="H22" s="445">
        <v>1</v>
      </c>
      <c r="I22" s="34">
        <v>3</v>
      </c>
      <c r="J22" s="34">
        <v>2</v>
      </c>
      <c r="K22" s="445">
        <v>2</v>
      </c>
      <c r="L22" s="34">
        <v>16</v>
      </c>
      <c r="M22" s="34">
        <v>14</v>
      </c>
      <c r="N22" s="430"/>
      <c r="O22" s="34"/>
      <c r="P22" s="430"/>
      <c r="Q22" s="446"/>
      <c r="R22" s="34">
        <v>6</v>
      </c>
      <c r="S22" s="445">
        <v>2</v>
      </c>
      <c r="T22" s="34">
        <v>4</v>
      </c>
      <c r="U22" s="34">
        <v>0</v>
      </c>
      <c r="V22" s="34"/>
      <c r="W22" s="445">
        <v>1</v>
      </c>
      <c r="X22" s="34"/>
      <c r="Y22" s="34"/>
      <c r="Z22" s="445"/>
      <c r="AA22" s="34">
        <v>4</v>
      </c>
      <c r="AB22" s="34">
        <v>9</v>
      </c>
      <c r="AC22" s="445">
        <v>6</v>
      </c>
      <c r="AD22" s="34">
        <v>2</v>
      </c>
      <c r="AE22" s="34">
        <v>2</v>
      </c>
      <c r="AF22" s="445">
        <v>3</v>
      </c>
      <c r="AG22" s="34">
        <v>32</v>
      </c>
      <c r="AH22" s="34">
        <v>30</v>
      </c>
      <c r="AI22" s="446">
        <v>17</v>
      </c>
      <c r="AJ22" s="27"/>
    </row>
    <row r="23" spans="1:36" x14ac:dyDescent="0.25">
      <c r="A23" s="451">
        <v>23011</v>
      </c>
      <c r="B23" s="181" t="s">
        <v>530</v>
      </c>
      <c r="C23" s="34">
        <v>7</v>
      </c>
      <c r="D23" s="34">
        <v>1</v>
      </c>
      <c r="E23" s="445"/>
      <c r="F23" s="34">
        <v>6</v>
      </c>
      <c r="G23" s="34">
        <v>1</v>
      </c>
      <c r="H23" s="445">
        <v>0</v>
      </c>
      <c r="I23" s="34">
        <v>11</v>
      </c>
      <c r="J23" s="34"/>
      <c r="K23" s="445">
        <v>0</v>
      </c>
      <c r="L23" s="34">
        <v>53</v>
      </c>
      <c r="M23" s="34">
        <v>29</v>
      </c>
      <c r="N23" s="430"/>
      <c r="O23" s="34"/>
      <c r="P23" s="430"/>
      <c r="Q23" s="446"/>
      <c r="R23" s="34">
        <v>13</v>
      </c>
      <c r="S23" s="445">
        <v>3</v>
      </c>
      <c r="T23" s="34">
        <v>7</v>
      </c>
      <c r="U23" s="34">
        <v>0</v>
      </c>
      <c r="V23" s="34"/>
      <c r="W23" s="445">
        <v>5</v>
      </c>
      <c r="X23" s="34">
        <v>1</v>
      </c>
      <c r="Y23" s="34"/>
      <c r="Z23" s="445"/>
      <c r="AA23" s="34"/>
      <c r="AB23" s="34"/>
      <c r="AC23" s="445">
        <v>0</v>
      </c>
      <c r="AD23" s="34">
        <v>34</v>
      </c>
      <c r="AE23" s="34">
        <v>15</v>
      </c>
      <c r="AF23" s="445">
        <v>7</v>
      </c>
      <c r="AG23" s="34">
        <v>125</v>
      </c>
      <c r="AH23" s="34">
        <v>49</v>
      </c>
      <c r="AI23" s="446">
        <v>19</v>
      </c>
      <c r="AJ23" s="27"/>
    </row>
    <row r="24" spans="1:36" x14ac:dyDescent="0.25">
      <c r="A24" s="181" t="s">
        <v>671</v>
      </c>
      <c r="B24" s="181" t="s">
        <v>531</v>
      </c>
      <c r="C24" s="34"/>
      <c r="D24" s="34"/>
      <c r="E24" s="445"/>
      <c r="F24" s="34"/>
      <c r="G24" s="34">
        <v>1</v>
      </c>
      <c r="H24" s="445">
        <v>0</v>
      </c>
      <c r="I24" s="34">
        <v>23</v>
      </c>
      <c r="J24" s="34">
        <v>24</v>
      </c>
      <c r="K24" s="445">
        <v>3</v>
      </c>
      <c r="L24" s="34">
        <v>23</v>
      </c>
      <c r="M24" s="34">
        <v>21</v>
      </c>
      <c r="N24" s="430"/>
      <c r="O24" s="34"/>
      <c r="P24" s="430"/>
      <c r="Q24" s="446"/>
      <c r="R24" s="34">
        <v>5</v>
      </c>
      <c r="S24" s="445">
        <v>2</v>
      </c>
      <c r="T24" s="34">
        <v>12</v>
      </c>
      <c r="U24" s="34">
        <v>0</v>
      </c>
      <c r="V24" s="34"/>
      <c r="W24" s="445">
        <v>1</v>
      </c>
      <c r="X24" s="34"/>
      <c r="Y24" s="34"/>
      <c r="Z24" s="445"/>
      <c r="AA24" s="34">
        <v>3</v>
      </c>
      <c r="AB24" s="34">
        <v>2</v>
      </c>
      <c r="AC24" s="445">
        <v>2</v>
      </c>
      <c r="AD24" s="34">
        <v>5</v>
      </c>
      <c r="AE24" s="34">
        <v>3</v>
      </c>
      <c r="AF24" s="445">
        <v>5</v>
      </c>
      <c r="AG24" s="34">
        <v>59</v>
      </c>
      <c r="AH24" s="34">
        <v>53</v>
      </c>
      <c r="AI24" s="446">
        <v>23</v>
      </c>
      <c r="AJ24" s="27"/>
    </row>
    <row r="25" spans="1:36" x14ac:dyDescent="0.25">
      <c r="A25" s="140" t="s">
        <v>672</v>
      </c>
      <c r="B25" s="140" t="s">
        <v>673</v>
      </c>
      <c r="C25" s="447"/>
      <c r="D25" s="447"/>
      <c r="E25" s="448"/>
      <c r="F25" s="447"/>
      <c r="G25" s="447"/>
      <c r="H25" s="448">
        <v>0</v>
      </c>
      <c r="I25" s="447">
        <v>2</v>
      </c>
      <c r="J25" s="447">
        <v>1</v>
      </c>
      <c r="K25" s="448">
        <v>0</v>
      </c>
      <c r="L25" s="447">
        <v>29</v>
      </c>
      <c r="M25" s="447">
        <v>17</v>
      </c>
      <c r="N25" s="449"/>
      <c r="O25" s="447"/>
      <c r="P25" s="449"/>
      <c r="Q25" s="450"/>
      <c r="R25" s="447"/>
      <c r="S25" s="448"/>
      <c r="T25" s="447">
        <v>22</v>
      </c>
      <c r="U25" s="447">
        <v>0</v>
      </c>
      <c r="V25" s="447"/>
      <c r="W25" s="448"/>
      <c r="X25" s="447"/>
      <c r="Y25" s="447"/>
      <c r="Z25" s="448"/>
      <c r="AA25" s="447">
        <v>13</v>
      </c>
      <c r="AB25" s="447">
        <v>7</v>
      </c>
      <c r="AC25" s="448">
        <v>1</v>
      </c>
      <c r="AD25" s="447">
        <v>2</v>
      </c>
      <c r="AE25" s="447">
        <v>1</v>
      </c>
      <c r="AF25" s="448">
        <v>0</v>
      </c>
      <c r="AG25" s="447">
        <v>46</v>
      </c>
      <c r="AH25" s="447">
        <v>26</v>
      </c>
      <c r="AI25" s="450">
        <v>23</v>
      </c>
      <c r="AJ25" s="27"/>
    </row>
    <row r="26" spans="1:36" x14ac:dyDescent="0.25">
      <c r="A26" s="181" t="s">
        <v>674</v>
      </c>
      <c r="B26" s="452" t="s">
        <v>675</v>
      </c>
      <c r="C26" s="453"/>
      <c r="D26" s="453"/>
      <c r="E26" s="454"/>
      <c r="F26" s="453"/>
      <c r="G26" s="453"/>
      <c r="H26" s="454">
        <v>0</v>
      </c>
      <c r="I26" s="453">
        <v>1</v>
      </c>
      <c r="J26" s="453">
        <v>1</v>
      </c>
      <c r="K26" s="454">
        <v>1</v>
      </c>
      <c r="L26" s="453">
        <v>16</v>
      </c>
      <c r="M26" s="453">
        <v>15</v>
      </c>
      <c r="N26" s="455"/>
      <c r="O26" s="453"/>
      <c r="P26" s="455"/>
      <c r="Q26" s="456"/>
      <c r="R26" s="453">
        <v>18</v>
      </c>
      <c r="S26" s="454">
        <v>10</v>
      </c>
      <c r="T26" s="453">
        <v>11</v>
      </c>
      <c r="U26" s="453">
        <v>0</v>
      </c>
      <c r="V26" s="453"/>
      <c r="W26" s="454">
        <v>14</v>
      </c>
      <c r="X26" s="453">
        <v>1</v>
      </c>
      <c r="Y26" s="453"/>
      <c r="Z26" s="454"/>
      <c r="AA26" s="453">
        <v>19</v>
      </c>
      <c r="AB26" s="453">
        <v>2</v>
      </c>
      <c r="AC26" s="454">
        <v>1</v>
      </c>
      <c r="AD26" s="453">
        <v>6</v>
      </c>
      <c r="AE26" s="453">
        <v>1</v>
      </c>
      <c r="AF26" s="454">
        <v>2</v>
      </c>
      <c r="AG26" s="453">
        <v>61</v>
      </c>
      <c r="AH26" s="453">
        <v>29</v>
      </c>
      <c r="AI26" s="456">
        <v>29</v>
      </c>
      <c r="AJ26" s="27"/>
    </row>
    <row r="27" spans="1:36" x14ac:dyDescent="0.25">
      <c r="A27" s="140" t="s">
        <v>676</v>
      </c>
      <c r="B27" s="140" t="s">
        <v>677</v>
      </c>
      <c r="C27" s="447"/>
      <c r="D27" s="447"/>
      <c r="E27" s="448"/>
      <c r="F27" s="447"/>
      <c r="G27" s="447"/>
      <c r="H27" s="448">
        <v>0</v>
      </c>
      <c r="I27" s="447"/>
      <c r="J27" s="447">
        <v>1</v>
      </c>
      <c r="K27" s="448">
        <v>0</v>
      </c>
      <c r="L27" s="447"/>
      <c r="M27" s="447">
        <v>1</v>
      </c>
      <c r="N27" s="449">
        <v>2</v>
      </c>
      <c r="O27" s="447">
        <v>6</v>
      </c>
      <c r="P27" s="449"/>
      <c r="Q27" s="450"/>
      <c r="R27" s="447"/>
      <c r="S27" s="448"/>
      <c r="T27" s="447">
        <v>0</v>
      </c>
      <c r="U27" s="447">
        <v>0</v>
      </c>
      <c r="V27" s="447"/>
      <c r="W27" s="448"/>
      <c r="X27" s="447"/>
      <c r="Y27" s="447"/>
      <c r="Z27" s="448"/>
      <c r="AA27" s="447">
        <v>5</v>
      </c>
      <c r="AB27" s="447">
        <v>6</v>
      </c>
      <c r="AC27" s="448">
        <v>6</v>
      </c>
      <c r="AD27" s="447">
        <v>5</v>
      </c>
      <c r="AE27" s="447">
        <v>1</v>
      </c>
      <c r="AF27" s="448">
        <v>0</v>
      </c>
      <c r="AG27" s="447">
        <v>12</v>
      </c>
      <c r="AH27" s="447">
        <v>15</v>
      </c>
      <c r="AI27" s="450">
        <v>6</v>
      </c>
      <c r="AJ27" s="27"/>
    </row>
    <row r="28" spans="1:36" x14ac:dyDescent="0.25">
      <c r="A28" s="181" t="s">
        <v>678</v>
      </c>
      <c r="B28" s="181" t="s">
        <v>538</v>
      </c>
      <c r="C28" s="34"/>
      <c r="D28" s="34"/>
      <c r="E28" s="445"/>
      <c r="F28" s="34"/>
      <c r="G28" s="34"/>
      <c r="H28" s="445">
        <v>0</v>
      </c>
      <c r="I28" s="34">
        <v>7</v>
      </c>
      <c r="J28" s="34">
        <v>3</v>
      </c>
      <c r="K28" s="445">
        <v>0</v>
      </c>
      <c r="L28" s="34">
        <v>40</v>
      </c>
      <c r="M28" s="34">
        <v>22</v>
      </c>
      <c r="N28" s="430">
        <v>1</v>
      </c>
      <c r="O28" s="34"/>
      <c r="P28" s="430"/>
      <c r="Q28" s="446"/>
      <c r="R28" s="34"/>
      <c r="S28" s="445"/>
      <c r="T28" s="34">
        <v>17</v>
      </c>
      <c r="U28" s="34">
        <v>2</v>
      </c>
      <c r="V28" s="34"/>
      <c r="W28" s="445"/>
      <c r="X28" s="34"/>
      <c r="Y28" s="34"/>
      <c r="Z28" s="445"/>
      <c r="AA28" s="34"/>
      <c r="AB28" s="34">
        <v>1</v>
      </c>
      <c r="AC28" s="445">
        <v>1</v>
      </c>
      <c r="AD28" s="34">
        <v>7</v>
      </c>
      <c r="AE28" s="34">
        <v>4</v>
      </c>
      <c r="AF28" s="445">
        <v>4</v>
      </c>
      <c r="AG28" s="34">
        <v>55</v>
      </c>
      <c r="AH28" s="34">
        <v>30</v>
      </c>
      <c r="AI28" s="446">
        <v>24</v>
      </c>
      <c r="AJ28" s="27"/>
    </row>
    <row r="29" spans="1:36" x14ac:dyDescent="0.25">
      <c r="A29" s="181" t="s">
        <v>679</v>
      </c>
      <c r="B29" s="181" t="s">
        <v>680</v>
      </c>
      <c r="C29" s="34">
        <v>1</v>
      </c>
      <c r="D29" s="34">
        <v>1</v>
      </c>
      <c r="E29" s="445"/>
      <c r="F29" s="34">
        <v>4</v>
      </c>
      <c r="G29" s="34">
        <v>5</v>
      </c>
      <c r="H29" s="445">
        <v>3</v>
      </c>
      <c r="I29" s="34">
        <v>6</v>
      </c>
      <c r="J29" s="34">
        <v>4</v>
      </c>
      <c r="K29" s="445">
        <v>2</v>
      </c>
      <c r="L29" s="34">
        <v>65</v>
      </c>
      <c r="M29" s="34">
        <v>52</v>
      </c>
      <c r="N29" s="430"/>
      <c r="O29" s="34"/>
      <c r="P29" s="430"/>
      <c r="Q29" s="446"/>
      <c r="R29" s="34">
        <v>2</v>
      </c>
      <c r="S29" s="445"/>
      <c r="T29" s="34">
        <v>34</v>
      </c>
      <c r="U29" s="34">
        <v>0</v>
      </c>
      <c r="V29" s="34">
        <v>1</v>
      </c>
      <c r="W29" s="445"/>
      <c r="X29" s="34">
        <v>26</v>
      </c>
      <c r="Y29" s="34">
        <v>19</v>
      </c>
      <c r="Z29" s="445">
        <v>19</v>
      </c>
      <c r="AA29" s="34">
        <v>6</v>
      </c>
      <c r="AB29" s="34">
        <v>5</v>
      </c>
      <c r="AC29" s="445">
        <v>9</v>
      </c>
      <c r="AD29" s="34">
        <v>12</v>
      </c>
      <c r="AE29" s="34">
        <v>8</v>
      </c>
      <c r="AF29" s="445">
        <v>5</v>
      </c>
      <c r="AG29" s="34">
        <v>122</v>
      </c>
      <c r="AH29" s="34">
        <v>94</v>
      </c>
      <c r="AI29" s="446">
        <v>73</v>
      </c>
      <c r="AJ29" s="27"/>
    </row>
    <row r="30" spans="1:36" x14ac:dyDescent="0.25">
      <c r="A30" s="181" t="s">
        <v>681</v>
      </c>
      <c r="B30" s="181" t="s">
        <v>542</v>
      </c>
      <c r="C30" s="34"/>
      <c r="D30" s="34"/>
      <c r="E30" s="445"/>
      <c r="F30" s="34"/>
      <c r="G30" s="34"/>
      <c r="H30" s="445">
        <v>0</v>
      </c>
      <c r="I30" s="34">
        <v>9</v>
      </c>
      <c r="J30" s="34">
        <v>3</v>
      </c>
      <c r="K30" s="445">
        <v>1</v>
      </c>
      <c r="L30" s="34">
        <v>103</v>
      </c>
      <c r="M30" s="34">
        <v>90</v>
      </c>
      <c r="N30" s="430"/>
      <c r="O30" s="34"/>
      <c r="P30" s="430"/>
      <c r="Q30" s="446"/>
      <c r="R30" s="34"/>
      <c r="S30" s="445"/>
      <c r="T30" s="34">
        <v>72</v>
      </c>
      <c r="U30" s="34">
        <v>0</v>
      </c>
      <c r="V30" s="34"/>
      <c r="W30" s="445"/>
      <c r="X30" s="34"/>
      <c r="Y30" s="34"/>
      <c r="Z30" s="445"/>
      <c r="AA30" s="34">
        <v>8</v>
      </c>
      <c r="AB30" s="34">
        <v>7</v>
      </c>
      <c r="AC30" s="445">
        <v>5</v>
      </c>
      <c r="AD30" s="34">
        <v>19</v>
      </c>
      <c r="AE30" s="34">
        <v>11</v>
      </c>
      <c r="AF30" s="445">
        <v>8</v>
      </c>
      <c r="AG30" s="34">
        <v>139</v>
      </c>
      <c r="AH30" s="34">
        <v>111</v>
      </c>
      <c r="AI30" s="446">
        <v>86</v>
      </c>
      <c r="AJ30" s="27"/>
    </row>
    <row r="31" spans="1:36" x14ac:dyDescent="0.25">
      <c r="A31" s="181" t="s">
        <v>682</v>
      </c>
      <c r="B31" s="181" t="s">
        <v>546</v>
      </c>
      <c r="C31" s="34"/>
      <c r="D31" s="34"/>
      <c r="E31" s="445"/>
      <c r="F31" s="34"/>
      <c r="G31" s="34"/>
      <c r="H31" s="445">
        <v>0</v>
      </c>
      <c r="I31" s="34"/>
      <c r="J31" s="34"/>
      <c r="K31" s="445">
        <v>0</v>
      </c>
      <c r="L31" s="34">
        <v>32</v>
      </c>
      <c r="M31" s="34">
        <v>29</v>
      </c>
      <c r="N31" s="430"/>
      <c r="O31" s="34"/>
      <c r="P31" s="430"/>
      <c r="Q31" s="446"/>
      <c r="R31" s="34"/>
      <c r="S31" s="445"/>
      <c r="T31" s="34">
        <v>26</v>
      </c>
      <c r="U31" s="34">
        <v>0</v>
      </c>
      <c r="V31" s="34"/>
      <c r="W31" s="445"/>
      <c r="X31" s="34"/>
      <c r="Y31" s="34"/>
      <c r="Z31" s="445"/>
      <c r="AA31" s="34"/>
      <c r="AB31" s="34"/>
      <c r="AC31" s="445">
        <v>0</v>
      </c>
      <c r="AD31" s="34">
        <v>2</v>
      </c>
      <c r="AE31" s="34">
        <v>1</v>
      </c>
      <c r="AF31" s="445">
        <v>3</v>
      </c>
      <c r="AG31" s="34">
        <v>34</v>
      </c>
      <c r="AH31" s="34">
        <v>30</v>
      </c>
      <c r="AI31" s="446">
        <v>29</v>
      </c>
      <c r="AJ31" s="27"/>
    </row>
    <row r="32" spans="1:36" x14ac:dyDescent="0.25">
      <c r="A32" s="181" t="s">
        <v>683</v>
      </c>
      <c r="B32" s="181" t="s">
        <v>684</v>
      </c>
      <c r="C32" s="34"/>
      <c r="D32" s="34"/>
      <c r="E32" s="445"/>
      <c r="F32" s="34"/>
      <c r="G32" s="34"/>
      <c r="H32" s="445">
        <v>0</v>
      </c>
      <c r="I32" s="34">
        <v>2</v>
      </c>
      <c r="J32" s="34"/>
      <c r="K32" s="445">
        <v>0</v>
      </c>
      <c r="L32" s="34">
        <v>52</v>
      </c>
      <c r="M32" s="34">
        <v>30</v>
      </c>
      <c r="N32" s="430"/>
      <c r="O32" s="34"/>
      <c r="P32" s="430"/>
      <c r="Q32" s="446"/>
      <c r="R32" s="34">
        <v>1</v>
      </c>
      <c r="S32" s="445"/>
      <c r="T32" s="34">
        <v>20</v>
      </c>
      <c r="U32" s="34">
        <v>0</v>
      </c>
      <c r="V32" s="34"/>
      <c r="W32" s="445"/>
      <c r="X32" s="34">
        <v>1</v>
      </c>
      <c r="Y32" s="34"/>
      <c r="Z32" s="445"/>
      <c r="AA32" s="34">
        <v>11</v>
      </c>
      <c r="AB32" s="34">
        <v>3</v>
      </c>
      <c r="AC32" s="445">
        <v>5</v>
      </c>
      <c r="AD32" s="34">
        <v>5</v>
      </c>
      <c r="AE32" s="34">
        <v>1</v>
      </c>
      <c r="AF32" s="445">
        <v>1</v>
      </c>
      <c r="AG32" s="34">
        <v>72</v>
      </c>
      <c r="AH32" s="34">
        <v>34</v>
      </c>
      <c r="AI32" s="446">
        <v>26</v>
      </c>
      <c r="AJ32" s="27"/>
    </row>
    <row r="33" spans="1:36" x14ac:dyDescent="0.25">
      <c r="A33" s="181" t="s">
        <v>685</v>
      </c>
      <c r="B33" s="181" t="s">
        <v>550</v>
      </c>
      <c r="C33" s="34"/>
      <c r="D33" s="34"/>
      <c r="E33" s="445"/>
      <c r="F33" s="34"/>
      <c r="G33" s="34"/>
      <c r="H33" s="445">
        <v>0</v>
      </c>
      <c r="I33" s="34"/>
      <c r="J33" s="34"/>
      <c r="K33" s="445">
        <v>0</v>
      </c>
      <c r="L33" s="34">
        <v>7</v>
      </c>
      <c r="M33" s="34">
        <v>8</v>
      </c>
      <c r="N33" s="430"/>
      <c r="O33" s="34"/>
      <c r="P33" s="430"/>
      <c r="Q33" s="446"/>
      <c r="R33" s="34"/>
      <c r="S33" s="445"/>
      <c r="T33" s="34">
        <v>6</v>
      </c>
      <c r="U33" s="34">
        <v>0</v>
      </c>
      <c r="V33" s="34"/>
      <c r="W33" s="445"/>
      <c r="X33" s="34"/>
      <c r="Y33" s="34"/>
      <c r="Z33" s="445"/>
      <c r="AA33" s="34">
        <v>17</v>
      </c>
      <c r="AB33" s="34">
        <v>10</v>
      </c>
      <c r="AC33" s="445">
        <v>11</v>
      </c>
      <c r="AD33" s="34">
        <v>1</v>
      </c>
      <c r="AE33" s="34">
        <v>1</v>
      </c>
      <c r="AF33" s="445">
        <v>1</v>
      </c>
      <c r="AG33" s="34">
        <v>25</v>
      </c>
      <c r="AH33" s="34">
        <v>19</v>
      </c>
      <c r="AI33" s="446">
        <v>18</v>
      </c>
      <c r="AJ33" s="27"/>
    </row>
    <row r="34" spans="1:36" x14ac:dyDescent="0.25">
      <c r="A34" s="181" t="s">
        <v>686</v>
      </c>
      <c r="B34" s="181" t="s">
        <v>552</v>
      </c>
      <c r="C34" s="34"/>
      <c r="D34" s="34"/>
      <c r="E34" s="445"/>
      <c r="F34" s="34"/>
      <c r="G34" s="34"/>
      <c r="H34" s="445">
        <v>0</v>
      </c>
      <c r="I34" s="34">
        <v>1</v>
      </c>
      <c r="J34" s="34">
        <v>1</v>
      </c>
      <c r="K34" s="445">
        <v>1</v>
      </c>
      <c r="L34" s="34">
        <v>7</v>
      </c>
      <c r="M34" s="34">
        <v>7</v>
      </c>
      <c r="N34" s="430"/>
      <c r="O34" s="34"/>
      <c r="P34" s="430"/>
      <c r="Q34" s="446"/>
      <c r="R34" s="34"/>
      <c r="S34" s="445"/>
      <c r="T34" s="34">
        <v>4</v>
      </c>
      <c r="U34" s="34">
        <v>0</v>
      </c>
      <c r="V34" s="34"/>
      <c r="W34" s="445"/>
      <c r="X34" s="34"/>
      <c r="Y34" s="34"/>
      <c r="Z34" s="445"/>
      <c r="AA34" s="34">
        <v>4</v>
      </c>
      <c r="AB34" s="34">
        <v>3</v>
      </c>
      <c r="AC34" s="445">
        <v>5</v>
      </c>
      <c r="AD34" s="34">
        <v>11</v>
      </c>
      <c r="AE34" s="34">
        <v>4</v>
      </c>
      <c r="AF34" s="445">
        <v>6</v>
      </c>
      <c r="AG34" s="34">
        <v>23</v>
      </c>
      <c r="AH34" s="34">
        <v>15</v>
      </c>
      <c r="AI34" s="446">
        <v>16</v>
      </c>
      <c r="AJ34" s="27"/>
    </row>
    <row r="35" spans="1:36" x14ac:dyDescent="0.25">
      <c r="A35" s="181" t="s">
        <v>687</v>
      </c>
      <c r="B35" s="181" t="s">
        <v>553</v>
      </c>
      <c r="C35" s="34"/>
      <c r="D35" s="34"/>
      <c r="E35" s="445"/>
      <c r="F35" s="34"/>
      <c r="G35" s="34"/>
      <c r="H35" s="445">
        <v>0</v>
      </c>
      <c r="I35" s="34">
        <v>6</v>
      </c>
      <c r="J35" s="34">
        <v>3</v>
      </c>
      <c r="K35" s="445">
        <v>2</v>
      </c>
      <c r="L35" s="34">
        <v>143</v>
      </c>
      <c r="M35" s="34">
        <v>121</v>
      </c>
      <c r="N35" s="430"/>
      <c r="O35" s="34"/>
      <c r="P35" s="430"/>
      <c r="Q35" s="446"/>
      <c r="R35" s="34"/>
      <c r="S35" s="445"/>
      <c r="T35" s="34">
        <v>68</v>
      </c>
      <c r="U35" s="34">
        <v>0</v>
      </c>
      <c r="V35" s="34"/>
      <c r="W35" s="445"/>
      <c r="X35" s="34"/>
      <c r="Y35" s="34"/>
      <c r="Z35" s="445"/>
      <c r="AA35" s="34">
        <v>22</v>
      </c>
      <c r="AB35" s="34">
        <v>11</v>
      </c>
      <c r="AC35" s="445">
        <v>8</v>
      </c>
      <c r="AD35" s="34">
        <v>18</v>
      </c>
      <c r="AE35" s="34">
        <v>15</v>
      </c>
      <c r="AF35" s="445">
        <v>16</v>
      </c>
      <c r="AG35" s="34">
        <v>189</v>
      </c>
      <c r="AH35" s="34">
        <v>150</v>
      </c>
      <c r="AI35" s="446">
        <v>94</v>
      </c>
      <c r="AJ35" s="27"/>
    </row>
    <row r="36" spans="1:36" x14ac:dyDescent="0.25">
      <c r="A36" s="181" t="s">
        <v>688</v>
      </c>
      <c r="B36" s="181" t="s">
        <v>689</v>
      </c>
      <c r="C36" s="34"/>
      <c r="D36" s="34"/>
      <c r="E36" s="445"/>
      <c r="F36" s="34"/>
      <c r="G36" s="34"/>
      <c r="H36" s="445">
        <v>0</v>
      </c>
      <c r="I36" s="34">
        <v>15</v>
      </c>
      <c r="J36" s="34">
        <v>16</v>
      </c>
      <c r="K36" s="445">
        <v>5</v>
      </c>
      <c r="L36" s="34">
        <v>12</v>
      </c>
      <c r="M36" s="34">
        <v>9</v>
      </c>
      <c r="N36" s="430">
        <v>14</v>
      </c>
      <c r="O36" s="34">
        <v>13</v>
      </c>
      <c r="P36" s="430"/>
      <c r="Q36" s="446"/>
      <c r="R36" s="34"/>
      <c r="S36" s="445"/>
      <c r="T36" s="34">
        <v>6</v>
      </c>
      <c r="U36" s="34">
        <v>6</v>
      </c>
      <c r="V36" s="34"/>
      <c r="W36" s="445"/>
      <c r="X36" s="34"/>
      <c r="Y36" s="34"/>
      <c r="Z36" s="445"/>
      <c r="AA36" s="34"/>
      <c r="AB36" s="34"/>
      <c r="AC36" s="445">
        <v>0</v>
      </c>
      <c r="AD36" s="34">
        <v>9</v>
      </c>
      <c r="AE36" s="34">
        <v>8</v>
      </c>
      <c r="AF36" s="445">
        <v>0</v>
      </c>
      <c r="AG36" s="34">
        <v>50</v>
      </c>
      <c r="AH36" s="34">
        <v>46</v>
      </c>
      <c r="AI36" s="446">
        <v>17</v>
      </c>
      <c r="AJ36" s="27"/>
    </row>
    <row r="37" spans="1:36" x14ac:dyDescent="0.25">
      <c r="A37" s="140" t="s">
        <v>690</v>
      </c>
      <c r="B37" s="181" t="s">
        <v>557</v>
      </c>
      <c r="C37" s="34"/>
      <c r="D37" s="34"/>
      <c r="E37" s="445"/>
      <c r="F37" s="34"/>
      <c r="G37" s="34"/>
      <c r="H37" s="445">
        <v>0</v>
      </c>
      <c r="I37" s="34">
        <v>29</v>
      </c>
      <c r="J37" s="34">
        <v>22</v>
      </c>
      <c r="K37" s="445">
        <v>8</v>
      </c>
      <c r="L37" s="34">
        <v>99</v>
      </c>
      <c r="M37" s="34">
        <v>84</v>
      </c>
      <c r="N37" s="430"/>
      <c r="O37" s="34"/>
      <c r="P37" s="430"/>
      <c r="Q37" s="446"/>
      <c r="R37" s="34"/>
      <c r="S37" s="445"/>
      <c r="T37" s="34">
        <v>42</v>
      </c>
      <c r="U37" s="34">
        <v>0</v>
      </c>
      <c r="V37" s="34"/>
      <c r="W37" s="445"/>
      <c r="X37" s="34"/>
      <c r="Y37" s="34"/>
      <c r="Z37" s="445"/>
      <c r="AA37" s="34"/>
      <c r="AB37" s="34">
        <v>3</v>
      </c>
      <c r="AC37" s="445">
        <v>3</v>
      </c>
      <c r="AD37" s="34">
        <v>17</v>
      </c>
      <c r="AE37" s="34">
        <v>11</v>
      </c>
      <c r="AF37" s="445">
        <v>7</v>
      </c>
      <c r="AG37" s="34">
        <v>145</v>
      </c>
      <c r="AH37" s="34">
        <v>120</v>
      </c>
      <c r="AI37" s="446">
        <v>60</v>
      </c>
      <c r="AJ37" s="27"/>
    </row>
    <row r="38" spans="1:36" x14ac:dyDescent="0.25">
      <c r="A38" s="38"/>
      <c r="B38" s="457" t="s">
        <v>187</v>
      </c>
      <c r="C38" s="426">
        <f t="shared" ref="C38:AI38" si="0">SUM(C7:C37)</f>
        <v>10</v>
      </c>
      <c r="D38" s="426">
        <f t="shared" si="0"/>
        <v>2</v>
      </c>
      <c r="E38" s="428">
        <f t="shared" si="0"/>
        <v>0</v>
      </c>
      <c r="F38" s="426">
        <f t="shared" si="0"/>
        <v>17</v>
      </c>
      <c r="G38" s="426">
        <f t="shared" si="0"/>
        <v>8</v>
      </c>
      <c r="H38" s="428">
        <f t="shared" si="0"/>
        <v>4</v>
      </c>
      <c r="I38" s="426">
        <f t="shared" si="0"/>
        <v>387</v>
      </c>
      <c r="J38" s="426">
        <f t="shared" si="0"/>
        <v>186</v>
      </c>
      <c r="K38" s="428">
        <f t="shared" si="0"/>
        <v>74</v>
      </c>
      <c r="L38" s="426">
        <f t="shared" si="0"/>
        <v>1218</v>
      </c>
      <c r="M38" s="426">
        <f t="shared" si="0"/>
        <v>935</v>
      </c>
      <c r="N38" s="458">
        <f t="shared" si="0"/>
        <v>247</v>
      </c>
      <c r="O38" s="426">
        <f t="shared" si="0"/>
        <v>127</v>
      </c>
      <c r="P38" s="458">
        <f t="shared" si="0"/>
        <v>3</v>
      </c>
      <c r="Q38" s="426">
        <f t="shared" si="0"/>
        <v>0</v>
      </c>
      <c r="R38" s="458">
        <f t="shared" si="0"/>
        <v>50</v>
      </c>
      <c r="S38" s="428">
        <f t="shared" si="0"/>
        <v>19</v>
      </c>
      <c r="T38" s="426">
        <f t="shared" si="0"/>
        <v>606</v>
      </c>
      <c r="U38" s="426">
        <f t="shared" si="0"/>
        <v>91</v>
      </c>
      <c r="V38" s="426">
        <f t="shared" si="0"/>
        <v>1</v>
      </c>
      <c r="W38" s="428">
        <f t="shared" si="0"/>
        <v>24</v>
      </c>
      <c r="X38" s="426">
        <f t="shared" si="0"/>
        <v>29</v>
      </c>
      <c r="Y38" s="426">
        <f t="shared" si="0"/>
        <v>19</v>
      </c>
      <c r="Z38" s="428">
        <f t="shared" si="0"/>
        <v>19</v>
      </c>
      <c r="AA38" s="426">
        <f t="shared" si="0"/>
        <v>181</v>
      </c>
      <c r="AB38" s="426">
        <f t="shared" si="0"/>
        <v>97</v>
      </c>
      <c r="AC38" s="428">
        <f t="shared" si="0"/>
        <v>78</v>
      </c>
      <c r="AD38" s="426">
        <f t="shared" si="0"/>
        <v>350</v>
      </c>
      <c r="AE38" s="426">
        <f t="shared" si="0"/>
        <v>159</v>
      </c>
      <c r="AF38" s="428">
        <f t="shared" si="0"/>
        <v>145</v>
      </c>
      <c r="AG38" s="426">
        <f t="shared" si="0"/>
        <v>2492</v>
      </c>
      <c r="AH38" s="426">
        <f t="shared" si="0"/>
        <v>1552</v>
      </c>
      <c r="AI38" s="429">
        <f t="shared" si="0"/>
        <v>1042</v>
      </c>
      <c r="AJ38" s="27"/>
    </row>
    <row r="39" spans="1:36" x14ac:dyDescent="0.25">
      <c r="A39" s="34"/>
      <c r="B39" s="34"/>
      <c r="C39" s="34"/>
      <c r="D39" s="27"/>
      <c r="E39" s="27"/>
      <c r="F39" s="34"/>
      <c r="G39" s="27"/>
      <c r="H39" s="27"/>
      <c r="I39" s="34"/>
      <c r="J39" s="27"/>
      <c r="K39" s="27"/>
      <c r="L39" s="34"/>
      <c r="M39" s="27"/>
      <c r="N39" s="34"/>
      <c r="O39" s="27"/>
      <c r="P39" s="34"/>
      <c r="Q39" s="27"/>
      <c r="R39" s="34"/>
      <c r="S39" s="27"/>
      <c r="T39" s="27"/>
      <c r="U39" s="27"/>
      <c r="V39" s="27"/>
      <c r="W39" s="27"/>
      <c r="X39" s="34"/>
      <c r="Y39" s="27"/>
      <c r="Z39" s="27"/>
      <c r="AA39" s="34"/>
      <c r="AB39" s="27"/>
      <c r="AC39" s="27"/>
      <c r="AD39" s="34"/>
      <c r="AE39" s="27"/>
      <c r="AF39" s="27"/>
      <c r="AG39" s="34"/>
      <c r="AH39" s="27"/>
      <c r="AI39" s="27"/>
      <c r="AJ39" s="27"/>
    </row>
    <row r="40" spans="1:36" x14ac:dyDescent="0.25">
      <c r="A40" s="34"/>
      <c r="B40" s="34"/>
      <c r="C40" s="34"/>
      <c r="D40" s="27"/>
      <c r="E40" s="27"/>
      <c r="F40" s="34"/>
      <c r="G40" s="27"/>
      <c r="H40" s="27"/>
      <c r="I40" s="34"/>
      <c r="J40" s="27"/>
      <c r="K40" s="27"/>
      <c r="L40" s="34"/>
      <c r="M40" s="27"/>
      <c r="N40" s="34"/>
      <c r="O40" s="27"/>
      <c r="P40" s="34"/>
      <c r="Q40" s="27"/>
      <c r="R40" s="34"/>
      <c r="S40" s="27"/>
      <c r="T40" s="27"/>
      <c r="U40" s="27"/>
      <c r="V40" s="27"/>
      <c r="W40" s="27"/>
      <c r="X40" s="34"/>
      <c r="Y40" s="27"/>
      <c r="Z40" s="27"/>
      <c r="AA40" s="34"/>
      <c r="AB40" s="27"/>
      <c r="AC40" s="27"/>
      <c r="AD40" s="34"/>
      <c r="AE40" s="27"/>
      <c r="AF40" s="27"/>
      <c r="AG40" s="34"/>
      <c r="AH40" s="27"/>
      <c r="AI40" s="27"/>
      <c r="AJ40" s="27"/>
    </row>
    <row r="41" spans="1:36" x14ac:dyDescent="0.25">
      <c r="A41" s="34"/>
      <c r="B41" s="34"/>
      <c r="C41" s="34"/>
      <c r="D41" s="27"/>
      <c r="E41" s="27"/>
      <c r="F41" s="34"/>
      <c r="G41" s="27"/>
      <c r="H41" s="27"/>
      <c r="I41" s="34"/>
      <c r="J41" s="27"/>
      <c r="K41" s="27"/>
      <c r="L41" s="34"/>
      <c r="M41" s="27"/>
      <c r="N41" s="34"/>
      <c r="O41" s="27"/>
      <c r="P41" s="34"/>
      <c r="Q41" s="27"/>
      <c r="R41" s="34"/>
      <c r="S41" s="27"/>
      <c r="T41" s="27"/>
      <c r="U41" s="27"/>
      <c r="V41" s="27"/>
      <c r="W41" s="27"/>
      <c r="X41" s="34"/>
      <c r="Y41" s="27"/>
      <c r="Z41" s="27"/>
      <c r="AA41" s="34"/>
      <c r="AB41" s="27"/>
      <c r="AC41" s="27"/>
      <c r="AD41" s="34"/>
      <c r="AE41" s="27"/>
      <c r="AF41" s="27"/>
      <c r="AG41" s="34"/>
      <c r="AH41" s="27"/>
      <c r="AI41" s="27"/>
      <c r="AJ41" s="27"/>
    </row>
    <row r="42" spans="1:36" x14ac:dyDescent="0.25">
      <c r="A42" s="34"/>
      <c r="B42" s="34"/>
      <c r="C42" s="34"/>
      <c r="D42" s="27"/>
      <c r="E42" s="27"/>
      <c r="F42" s="34"/>
      <c r="G42" s="27"/>
      <c r="H42" s="27"/>
      <c r="I42" s="34"/>
      <c r="J42" s="27"/>
      <c r="K42" s="27"/>
      <c r="L42" s="34"/>
      <c r="M42" s="27"/>
      <c r="N42" s="34"/>
      <c r="O42" s="27"/>
      <c r="P42" s="34"/>
      <c r="Q42" s="27"/>
      <c r="R42" s="34"/>
      <c r="S42" s="27"/>
      <c r="T42" s="27"/>
      <c r="U42" s="27"/>
      <c r="V42" s="27"/>
      <c r="W42" s="27"/>
      <c r="X42" s="34"/>
      <c r="Y42" s="27"/>
      <c r="Z42" s="27"/>
      <c r="AA42" s="34"/>
      <c r="AB42" s="27"/>
      <c r="AC42" s="27"/>
      <c r="AD42" s="34"/>
      <c r="AE42" s="27"/>
      <c r="AF42" s="27"/>
      <c r="AG42" s="34"/>
      <c r="AH42" s="27"/>
      <c r="AI42" s="27"/>
      <c r="AJ42" s="27"/>
    </row>
    <row r="43" spans="1:36" x14ac:dyDescent="0.25">
      <c r="A43" s="34"/>
      <c r="B43" s="34"/>
      <c r="C43" s="34"/>
      <c r="D43" s="27"/>
      <c r="E43" s="27"/>
      <c r="F43" s="34"/>
      <c r="G43" s="27"/>
      <c r="H43" s="27"/>
      <c r="I43" s="34"/>
      <c r="J43" s="27"/>
      <c r="K43" s="27"/>
      <c r="L43" s="34"/>
      <c r="M43" s="27"/>
      <c r="N43" s="34"/>
      <c r="O43" s="27"/>
      <c r="P43" s="34"/>
      <c r="Q43" s="27"/>
      <c r="R43" s="34"/>
      <c r="S43" s="27"/>
      <c r="T43" s="27"/>
      <c r="U43" s="27"/>
      <c r="V43" s="27"/>
      <c r="W43" s="27"/>
      <c r="X43" s="34"/>
      <c r="Y43" s="27"/>
      <c r="Z43" s="27"/>
      <c r="AA43" s="34"/>
      <c r="AB43" s="27"/>
      <c r="AC43" s="27"/>
      <c r="AD43" s="34"/>
      <c r="AE43" s="27"/>
      <c r="AF43" s="27"/>
      <c r="AG43" s="34"/>
      <c r="AH43" s="27"/>
      <c r="AI43" s="27"/>
      <c r="AJ43" s="27"/>
    </row>
    <row r="44" spans="1:36" x14ac:dyDescent="0.25">
      <c r="A44" s="34"/>
      <c r="B44" s="34"/>
      <c r="C44" s="34"/>
      <c r="D44" s="27"/>
      <c r="E44" s="27"/>
      <c r="F44" s="34"/>
      <c r="G44" s="27"/>
      <c r="H44" s="27"/>
      <c r="I44" s="34"/>
      <c r="J44" s="27"/>
      <c r="K44" s="27"/>
      <c r="L44" s="34"/>
      <c r="M44" s="27"/>
      <c r="N44" s="34"/>
      <c r="O44" s="27"/>
      <c r="P44" s="34"/>
      <c r="Q44" s="27"/>
      <c r="R44" s="34"/>
      <c r="S44" s="27"/>
      <c r="T44" s="27"/>
      <c r="U44" s="27"/>
      <c r="V44" s="27"/>
      <c r="W44" s="27"/>
      <c r="X44" s="34"/>
      <c r="Y44" s="27"/>
      <c r="Z44" s="27"/>
      <c r="AA44" s="34"/>
      <c r="AB44" s="27"/>
      <c r="AC44" s="27"/>
      <c r="AD44" s="34"/>
      <c r="AE44" s="27"/>
      <c r="AF44" s="27"/>
      <c r="AG44" s="34"/>
      <c r="AH44" s="27"/>
      <c r="AI44" s="27"/>
      <c r="AJ44" s="27"/>
    </row>
    <row r="45" spans="1:36" x14ac:dyDescent="0.25">
      <c r="A45" s="34"/>
      <c r="B45" s="34"/>
      <c r="C45" s="34"/>
      <c r="D45" s="27"/>
      <c r="E45" s="27"/>
      <c r="F45" s="34"/>
      <c r="G45" s="27"/>
      <c r="H45" s="27"/>
      <c r="I45" s="34"/>
      <c r="J45" s="27"/>
      <c r="K45" s="27"/>
      <c r="L45" s="34"/>
      <c r="M45" s="27"/>
      <c r="N45" s="34"/>
      <c r="O45" s="27"/>
      <c r="P45" s="34"/>
      <c r="Q45" s="27"/>
      <c r="R45" s="34"/>
      <c r="S45" s="27"/>
      <c r="T45" s="27"/>
      <c r="U45" s="27"/>
      <c r="V45" s="27"/>
      <c r="W45" s="27"/>
      <c r="X45" s="34"/>
      <c r="Y45" s="27"/>
      <c r="Z45" s="27"/>
      <c r="AA45" s="34"/>
      <c r="AB45" s="27"/>
      <c r="AC45" s="27"/>
      <c r="AD45" s="34"/>
      <c r="AE45" s="27"/>
      <c r="AF45" s="27"/>
      <c r="AG45" s="34"/>
      <c r="AH45" s="27"/>
      <c r="AI45" s="27"/>
      <c r="AJ45" s="27"/>
    </row>
    <row r="46" spans="1:36" x14ac:dyDescent="0.25">
      <c r="A46" s="34"/>
      <c r="B46" s="34"/>
      <c r="C46" s="34"/>
      <c r="D46" s="27"/>
      <c r="E46" s="27"/>
      <c r="F46" s="34"/>
      <c r="G46" s="27"/>
      <c r="H46" s="27"/>
      <c r="I46" s="34"/>
      <c r="J46" s="27"/>
      <c r="K46" s="27"/>
      <c r="L46" s="34"/>
      <c r="M46" s="27"/>
      <c r="N46" s="34"/>
      <c r="O46" s="27"/>
      <c r="P46" s="34"/>
      <c r="Q46" s="27"/>
      <c r="R46" s="34"/>
      <c r="S46" s="27"/>
      <c r="T46" s="27"/>
      <c r="U46" s="27"/>
      <c r="V46" s="27"/>
      <c r="W46" s="27"/>
      <c r="X46" s="34"/>
      <c r="Y46" s="27"/>
      <c r="Z46" s="27"/>
      <c r="AA46" s="34"/>
      <c r="AB46" s="27"/>
      <c r="AC46" s="27"/>
      <c r="AD46" s="34"/>
      <c r="AE46" s="27"/>
      <c r="AF46" s="27"/>
      <c r="AG46" s="34"/>
      <c r="AH46" s="27"/>
      <c r="AI46" s="27"/>
      <c r="AJ46" s="27"/>
    </row>
    <row r="47" spans="1:36" x14ac:dyDescent="0.25">
      <c r="A47" s="34"/>
      <c r="B47" s="34"/>
      <c r="C47" s="34"/>
      <c r="D47" s="27"/>
      <c r="E47" s="27"/>
      <c r="F47" s="34"/>
      <c r="G47" s="27"/>
      <c r="H47" s="27"/>
      <c r="I47" s="34"/>
      <c r="J47" s="27"/>
      <c r="K47" s="27"/>
      <c r="L47" s="34"/>
      <c r="M47" s="27"/>
      <c r="N47" s="34"/>
      <c r="O47" s="27"/>
      <c r="P47" s="34"/>
      <c r="Q47" s="27"/>
      <c r="R47" s="34"/>
      <c r="S47" s="27"/>
      <c r="T47" s="27"/>
      <c r="U47" s="27"/>
      <c r="V47" s="27"/>
      <c r="W47" s="27"/>
      <c r="X47" s="34"/>
      <c r="Y47" s="27"/>
      <c r="Z47" s="27"/>
      <c r="AA47" s="34"/>
      <c r="AB47" s="27"/>
      <c r="AC47" s="27"/>
      <c r="AD47" s="34"/>
      <c r="AE47" s="27"/>
      <c r="AF47" s="27"/>
      <c r="AG47" s="34"/>
      <c r="AH47" s="27"/>
      <c r="AI47" s="27"/>
      <c r="AJ47" s="27"/>
    </row>
    <row r="48" spans="1:36" x14ac:dyDescent="0.25">
      <c r="A48" s="34"/>
      <c r="B48" s="34"/>
      <c r="C48" s="34"/>
      <c r="D48" s="27"/>
      <c r="E48" s="27"/>
      <c r="F48" s="34"/>
      <c r="G48" s="27"/>
      <c r="H48" s="27"/>
      <c r="I48" s="34"/>
      <c r="J48" s="27"/>
      <c r="K48" s="27"/>
      <c r="L48" s="34"/>
      <c r="M48" s="27"/>
      <c r="N48" s="34"/>
      <c r="O48" s="27"/>
      <c r="P48" s="34"/>
      <c r="Q48" s="27"/>
      <c r="R48" s="34"/>
      <c r="S48" s="27"/>
      <c r="T48" s="27"/>
      <c r="U48" s="27"/>
      <c r="V48" s="27"/>
      <c r="W48" s="27"/>
      <c r="X48" s="34"/>
      <c r="Y48" s="27"/>
      <c r="Z48" s="27"/>
      <c r="AA48" s="34"/>
      <c r="AB48" s="27"/>
      <c r="AC48" s="27"/>
      <c r="AD48" s="34"/>
      <c r="AE48" s="27"/>
      <c r="AF48" s="27"/>
      <c r="AG48" s="34"/>
      <c r="AH48" s="27"/>
      <c r="AI48" s="27"/>
      <c r="AJ48" s="27"/>
    </row>
    <row r="49" spans="1:36" x14ac:dyDescent="0.25">
      <c r="A49" s="34"/>
      <c r="B49" s="459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27"/>
    </row>
    <row r="50" spans="1:36" x14ac:dyDescent="0.25">
      <c r="A50" s="34"/>
      <c r="B50" s="459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27"/>
    </row>
    <row r="51" spans="1:36" x14ac:dyDescent="0.25">
      <c r="A51" s="424" t="s">
        <v>623</v>
      </c>
      <c r="B51" s="34"/>
      <c r="C51" s="34"/>
      <c r="D51" s="34"/>
      <c r="E51" s="27"/>
      <c r="F51" s="34"/>
      <c r="G51" s="34"/>
      <c r="H51" s="27"/>
      <c r="I51" s="34"/>
      <c r="J51" s="34"/>
      <c r="K51" s="27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27"/>
    </row>
    <row r="52" spans="1:36" x14ac:dyDescent="0.25">
      <c r="A52" s="34"/>
      <c r="B52" s="424"/>
      <c r="C52" s="34"/>
      <c r="D52" s="34"/>
      <c r="E52" s="27"/>
      <c r="F52" s="34"/>
      <c r="G52" s="34"/>
      <c r="H52" s="27"/>
      <c r="I52" s="34"/>
      <c r="J52" s="34"/>
      <c r="K52" s="27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27"/>
    </row>
    <row r="53" spans="1:36" x14ac:dyDescent="0.25">
      <c r="A53" s="619" t="s">
        <v>624</v>
      </c>
      <c r="B53" s="620"/>
      <c r="C53" s="426"/>
      <c r="D53" s="426" t="s">
        <v>625</v>
      </c>
      <c r="E53" s="427"/>
      <c r="F53" s="426"/>
      <c r="G53" s="426" t="s">
        <v>626</v>
      </c>
      <c r="H53" s="427"/>
      <c r="I53" s="426"/>
      <c r="J53" s="426" t="s">
        <v>627</v>
      </c>
      <c r="K53" s="427"/>
      <c r="L53" s="621" t="s">
        <v>628</v>
      </c>
      <c r="M53" s="622"/>
      <c r="N53" s="622"/>
      <c r="O53" s="622"/>
      <c r="P53" s="622"/>
      <c r="Q53" s="622"/>
      <c r="R53" s="622"/>
      <c r="S53" s="623"/>
      <c r="T53" s="426" t="s">
        <v>629</v>
      </c>
      <c r="U53" s="426" t="s">
        <v>630</v>
      </c>
      <c r="V53" s="426" t="s">
        <v>92</v>
      </c>
      <c r="W53" s="428" t="s">
        <v>631</v>
      </c>
      <c r="X53" s="426"/>
      <c r="Y53" s="426" t="s">
        <v>632</v>
      </c>
      <c r="Z53" s="428"/>
      <c r="AA53" s="426"/>
      <c r="AB53" s="426" t="s">
        <v>633</v>
      </c>
      <c r="AC53" s="428"/>
      <c r="AD53" s="426"/>
      <c r="AE53" s="426" t="s">
        <v>634</v>
      </c>
      <c r="AF53" s="428"/>
      <c r="AG53" s="426"/>
      <c r="AH53" s="426" t="s">
        <v>635</v>
      </c>
      <c r="AI53" s="429"/>
      <c r="AJ53" s="27"/>
    </row>
    <row r="54" spans="1:36" ht="93.6" x14ac:dyDescent="0.25">
      <c r="A54" s="430"/>
      <c r="B54" s="431"/>
      <c r="C54" s="432" t="s">
        <v>636</v>
      </c>
      <c r="D54" s="432" t="s">
        <v>637</v>
      </c>
      <c r="E54" s="433" t="s">
        <v>638</v>
      </c>
      <c r="F54" s="432" t="s">
        <v>636</v>
      </c>
      <c r="G54" s="432" t="s">
        <v>637</v>
      </c>
      <c r="H54" s="433" t="s">
        <v>638</v>
      </c>
      <c r="I54" s="432" t="s">
        <v>636</v>
      </c>
      <c r="J54" s="432" t="s">
        <v>637</v>
      </c>
      <c r="K54" s="433" t="s">
        <v>638</v>
      </c>
      <c r="L54" s="432" t="s">
        <v>636</v>
      </c>
      <c r="M54" s="432" t="s">
        <v>637</v>
      </c>
      <c r="N54" s="460" t="s">
        <v>636</v>
      </c>
      <c r="O54" s="432" t="s">
        <v>637</v>
      </c>
      <c r="P54" s="460" t="s">
        <v>636</v>
      </c>
      <c r="Q54" s="432" t="s">
        <v>637</v>
      </c>
      <c r="R54" s="460" t="s">
        <v>636</v>
      </c>
      <c r="S54" s="436" t="s">
        <v>637</v>
      </c>
      <c r="T54" s="437" t="s">
        <v>638</v>
      </c>
      <c r="U54" s="437" t="s">
        <v>638</v>
      </c>
      <c r="V54" s="437" t="s">
        <v>638</v>
      </c>
      <c r="W54" s="433" t="s">
        <v>638</v>
      </c>
      <c r="X54" s="432" t="s">
        <v>636</v>
      </c>
      <c r="Y54" s="432" t="s">
        <v>637</v>
      </c>
      <c r="Z54" s="433" t="s">
        <v>638</v>
      </c>
      <c r="AA54" s="432" t="s">
        <v>636</v>
      </c>
      <c r="AB54" s="432" t="s">
        <v>637</v>
      </c>
      <c r="AC54" s="433" t="s">
        <v>638</v>
      </c>
      <c r="AD54" s="432" t="s">
        <v>636</v>
      </c>
      <c r="AE54" s="432" t="s">
        <v>637</v>
      </c>
      <c r="AF54" s="433" t="s">
        <v>638</v>
      </c>
      <c r="AG54" s="432" t="s">
        <v>636</v>
      </c>
      <c r="AH54" s="432" t="s">
        <v>637</v>
      </c>
      <c r="AI54" s="438" t="s">
        <v>638</v>
      </c>
      <c r="AJ54" s="27"/>
    </row>
    <row r="55" spans="1:36" ht="13.8" thickBot="1" x14ac:dyDescent="0.3">
      <c r="A55" s="439" t="s">
        <v>639</v>
      </c>
      <c r="B55" s="440" t="s">
        <v>640</v>
      </c>
      <c r="C55" s="441"/>
      <c r="D55" s="441" t="s">
        <v>641</v>
      </c>
      <c r="E55" s="442"/>
      <c r="F55" s="441"/>
      <c r="G55" s="441" t="s">
        <v>642</v>
      </c>
      <c r="H55" s="442"/>
      <c r="I55" s="441"/>
      <c r="J55" s="441" t="s">
        <v>643</v>
      </c>
      <c r="K55" s="442"/>
      <c r="L55" s="624" t="s">
        <v>629</v>
      </c>
      <c r="M55" s="625"/>
      <c r="N55" s="626" t="s">
        <v>630</v>
      </c>
      <c r="O55" s="625"/>
      <c r="P55" s="626" t="s">
        <v>92</v>
      </c>
      <c r="Q55" s="625"/>
      <c r="R55" s="626" t="s">
        <v>631</v>
      </c>
      <c r="S55" s="627"/>
      <c r="T55" s="441" t="s">
        <v>629</v>
      </c>
      <c r="U55" s="441" t="s">
        <v>630</v>
      </c>
      <c r="V55" s="441" t="s">
        <v>92</v>
      </c>
      <c r="W55" s="442" t="s">
        <v>631</v>
      </c>
      <c r="X55" s="441"/>
      <c r="Y55" s="441" t="s">
        <v>644</v>
      </c>
      <c r="Z55" s="442"/>
      <c r="AA55" s="441"/>
      <c r="AB55" s="441" t="s">
        <v>633</v>
      </c>
      <c r="AC55" s="442"/>
      <c r="AD55" s="441"/>
      <c r="AE55" s="441" t="s">
        <v>634</v>
      </c>
      <c r="AF55" s="442"/>
      <c r="AG55" s="441"/>
      <c r="AH55" s="441" t="s">
        <v>635</v>
      </c>
      <c r="AI55" s="443"/>
      <c r="AJ55" s="27"/>
    </row>
    <row r="56" spans="1:36" ht="13.8" thickTop="1" x14ac:dyDescent="0.25">
      <c r="A56" s="461" t="s">
        <v>691</v>
      </c>
      <c r="B56" s="462" t="s">
        <v>559</v>
      </c>
      <c r="C56" s="34">
        <v>2</v>
      </c>
      <c r="D56" s="34"/>
      <c r="E56" s="463">
        <v>0</v>
      </c>
      <c r="F56" s="34">
        <v>10</v>
      </c>
      <c r="G56" s="34">
        <v>4</v>
      </c>
      <c r="H56" s="463">
        <v>2</v>
      </c>
      <c r="I56" s="34">
        <v>4</v>
      </c>
      <c r="J56" s="34">
        <v>3</v>
      </c>
      <c r="K56" s="463">
        <v>0</v>
      </c>
      <c r="L56" s="34">
        <v>6</v>
      </c>
      <c r="M56" s="34"/>
      <c r="N56" s="464"/>
      <c r="O56" s="34"/>
      <c r="P56" s="464"/>
      <c r="Q56" s="34"/>
      <c r="R56" s="464"/>
      <c r="S56" s="463"/>
      <c r="T56" s="34">
        <v>2</v>
      </c>
      <c r="U56" s="34">
        <v>0</v>
      </c>
      <c r="V56" s="34"/>
      <c r="W56" s="463"/>
      <c r="X56" s="34">
        <v>36</v>
      </c>
      <c r="Y56" s="34">
        <v>29</v>
      </c>
      <c r="Z56" s="463">
        <v>18</v>
      </c>
      <c r="AA56" s="34">
        <v>15</v>
      </c>
      <c r="AB56" s="34">
        <v>6</v>
      </c>
      <c r="AC56" s="463">
        <v>6</v>
      </c>
      <c r="AD56" s="34">
        <v>8</v>
      </c>
      <c r="AE56" s="34">
        <v>8</v>
      </c>
      <c r="AF56" s="463">
        <v>4</v>
      </c>
      <c r="AG56" s="34">
        <v>81</v>
      </c>
      <c r="AH56" s="34">
        <v>50</v>
      </c>
      <c r="AI56" s="465">
        <v>32</v>
      </c>
      <c r="AJ56" s="27"/>
    </row>
    <row r="57" spans="1:36" x14ac:dyDescent="0.25">
      <c r="A57" s="39" t="s">
        <v>692</v>
      </c>
      <c r="B57" s="466" t="s">
        <v>560</v>
      </c>
      <c r="C57" s="34">
        <v>39</v>
      </c>
      <c r="D57" s="34">
        <v>16</v>
      </c>
      <c r="E57" s="445">
        <v>7</v>
      </c>
      <c r="F57" s="34">
        <v>120</v>
      </c>
      <c r="G57" s="34">
        <v>29</v>
      </c>
      <c r="H57" s="445">
        <v>18</v>
      </c>
      <c r="I57" s="34">
        <v>34</v>
      </c>
      <c r="J57" s="34">
        <v>15</v>
      </c>
      <c r="K57" s="445">
        <v>5</v>
      </c>
      <c r="L57" s="34">
        <v>2</v>
      </c>
      <c r="M57" s="34"/>
      <c r="N57" s="430">
        <v>4</v>
      </c>
      <c r="O57" s="34">
        <v>2</v>
      </c>
      <c r="P57" s="430"/>
      <c r="Q57" s="34"/>
      <c r="R57" s="430">
        <v>4</v>
      </c>
      <c r="S57" s="445"/>
      <c r="T57" s="34">
        <v>0</v>
      </c>
      <c r="U57" s="34">
        <v>1</v>
      </c>
      <c r="V57" s="34"/>
      <c r="W57" s="445">
        <v>1</v>
      </c>
      <c r="X57" s="34">
        <v>81</v>
      </c>
      <c r="Y57" s="34">
        <v>25</v>
      </c>
      <c r="Z57" s="445">
        <v>21</v>
      </c>
      <c r="AA57" s="34">
        <v>6</v>
      </c>
      <c r="AB57" s="34"/>
      <c r="AC57" s="445">
        <v>0</v>
      </c>
      <c r="AD57" s="34">
        <v>82</v>
      </c>
      <c r="AE57" s="34">
        <v>9</v>
      </c>
      <c r="AF57" s="445">
        <v>8</v>
      </c>
      <c r="AG57" s="34">
        <v>372</v>
      </c>
      <c r="AH57" s="34">
        <v>96</v>
      </c>
      <c r="AI57" s="446">
        <v>61</v>
      </c>
      <c r="AJ57" s="27"/>
    </row>
    <row r="58" spans="1:36" x14ac:dyDescent="0.25">
      <c r="A58" s="39" t="s">
        <v>693</v>
      </c>
      <c r="B58" s="466" t="s">
        <v>563</v>
      </c>
      <c r="C58" s="34">
        <v>20</v>
      </c>
      <c r="D58" s="34">
        <v>2</v>
      </c>
      <c r="E58" s="445">
        <v>1</v>
      </c>
      <c r="F58" s="34">
        <v>132</v>
      </c>
      <c r="G58" s="34">
        <v>24</v>
      </c>
      <c r="H58" s="445">
        <v>15</v>
      </c>
      <c r="I58" s="34">
        <v>19</v>
      </c>
      <c r="J58" s="34">
        <v>4</v>
      </c>
      <c r="K58" s="445">
        <v>1</v>
      </c>
      <c r="L58" s="34">
        <v>11</v>
      </c>
      <c r="M58" s="34"/>
      <c r="N58" s="430"/>
      <c r="O58" s="34"/>
      <c r="P58" s="430">
        <v>4</v>
      </c>
      <c r="Q58" s="34"/>
      <c r="R58" s="430">
        <v>2</v>
      </c>
      <c r="S58" s="445"/>
      <c r="T58" s="34">
        <v>0</v>
      </c>
      <c r="U58" s="34">
        <v>0</v>
      </c>
      <c r="V58" s="34"/>
      <c r="W58" s="445"/>
      <c r="X58" s="34">
        <v>350</v>
      </c>
      <c r="Y58" s="34">
        <v>70</v>
      </c>
      <c r="Z58" s="445">
        <v>57</v>
      </c>
      <c r="AA58" s="34">
        <v>41</v>
      </c>
      <c r="AB58" s="34"/>
      <c r="AC58" s="445">
        <v>1</v>
      </c>
      <c r="AD58" s="34">
        <v>77</v>
      </c>
      <c r="AE58" s="34">
        <v>13</v>
      </c>
      <c r="AF58" s="445">
        <v>16</v>
      </c>
      <c r="AG58" s="34">
        <v>656</v>
      </c>
      <c r="AH58" s="34">
        <v>113</v>
      </c>
      <c r="AI58" s="446">
        <v>91</v>
      </c>
      <c r="AJ58" s="27"/>
    </row>
    <row r="59" spans="1:36" x14ac:dyDescent="0.25">
      <c r="A59" s="39" t="s">
        <v>694</v>
      </c>
      <c r="B59" s="466" t="s">
        <v>566</v>
      </c>
      <c r="C59" s="34">
        <v>2</v>
      </c>
      <c r="D59" s="34">
        <v>3</v>
      </c>
      <c r="E59" s="445">
        <v>1</v>
      </c>
      <c r="F59" s="34">
        <v>49</v>
      </c>
      <c r="G59" s="34">
        <v>37</v>
      </c>
      <c r="H59" s="445">
        <v>15</v>
      </c>
      <c r="I59" s="34">
        <v>13</v>
      </c>
      <c r="J59" s="34">
        <v>7</v>
      </c>
      <c r="K59" s="445">
        <v>2</v>
      </c>
      <c r="L59" s="34">
        <v>3</v>
      </c>
      <c r="M59" s="34"/>
      <c r="N59" s="430"/>
      <c r="O59" s="34"/>
      <c r="P59" s="430"/>
      <c r="Q59" s="34"/>
      <c r="R59" s="430">
        <v>2</v>
      </c>
      <c r="S59" s="445"/>
      <c r="T59" s="34">
        <v>0</v>
      </c>
      <c r="U59" s="34">
        <v>0</v>
      </c>
      <c r="V59" s="34"/>
      <c r="W59" s="445">
        <v>1</v>
      </c>
      <c r="X59" s="34">
        <v>126</v>
      </c>
      <c r="Y59" s="34">
        <v>82</v>
      </c>
      <c r="Z59" s="445">
        <v>58</v>
      </c>
      <c r="AA59" s="34">
        <v>29</v>
      </c>
      <c r="AB59" s="34">
        <v>13</v>
      </c>
      <c r="AC59" s="445">
        <v>9</v>
      </c>
      <c r="AD59" s="34">
        <v>38</v>
      </c>
      <c r="AE59" s="34">
        <v>16</v>
      </c>
      <c r="AF59" s="445">
        <v>23</v>
      </c>
      <c r="AG59" s="34">
        <v>262</v>
      </c>
      <c r="AH59" s="34">
        <v>158</v>
      </c>
      <c r="AI59" s="446">
        <v>109</v>
      </c>
      <c r="AJ59" s="27"/>
    </row>
    <row r="60" spans="1:36" x14ac:dyDescent="0.25">
      <c r="A60" s="39" t="s">
        <v>695</v>
      </c>
      <c r="B60" s="466" t="s">
        <v>570</v>
      </c>
      <c r="C60" s="34">
        <v>10</v>
      </c>
      <c r="D60" s="34">
        <v>6</v>
      </c>
      <c r="E60" s="445">
        <v>2</v>
      </c>
      <c r="F60" s="34">
        <v>23</v>
      </c>
      <c r="G60" s="34">
        <v>12</v>
      </c>
      <c r="H60" s="445">
        <v>5</v>
      </c>
      <c r="I60" s="34">
        <v>2</v>
      </c>
      <c r="J60" s="34">
        <v>1</v>
      </c>
      <c r="K60" s="445">
        <v>0</v>
      </c>
      <c r="L60" s="34">
        <v>3</v>
      </c>
      <c r="M60" s="34"/>
      <c r="N60" s="430"/>
      <c r="O60" s="34"/>
      <c r="P60" s="430">
        <v>1</v>
      </c>
      <c r="Q60" s="34"/>
      <c r="R60" s="430"/>
      <c r="S60" s="445"/>
      <c r="T60" s="34">
        <v>0</v>
      </c>
      <c r="U60" s="34">
        <v>0</v>
      </c>
      <c r="V60" s="34"/>
      <c r="W60" s="445"/>
      <c r="X60" s="34">
        <v>47</v>
      </c>
      <c r="Y60" s="34">
        <v>26</v>
      </c>
      <c r="Z60" s="445">
        <v>15</v>
      </c>
      <c r="AA60" s="34">
        <v>2</v>
      </c>
      <c r="AB60" s="34"/>
      <c r="AC60" s="445">
        <v>0</v>
      </c>
      <c r="AD60" s="34">
        <v>12</v>
      </c>
      <c r="AE60" s="34"/>
      <c r="AF60" s="445">
        <v>2</v>
      </c>
      <c r="AG60" s="34">
        <v>100</v>
      </c>
      <c r="AH60" s="34">
        <v>45</v>
      </c>
      <c r="AI60" s="446">
        <v>24</v>
      </c>
      <c r="AJ60" s="27"/>
    </row>
    <row r="61" spans="1:36" x14ac:dyDescent="0.25">
      <c r="A61" s="39" t="s">
        <v>696</v>
      </c>
      <c r="B61" s="466" t="s">
        <v>571</v>
      </c>
      <c r="C61" s="34">
        <v>3</v>
      </c>
      <c r="D61" s="34">
        <v>1</v>
      </c>
      <c r="E61" s="445">
        <v>0</v>
      </c>
      <c r="F61" s="34">
        <v>15</v>
      </c>
      <c r="G61" s="34">
        <v>14</v>
      </c>
      <c r="H61" s="445">
        <v>9</v>
      </c>
      <c r="I61" s="34">
        <v>3</v>
      </c>
      <c r="J61" s="34">
        <v>2</v>
      </c>
      <c r="K61" s="445">
        <v>0</v>
      </c>
      <c r="L61" s="34">
        <v>1</v>
      </c>
      <c r="M61" s="34"/>
      <c r="N61" s="430"/>
      <c r="O61" s="34"/>
      <c r="P61" s="430">
        <v>1</v>
      </c>
      <c r="Q61" s="34">
        <v>1</v>
      </c>
      <c r="R61" s="430"/>
      <c r="S61" s="445"/>
      <c r="T61" s="34">
        <v>0</v>
      </c>
      <c r="U61" s="34">
        <v>0</v>
      </c>
      <c r="V61" s="34"/>
      <c r="W61" s="445"/>
      <c r="X61" s="34">
        <v>27</v>
      </c>
      <c r="Y61" s="34">
        <v>17</v>
      </c>
      <c r="Z61" s="445">
        <v>13</v>
      </c>
      <c r="AA61" s="34">
        <v>4</v>
      </c>
      <c r="AB61" s="34"/>
      <c r="AC61" s="445">
        <v>0</v>
      </c>
      <c r="AD61" s="34">
        <v>19</v>
      </c>
      <c r="AE61" s="34">
        <v>13</v>
      </c>
      <c r="AF61" s="445">
        <v>7</v>
      </c>
      <c r="AG61" s="34">
        <v>73</v>
      </c>
      <c r="AH61" s="34">
        <v>48</v>
      </c>
      <c r="AI61" s="446">
        <v>29</v>
      </c>
      <c r="AJ61" s="27"/>
    </row>
    <row r="62" spans="1:36" x14ac:dyDescent="0.25">
      <c r="A62" s="39" t="s">
        <v>697</v>
      </c>
      <c r="B62" s="466" t="s">
        <v>698</v>
      </c>
      <c r="C62" s="34"/>
      <c r="D62" s="34"/>
      <c r="E62" s="445">
        <v>0</v>
      </c>
      <c r="F62" s="34">
        <v>24</v>
      </c>
      <c r="G62" s="34">
        <v>12</v>
      </c>
      <c r="H62" s="445">
        <v>10</v>
      </c>
      <c r="I62" s="34">
        <v>27</v>
      </c>
      <c r="J62" s="34">
        <v>13</v>
      </c>
      <c r="K62" s="445">
        <v>7</v>
      </c>
      <c r="L62" s="34"/>
      <c r="M62" s="34"/>
      <c r="N62" s="430"/>
      <c r="O62" s="34"/>
      <c r="P62" s="430"/>
      <c r="Q62" s="34"/>
      <c r="R62" s="430"/>
      <c r="S62" s="445"/>
      <c r="T62" s="34">
        <v>0</v>
      </c>
      <c r="U62" s="34">
        <v>0</v>
      </c>
      <c r="V62" s="34"/>
      <c r="W62" s="445"/>
      <c r="X62" s="34">
        <v>37</v>
      </c>
      <c r="Y62" s="34">
        <v>17</v>
      </c>
      <c r="Z62" s="445">
        <v>12</v>
      </c>
      <c r="AA62" s="34">
        <v>2</v>
      </c>
      <c r="AB62" s="34"/>
      <c r="AC62" s="445">
        <v>0</v>
      </c>
      <c r="AD62" s="34">
        <v>18</v>
      </c>
      <c r="AE62" s="34">
        <v>6</v>
      </c>
      <c r="AF62" s="445">
        <v>5</v>
      </c>
      <c r="AG62" s="34">
        <v>108</v>
      </c>
      <c r="AH62" s="34">
        <v>48</v>
      </c>
      <c r="AI62" s="446">
        <v>34</v>
      </c>
      <c r="AJ62" s="27"/>
    </row>
    <row r="63" spans="1:36" x14ac:dyDescent="0.25">
      <c r="A63" s="39" t="s">
        <v>699</v>
      </c>
      <c r="B63" s="466" t="s">
        <v>700</v>
      </c>
      <c r="C63" s="34">
        <v>2</v>
      </c>
      <c r="D63" s="34"/>
      <c r="E63" s="445">
        <v>1</v>
      </c>
      <c r="F63" s="34">
        <v>29</v>
      </c>
      <c r="G63" s="34">
        <v>12</v>
      </c>
      <c r="H63" s="445">
        <v>4</v>
      </c>
      <c r="I63" s="34">
        <v>7</v>
      </c>
      <c r="J63" s="34">
        <v>4</v>
      </c>
      <c r="K63" s="445">
        <v>1</v>
      </c>
      <c r="L63" s="34">
        <v>1</v>
      </c>
      <c r="M63" s="34">
        <v>1</v>
      </c>
      <c r="N63" s="430"/>
      <c r="O63" s="34"/>
      <c r="P63" s="430">
        <v>1</v>
      </c>
      <c r="Q63" s="34"/>
      <c r="R63" s="430">
        <v>4</v>
      </c>
      <c r="S63" s="445">
        <v>1</v>
      </c>
      <c r="T63" s="34">
        <v>1</v>
      </c>
      <c r="U63" s="34">
        <v>0</v>
      </c>
      <c r="V63" s="34"/>
      <c r="W63" s="445"/>
      <c r="X63" s="34">
        <v>124</v>
      </c>
      <c r="Y63" s="34">
        <v>60</v>
      </c>
      <c r="Z63" s="445">
        <v>48</v>
      </c>
      <c r="AA63" s="34">
        <v>17</v>
      </c>
      <c r="AB63" s="34">
        <v>7</v>
      </c>
      <c r="AC63" s="445">
        <v>5</v>
      </c>
      <c r="AD63" s="34">
        <v>28</v>
      </c>
      <c r="AE63" s="34">
        <v>10</v>
      </c>
      <c r="AF63" s="445">
        <v>9</v>
      </c>
      <c r="AG63" s="34">
        <v>213</v>
      </c>
      <c r="AH63" s="34">
        <v>95</v>
      </c>
      <c r="AI63" s="446">
        <v>69</v>
      </c>
      <c r="AJ63" s="27"/>
    </row>
    <row r="64" spans="1:36" x14ac:dyDescent="0.25">
      <c r="A64" s="39" t="s">
        <v>701</v>
      </c>
      <c r="B64" s="466" t="s">
        <v>702</v>
      </c>
      <c r="C64" s="34">
        <v>1</v>
      </c>
      <c r="D64" s="34"/>
      <c r="E64" s="445">
        <v>0</v>
      </c>
      <c r="F64" s="34">
        <v>92</v>
      </c>
      <c r="G64" s="34">
        <v>55</v>
      </c>
      <c r="H64" s="445">
        <v>29</v>
      </c>
      <c r="I64" s="34">
        <v>40</v>
      </c>
      <c r="J64" s="34">
        <v>27</v>
      </c>
      <c r="K64" s="445">
        <v>8</v>
      </c>
      <c r="L64" s="34">
        <v>7</v>
      </c>
      <c r="M64" s="34">
        <v>3</v>
      </c>
      <c r="N64" s="430"/>
      <c r="O64" s="34"/>
      <c r="P64" s="430">
        <v>1</v>
      </c>
      <c r="Q64" s="34">
        <v>1</v>
      </c>
      <c r="R64" s="430">
        <v>3</v>
      </c>
      <c r="S64" s="445">
        <v>2</v>
      </c>
      <c r="T64" s="34">
        <v>0</v>
      </c>
      <c r="U64" s="34">
        <v>0</v>
      </c>
      <c r="V64" s="34">
        <v>3</v>
      </c>
      <c r="W64" s="445">
        <v>1</v>
      </c>
      <c r="X64" s="34">
        <v>245</v>
      </c>
      <c r="Y64" s="34">
        <v>196</v>
      </c>
      <c r="Z64" s="445">
        <v>162</v>
      </c>
      <c r="AA64" s="34">
        <v>27</v>
      </c>
      <c r="AB64" s="34">
        <v>12</v>
      </c>
      <c r="AC64" s="445">
        <v>8</v>
      </c>
      <c r="AD64" s="34">
        <v>82</v>
      </c>
      <c r="AE64" s="34">
        <v>39</v>
      </c>
      <c r="AF64" s="445">
        <v>52</v>
      </c>
      <c r="AG64" s="34">
        <v>498</v>
      </c>
      <c r="AH64" s="34">
        <v>335</v>
      </c>
      <c r="AI64" s="446">
        <v>263</v>
      </c>
      <c r="AJ64" s="27"/>
    </row>
    <row r="65" spans="1:36" x14ac:dyDescent="0.25">
      <c r="A65" s="37" t="s">
        <v>703</v>
      </c>
      <c r="B65" s="467" t="s">
        <v>579</v>
      </c>
      <c r="C65" s="453">
        <v>30</v>
      </c>
      <c r="D65" s="453"/>
      <c r="E65" s="454">
        <v>2</v>
      </c>
      <c r="F65" s="453">
        <v>68</v>
      </c>
      <c r="G65" s="453">
        <v>9</v>
      </c>
      <c r="H65" s="454">
        <v>5</v>
      </c>
      <c r="I65" s="453">
        <v>10</v>
      </c>
      <c r="J65" s="453">
        <v>1</v>
      </c>
      <c r="K65" s="454">
        <v>0</v>
      </c>
      <c r="L65" s="453">
        <v>2</v>
      </c>
      <c r="M65" s="453"/>
      <c r="N65" s="455"/>
      <c r="O65" s="453"/>
      <c r="P65" s="455">
        <v>1</v>
      </c>
      <c r="Q65" s="453"/>
      <c r="R65" s="455"/>
      <c r="S65" s="454"/>
      <c r="T65" s="453">
        <v>0</v>
      </c>
      <c r="U65" s="453">
        <v>0</v>
      </c>
      <c r="V65" s="453"/>
      <c r="W65" s="454"/>
      <c r="X65" s="453">
        <v>112</v>
      </c>
      <c r="Y65" s="453">
        <v>14</v>
      </c>
      <c r="Z65" s="454">
        <v>14</v>
      </c>
      <c r="AA65" s="453">
        <v>2</v>
      </c>
      <c r="AB65" s="453"/>
      <c r="AC65" s="454">
        <v>0</v>
      </c>
      <c r="AD65" s="453">
        <v>96</v>
      </c>
      <c r="AE65" s="453">
        <v>11</v>
      </c>
      <c r="AF65" s="454">
        <v>12</v>
      </c>
      <c r="AG65" s="453">
        <v>321</v>
      </c>
      <c r="AH65" s="453">
        <v>35</v>
      </c>
      <c r="AI65" s="456">
        <v>33</v>
      </c>
      <c r="AJ65" s="27"/>
    </row>
    <row r="66" spans="1:36" x14ac:dyDescent="0.25">
      <c r="A66" s="39" t="s">
        <v>704</v>
      </c>
      <c r="B66" s="466" t="s">
        <v>705</v>
      </c>
      <c r="C66" s="34">
        <v>1</v>
      </c>
      <c r="D66" s="34"/>
      <c r="E66" s="445">
        <v>0</v>
      </c>
      <c r="F66" s="34"/>
      <c r="G66" s="34"/>
      <c r="H66" s="445">
        <v>0</v>
      </c>
      <c r="I66" s="34">
        <v>1</v>
      </c>
      <c r="J66" s="34">
        <v>4</v>
      </c>
      <c r="K66" s="445">
        <v>2</v>
      </c>
      <c r="L66" s="34">
        <v>5</v>
      </c>
      <c r="M66" s="34">
        <v>4</v>
      </c>
      <c r="N66" s="430"/>
      <c r="O66" s="34"/>
      <c r="P66" s="430"/>
      <c r="Q66" s="34"/>
      <c r="R66" s="430"/>
      <c r="S66" s="445"/>
      <c r="T66" s="34">
        <v>4</v>
      </c>
      <c r="U66" s="34">
        <v>0</v>
      </c>
      <c r="V66" s="34"/>
      <c r="W66" s="445"/>
      <c r="X66" s="34">
        <v>2</v>
      </c>
      <c r="Y66" s="34"/>
      <c r="Z66" s="445">
        <v>0</v>
      </c>
      <c r="AA66" s="34">
        <v>15</v>
      </c>
      <c r="AB66" s="34">
        <v>6</v>
      </c>
      <c r="AC66" s="445">
        <v>4</v>
      </c>
      <c r="AD66" s="34">
        <v>3</v>
      </c>
      <c r="AE66" s="34">
        <v>1</v>
      </c>
      <c r="AF66" s="445">
        <v>2</v>
      </c>
      <c r="AG66" s="34">
        <v>27</v>
      </c>
      <c r="AH66" s="34">
        <v>15</v>
      </c>
      <c r="AI66" s="446">
        <v>12</v>
      </c>
      <c r="AJ66" s="27"/>
    </row>
    <row r="67" spans="1:36" x14ac:dyDescent="0.25">
      <c r="A67" s="39" t="s">
        <v>706</v>
      </c>
      <c r="B67" s="466" t="s">
        <v>707</v>
      </c>
      <c r="C67" s="34">
        <v>2</v>
      </c>
      <c r="D67" s="34"/>
      <c r="E67" s="445">
        <v>0</v>
      </c>
      <c r="F67" s="34">
        <v>4</v>
      </c>
      <c r="G67" s="34"/>
      <c r="H67" s="445">
        <v>0</v>
      </c>
      <c r="I67" s="34">
        <v>24</v>
      </c>
      <c r="J67" s="34">
        <v>7</v>
      </c>
      <c r="K67" s="445">
        <v>7</v>
      </c>
      <c r="L67" s="34">
        <v>21</v>
      </c>
      <c r="M67" s="34">
        <v>4</v>
      </c>
      <c r="N67" s="430"/>
      <c r="O67" s="34"/>
      <c r="P67" s="430"/>
      <c r="Q67" s="34"/>
      <c r="R67" s="430">
        <v>3</v>
      </c>
      <c r="S67" s="445"/>
      <c r="T67" s="34">
        <v>4</v>
      </c>
      <c r="U67" s="34">
        <v>0</v>
      </c>
      <c r="V67" s="34"/>
      <c r="W67" s="445"/>
      <c r="X67" s="34">
        <v>4</v>
      </c>
      <c r="Y67" s="34"/>
      <c r="Z67" s="445">
        <v>0</v>
      </c>
      <c r="AA67" s="34">
        <v>26</v>
      </c>
      <c r="AB67" s="34">
        <v>4</v>
      </c>
      <c r="AC67" s="445">
        <v>2</v>
      </c>
      <c r="AD67" s="34">
        <v>10</v>
      </c>
      <c r="AE67" s="34"/>
      <c r="AF67" s="445">
        <v>2</v>
      </c>
      <c r="AG67" s="34">
        <v>94</v>
      </c>
      <c r="AH67" s="34">
        <v>15</v>
      </c>
      <c r="AI67" s="446">
        <v>15</v>
      </c>
      <c r="AJ67" s="27"/>
    </row>
    <row r="68" spans="1:36" x14ac:dyDescent="0.25">
      <c r="A68" s="39" t="s">
        <v>708</v>
      </c>
      <c r="B68" s="466" t="s">
        <v>584</v>
      </c>
      <c r="C68" s="34">
        <v>20</v>
      </c>
      <c r="D68" s="34">
        <v>7</v>
      </c>
      <c r="E68" s="445">
        <v>7</v>
      </c>
      <c r="F68" s="34">
        <v>35</v>
      </c>
      <c r="G68" s="34">
        <v>15</v>
      </c>
      <c r="H68" s="445">
        <v>12</v>
      </c>
      <c r="I68" s="34">
        <v>7</v>
      </c>
      <c r="J68" s="34">
        <v>1</v>
      </c>
      <c r="K68" s="445">
        <v>0</v>
      </c>
      <c r="L68" s="34"/>
      <c r="M68" s="34"/>
      <c r="N68" s="430"/>
      <c r="O68" s="34"/>
      <c r="P68" s="430">
        <v>28</v>
      </c>
      <c r="Q68" s="34">
        <v>15</v>
      </c>
      <c r="R68" s="430">
        <v>3</v>
      </c>
      <c r="S68" s="445">
        <v>1</v>
      </c>
      <c r="T68" s="34">
        <v>0</v>
      </c>
      <c r="U68" s="34">
        <v>0</v>
      </c>
      <c r="V68" s="34">
        <v>9</v>
      </c>
      <c r="W68" s="445"/>
      <c r="X68" s="34">
        <v>276</v>
      </c>
      <c r="Y68" s="34">
        <v>208</v>
      </c>
      <c r="Z68" s="445">
        <v>133</v>
      </c>
      <c r="AA68" s="34">
        <v>45</v>
      </c>
      <c r="AB68" s="34">
        <v>11</v>
      </c>
      <c r="AC68" s="445">
        <v>11</v>
      </c>
      <c r="AD68" s="34">
        <v>59</v>
      </c>
      <c r="AE68" s="34">
        <v>21</v>
      </c>
      <c r="AF68" s="445">
        <v>27</v>
      </c>
      <c r="AG68" s="34">
        <v>473</v>
      </c>
      <c r="AH68" s="34">
        <v>279</v>
      </c>
      <c r="AI68" s="446">
        <v>199</v>
      </c>
      <c r="AJ68" s="27"/>
    </row>
    <row r="69" spans="1:36" x14ac:dyDescent="0.25">
      <c r="A69" s="39" t="s">
        <v>709</v>
      </c>
      <c r="B69" s="466" t="s">
        <v>710</v>
      </c>
      <c r="C69" s="34">
        <v>18</v>
      </c>
      <c r="D69" s="34">
        <v>18</v>
      </c>
      <c r="E69" s="445">
        <v>19</v>
      </c>
      <c r="F69" s="34">
        <v>8</v>
      </c>
      <c r="G69" s="34">
        <v>7</v>
      </c>
      <c r="H69" s="445">
        <v>5</v>
      </c>
      <c r="I69" s="34">
        <v>1</v>
      </c>
      <c r="J69" s="34">
        <v>3</v>
      </c>
      <c r="K69" s="445">
        <v>2</v>
      </c>
      <c r="L69" s="34"/>
      <c r="M69" s="34"/>
      <c r="N69" s="430"/>
      <c r="O69" s="34"/>
      <c r="P69" s="430"/>
      <c r="Q69" s="34"/>
      <c r="R69" s="430">
        <v>2</v>
      </c>
      <c r="S69" s="445">
        <v>1</v>
      </c>
      <c r="T69" s="34">
        <v>0</v>
      </c>
      <c r="U69" s="34">
        <v>0</v>
      </c>
      <c r="V69" s="34">
        <v>1</v>
      </c>
      <c r="W69" s="445"/>
      <c r="X69" s="34">
        <v>21</v>
      </c>
      <c r="Y69" s="34">
        <v>21</v>
      </c>
      <c r="Z69" s="445">
        <v>17</v>
      </c>
      <c r="AA69" s="34">
        <v>4</v>
      </c>
      <c r="AB69" s="34">
        <v>1</v>
      </c>
      <c r="AC69" s="445">
        <v>0</v>
      </c>
      <c r="AD69" s="34">
        <v>18</v>
      </c>
      <c r="AE69" s="34">
        <v>13</v>
      </c>
      <c r="AF69" s="445">
        <v>8</v>
      </c>
      <c r="AG69" s="34">
        <v>72</v>
      </c>
      <c r="AH69" s="34">
        <v>64</v>
      </c>
      <c r="AI69" s="446">
        <v>52</v>
      </c>
      <c r="AJ69" s="27"/>
    </row>
    <row r="70" spans="1:36" x14ac:dyDescent="0.25">
      <c r="A70" s="39" t="s">
        <v>711</v>
      </c>
      <c r="B70" s="466" t="s">
        <v>712</v>
      </c>
      <c r="C70" s="34">
        <v>1</v>
      </c>
      <c r="D70" s="34"/>
      <c r="E70" s="445">
        <v>0</v>
      </c>
      <c r="F70" s="34">
        <v>33</v>
      </c>
      <c r="G70" s="34">
        <v>9</v>
      </c>
      <c r="H70" s="445">
        <v>10</v>
      </c>
      <c r="I70" s="34">
        <v>61</v>
      </c>
      <c r="J70" s="34">
        <v>18</v>
      </c>
      <c r="K70" s="445">
        <v>13</v>
      </c>
      <c r="L70" s="34">
        <v>18</v>
      </c>
      <c r="M70" s="34"/>
      <c r="N70" s="430"/>
      <c r="O70" s="34"/>
      <c r="P70" s="430"/>
      <c r="Q70" s="34"/>
      <c r="R70" s="430"/>
      <c r="S70" s="445"/>
      <c r="T70" s="34">
        <v>0</v>
      </c>
      <c r="U70" s="34">
        <v>0</v>
      </c>
      <c r="V70" s="34"/>
      <c r="W70" s="445"/>
      <c r="X70" s="34">
        <v>124</v>
      </c>
      <c r="Y70" s="34">
        <v>55</v>
      </c>
      <c r="Z70" s="445">
        <v>48</v>
      </c>
      <c r="AA70" s="34">
        <v>26</v>
      </c>
      <c r="AB70" s="34"/>
      <c r="AC70" s="445">
        <v>0</v>
      </c>
      <c r="AD70" s="34">
        <v>81</v>
      </c>
      <c r="AE70" s="34">
        <v>20</v>
      </c>
      <c r="AF70" s="445">
        <v>20</v>
      </c>
      <c r="AG70" s="34">
        <v>344</v>
      </c>
      <c r="AH70" s="34">
        <v>102</v>
      </c>
      <c r="AI70" s="446">
        <v>91</v>
      </c>
      <c r="AJ70" s="27"/>
    </row>
    <row r="71" spans="1:36" x14ac:dyDescent="0.25">
      <c r="A71" s="37" t="s">
        <v>713</v>
      </c>
      <c r="B71" s="467" t="s">
        <v>590</v>
      </c>
      <c r="C71" s="453"/>
      <c r="D71" s="453"/>
      <c r="E71" s="454">
        <v>0</v>
      </c>
      <c r="F71" s="453"/>
      <c r="G71" s="453"/>
      <c r="H71" s="454">
        <v>0</v>
      </c>
      <c r="I71" s="453">
        <v>98</v>
      </c>
      <c r="J71" s="453">
        <v>12</v>
      </c>
      <c r="K71" s="454">
        <v>12</v>
      </c>
      <c r="L71" s="453"/>
      <c r="M71" s="453"/>
      <c r="N71" s="455">
        <v>102</v>
      </c>
      <c r="O71" s="453">
        <v>41</v>
      </c>
      <c r="P71" s="455">
        <v>23</v>
      </c>
      <c r="Q71" s="453">
        <v>4</v>
      </c>
      <c r="R71" s="455">
        <v>3</v>
      </c>
      <c r="S71" s="454"/>
      <c r="T71" s="453">
        <v>0</v>
      </c>
      <c r="U71" s="453">
        <v>30</v>
      </c>
      <c r="V71" s="453">
        <v>2</v>
      </c>
      <c r="W71" s="454"/>
      <c r="X71" s="453"/>
      <c r="Y71" s="453"/>
      <c r="Z71" s="454">
        <v>0</v>
      </c>
      <c r="AA71" s="453">
        <v>1</v>
      </c>
      <c r="AB71" s="453"/>
      <c r="AC71" s="454">
        <v>0</v>
      </c>
      <c r="AD71" s="453">
        <v>66</v>
      </c>
      <c r="AE71" s="453">
        <v>5</v>
      </c>
      <c r="AF71" s="454">
        <v>16</v>
      </c>
      <c r="AG71" s="453">
        <v>293</v>
      </c>
      <c r="AH71" s="453">
        <v>62</v>
      </c>
      <c r="AI71" s="456">
        <v>60</v>
      </c>
      <c r="AJ71" s="27"/>
    </row>
    <row r="72" spans="1:36" x14ac:dyDescent="0.25">
      <c r="A72" s="39" t="s">
        <v>714</v>
      </c>
      <c r="B72" s="181" t="s">
        <v>592</v>
      </c>
      <c r="C72" s="34"/>
      <c r="D72" s="34"/>
      <c r="E72" s="445">
        <v>0</v>
      </c>
      <c r="F72" s="34">
        <v>2</v>
      </c>
      <c r="G72" s="34"/>
      <c r="H72" s="445">
        <v>0</v>
      </c>
      <c r="I72" s="34">
        <v>71</v>
      </c>
      <c r="J72" s="34">
        <v>6</v>
      </c>
      <c r="K72" s="445">
        <v>10</v>
      </c>
      <c r="L72" s="34"/>
      <c r="M72" s="34"/>
      <c r="N72" s="430">
        <v>28</v>
      </c>
      <c r="O72" s="34">
        <v>9</v>
      </c>
      <c r="P72" s="430">
        <v>53</v>
      </c>
      <c r="Q72" s="34">
        <v>11</v>
      </c>
      <c r="R72" s="430">
        <v>3</v>
      </c>
      <c r="S72" s="445"/>
      <c r="T72" s="34">
        <v>0</v>
      </c>
      <c r="U72" s="34">
        <v>4</v>
      </c>
      <c r="V72" s="34">
        <v>10</v>
      </c>
      <c r="W72" s="445"/>
      <c r="X72" s="34"/>
      <c r="Y72" s="34"/>
      <c r="Z72" s="445">
        <v>0</v>
      </c>
      <c r="AA72" s="34"/>
      <c r="AB72" s="34"/>
      <c r="AC72" s="445">
        <v>0</v>
      </c>
      <c r="AD72" s="34">
        <v>109</v>
      </c>
      <c r="AE72" s="34">
        <v>6</v>
      </c>
      <c r="AF72" s="445">
        <v>7</v>
      </c>
      <c r="AG72" s="34">
        <v>266</v>
      </c>
      <c r="AH72" s="34">
        <v>32</v>
      </c>
      <c r="AI72" s="446">
        <v>31</v>
      </c>
      <c r="AJ72" s="27"/>
    </row>
    <row r="73" spans="1:36" x14ac:dyDescent="0.25">
      <c r="A73" s="39" t="s">
        <v>715</v>
      </c>
      <c r="B73" s="181" t="s">
        <v>716</v>
      </c>
      <c r="C73" s="34"/>
      <c r="D73" s="34"/>
      <c r="E73" s="445">
        <v>0</v>
      </c>
      <c r="F73" s="34">
        <v>1</v>
      </c>
      <c r="G73" s="34"/>
      <c r="H73" s="445">
        <v>0</v>
      </c>
      <c r="I73" s="34">
        <v>73</v>
      </c>
      <c r="J73" s="34">
        <v>14</v>
      </c>
      <c r="K73" s="445">
        <v>16</v>
      </c>
      <c r="L73" s="34">
        <v>3</v>
      </c>
      <c r="M73" s="34"/>
      <c r="N73" s="430">
        <v>23</v>
      </c>
      <c r="O73" s="34">
        <v>5</v>
      </c>
      <c r="P73" s="430">
        <v>40</v>
      </c>
      <c r="Q73" s="34">
        <v>12</v>
      </c>
      <c r="R73" s="430">
        <v>1</v>
      </c>
      <c r="S73" s="445"/>
      <c r="T73" s="34">
        <v>0</v>
      </c>
      <c r="U73" s="34">
        <v>5</v>
      </c>
      <c r="V73" s="34">
        <v>9</v>
      </c>
      <c r="W73" s="445"/>
      <c r="X73" s="34"/>
      <c r="Y73" s="34"/>
      <c r="Z73" s="445">
        <v>0</v>
      </c>
      <c r="AA73" s="34"/>
      <c r="AB73" s="34"/>
      <c r="AC73" s="445">
        <v>0</v>
      </c>
      <c r="AD73" s="34">
        <v>61</v>
      </c>
      <c r="AE73" s="34">
        <v>5</v>
      </c>
      <c r="AF73" s="445">
        <v>6</v>
      </c>
      <c r="AG73" s="34">
        <v>202</v>
      </c>
      <c r="AH73" s="34">
        <v>36</v>
      </c>
      <c r="AI73" s="446">
        <v>36</v>
      </c>
      <c r="AJ73" s="27"/>
    </row>
    <row r="74" spans="1:36" x14ac:dyDescent="0.25">
      <c r="A74" s="39" t="s">
        <v>717</v>
      </c>
      <c r="B74" s="181" t="s">
        <v>718</v>
      </c>
      <c r="C74" s="34">
        <v>9</v>
      </c>
      <c r="D74" s="34"/>
      <c r="E74" s="445">
        <v>0</v>
      </c>
      <c r="F74" s="34">
        <v>97</v>
      </c>
      <c r="G74" s="34">
        <v>8</v>
      </c>
      <c r="H74" s="445">
        <v>9</v>
      </c>
      <c r="I74" s="34">
        <v>22</v>
      </c>
      <c r="J74" s="34">
        <v>3</v>
      </c>
      <c r="K74" s="445">
        <v>0</v>
      </c>
      <c r="L74" s="34"/>
      <c r="M74" s="34"/>
      <c r="N74" s="430">
        <v>2</v>
      </c>
      <c r="O74" s="34">
        <v>1</v>
      </c>
      <c r="P74" s="430">
        <v>87</v>
      </c>
      <c r="Q74" s="34">
        <v>22</v>
      </c>
      <c r="R74" s="430">
        <v>3</v>
      </c>
      <c r="S74" s="445"/>
      <c r="T74" s="34">
        <v>0</v>
      </c>
      <c r="U74" s="34">
        <v>1</v>
      </c>
      <c r="V74" s="34">
        <v>23</v>
      </c>
      <c r="W74" s="445"/>
      <c r="X74" s="34">
        <v>12</v>
      </c>
      <c r="Y74" s="34"/>
      <c r="Z74" s="445">
        <v>0</v>
      </c>
      <c r="AA74" s="34">
        <v>3</v>
      </c>
      <c r="AB74" s="34"/>
      <c r="AC74" s="445">
        <v>0</v>
      </c>
      <c r="AD74" s="34">
        <v>66</v>
      </c>
      <c r="AE74" s="34">
        <v>2</v>
      </c>
      <c r="AF74" s="445">
        <v>4</v>
      </c>
      <c r="AG74" s="34">
        <v>301</v>
      </c>
      <c r="AH74" s="34">
        <v>36</v>
      </c>
      <c r="AI74" s="446">
        <v>37</v>
      </c>
      <c r="AJ74" s="27"/>
    </row>
    <row r="75" spans="1:36" x14ac:dyDescent="0.25">
      <c r="A75" s="39" t="s">
        <v>719</v>
      </c>
      <c r="B75" s="181" t="s">
        <v>720</v>
      </c>
      <c r="C75" s="34">
        <v>17</v>
      </c>
      <c r="D75" s="34">
        <v>10</v>
      </c>
      <c r="E75" s="445">
        <v>7</v>
      </c>
      <c r="F75" s="34">
        <v>26</v>
      </c>
      <c r="G75" s="34">
        <v>20</v>
      </c>
      <c r="H75" s="445">
        <v>16</v>
      </c>
      <c r="I75" s="34">
        <v>22</v>
      </c>
      <c r="J75" s="34">
        <v>11</v>
      </c>
      <c r="K75" s="445">
        <v>10</v>
      </c>
      <c r="L75" s="34"/>
      <c r="M75" s="34"/>
      <c r="N75" s="430"/>
      <c r="O75" s="34"/>
      <c r="P75" s="430">
        <v>2</v>
      </c>
      <c r="Q75" s="34">
        <v>2</v>
      </c>
      <c r="R75" s="430">
        <v>1</v>
      </c>
      <c r="S75" s="445"/>
      <c r="T75" s="34">
        <v>1</v>
      </c>
      <c r="U75" s="34">
        <v>0</v>
      </c>
      <c r="V75" s="34">
        <v>1</v>
      </c>
      <c r="W75" s="445">
        <v>1</v>
      </c>
      <c r="X75" s="34">
        <v>16</v>
      </c>
      <c r="Y75" s="34">
        <v>11</v>
      </c>
      <c r="Z75" s="445">
        <v>7</v>
      </c>
      <c r="AA75" s="34">
        <v>5</v>
      </c>
      <c r="AB75" s="34">
        <v>1</v>
      </c>
      <c r="AC75" s="445">
        <v>1</v>
      </c>
      <c r="AD75" s="34">
        <v>39</v>
      </c>
      <c r="AE75" s="34">
        <v>27</v>
      </c>
      <c r="AF75" s="445">
        <v>32</v>
      </c>
      <c r="AG75" s="34">
        <v>128</v>
      </c>
      <c r="AH75" s="34">
        <v>82</v>
      </c>
      <c r="AI75" s="446">
        <v>76</v>
      </c>
      <c r="AJ75" s="27"/>
    </row>
    <row r="76" spans="1:36" x14ac:dyDescent="0.25">
      <c r="A76" s="39" t="s">
        <v>721</v>
      </c>
      <c r="B76" s="181" t="s">
        <v>722</v>
      </c>
      <c r="C76" s="34"/>
      <c r="D76" s="34"/>
      <c r="E76" s="445">
        <v>0</v>
      </c>
      <c r="F76" s="34">
        <v>5</v>
      </c>
      <c r="G76" s="34"/>
      <c r="H76" s="445">
        <v>0</v>
      </c>
      <c r="I76" s="34">
        <v>3</v>
      </c>
      <c r="J76" s="34"/>
      <c r="K76" s="445">
        <v>0</v>
      </c>
      <c r="L76" s="34"/>
      <c r="M76" s="34"/>
      <c r="N76" s="430"/>
      <c r="O76" s="34"/>
      <c r="P76" s="430"/>
      <c r="Q76" s="34"/>
      <c r="R76" s="430">
        <v>113</v>
      </c>
      <c r="S76" s="445">
        <v>69</v>
      </c>
      <c r="T76" s="34">
        <v>0</v>
      </c>
      <c r="U76" s="34">
        <v>0</v>
      </c>
      <c r="V76" s="34"/>
      <c r="W76" s="445">
        <v>73</v>
      </c>
      <c r="X76" s="34"/>
      <c r="Y76" s="34"/>
      <c r="Z76" s="445">
        <v>0</v>
      </c>
      <c r="AA76" s="34">
        <v>15</v>
      </c>
      <c r="AB76" s="34">
        <v>9</v>
      </c>
      <c r="AC76" s="445">
        <v>6</v>
      </c>
      <c r="AD76" s="34">
        <v>40</v>
      </c>
      <c r="AE76" s="34">
        <v>11</v>
      </c>
      <c r="AF76" s="445">
        <v>64</v>
      </c>
      <c r="AG76" s="34">
        <v>176</v>
      </c>
      <c r="AH76" s="34">
        <v>89</v>
      </c>
      <c r="AI76" s="446">
        <v>143</v>
      </c>
      <c r="AJ76" s="27"/>
    </row>
    <row r="77" spans="1:36" x14ac:dyDescent="0.25">
      <c r="A77" s="39" t="s">
        <v>723</v>
      </c>
      <c r="B77" s="181" t="s">
        <v>724</v>
      </c>
      <c r="C77" s="34">
        <v>46</v>
      </c>
      <c r="D77" s="34">
        <v>10</v>
      </c>
      <c r="E77" s="445">
        <v>10</v>
      </c>
      <c r="F77" s="34">
        <v>39</v>
      </c>
      <c r="G77" s="34">
        <v>11</v>
      </c>
      <c r="H77" s="445">
        <v>13</v>
      </c>
      <c r="I77" s="34">
        <v>4</v>
      </c>
      <c r="J77" s="34">
        <v>4</v>
      </c>
      <c r="K77" s="445">
        <v>2</v>
      </c>
      <c r="L77" s="34"/>
      <c r="M77" s="34"/>
      <c r="N77" s="430"/>
      <c r="O77" s="34"/>
      <c r="P77" s="430">
        <v>1</v>
      </c>
      <c r="Q77" s="34"/>
      <c r="R77" s="430">
        <v>7</v>
      </c>
      <c r="S77" s="445">
        <v>4</v>
      </c>
      <c r="T77" s="34">
        <v>0</v>
      </c>
      <c r="U77" s="34">
        <v>0</v>
      </c>
      <c r="V77" s="34"/>
      <c r="W77" s="445">
        <v>1</v>
      </c>
      <c r="X77" s="34">
        <v>49</v>
      </c>
      <c r="Y77" s="34">
        <v>15</v>
      </c>
      <c r="Z77" s="445">
        <v>16</v>
      </c>
      <c r="AA77" s="34">
        <v>5</v>
      </c>
      <c r="AB77" s="34">
        <v>1</v>
      </c>
      <c r="AC77" s="445">
        <v>1</v>
      </c>
      <c r="AD77" s="34">
        <v>49</v>
      </c>
      <c r="AE77" s="34">
        <v>19</v>
      </c>
      <c r="AF77" s="445">
        <v>14</v>
      </c>
      <c r="AG77" s="34">
        <v>200</v>
      </c>
      <c r="AH77" s="34">
        <v>64</v>
      </c>
      <c r="AI77" s="446">
        <v>57</v>
      </c>
      <c r="AJ77" s="27"/>
    </row>
    <row r="78" spans="1:36" x14ac:dyDescent="0.25">
      <c r="A78" s="39" t="s">
        <v>725</v>
      </c>
      <c r="B78" s="181" t="s">
        <v>726</v>
      </c>
      <c r="C78" s="34">
        <v>52</v>
      </c>
      <c r="D78" s="34">
        <v>8</v>
      </c>
      <c r="E78" s="445">
        <v>9</v>
      </c>
      <c r="F78" s="34">
        <v>29</v>
      </c>
      <c r="G78" s="34">
        <v>8</v>
      </c>
      <c r="H78" s="445">
        <v>6</v>
      </c>
      <c r="I78" s="34"/>
      <c r="J78" s="27"/>
      <c r="K78" s="445">
        <v>0</v>
      </c>
      <c r="L78" s="34">
        <v>1</v>
      </c>
      <c r="M78" s="27"/>
      <c r="N78" s="430">
        <v>1</v>
      </c>
      <c r="O78" s="27"/>
      <c r="P78" s="430">
        <v>1</v>
      </c>
      <c r="Q78" s="34">
        <v>1</v>
      </c>
      <c r="R78" s="430">
        <v>5</v>
      </c>
      <c r="S78" s="445">
        <v>1</v>
      </c>
      <c r="T78" s="34">
        <v>0</v>
      </c>
      <c r="U78" s="34">
        <v>0</v>
      </c>
      <c r="V78" s="34">
        <v>1</v>
      </c>
      <c r="W78" s="445">
        <v>1</v>
      </c>
      <c r="X78" s="34">
        <v>18</v>
      </c>
      <c r="Y78" s="34">
        <v>1</v>
      </c>
      <c r="Z78" s="445">
        <v>2</v>
      </c>
      <c r="AA78" s="34">
        <v>2</v>
      </c>
      <c r="AB78" s="27"/>
      <c r="AC78" s="445">
        <v>0</v>
      </c>
      <c r="AD78" s="34">
        <v>49</v>
      </c>
      <c r="AE78" s="34">
        <v>13</v>
      </c>
      <c r="AF78" s="445">
        <v>11</v>
      </c>
      <c r="AG78" s="34">
        <v>158</v>
      </c>
      <c r="AH78" s="34">
        <v>32</v>
      </c>
      <c r="AI78" s="446">
        <v>30</v>
      </c>
      <c r="AJ78" s="27"/>
    </row>
    <row r="79" spans="1:36" x14ac:dyDescent="0.25">
      <c r="A79" s="39" t="s">
        <v>727</v>
      </c>
      <c r="B79" s="181" t="s">
        <v>603</v>
      </c>
      <c r="C79" s="34">
        <v>3</v>
      </c>
      <c r="D79" s="34"/>
      <c r="E79" s="445">
        <v>0</v>
      </c>
      <c r="F79" s="34">
        <v>12</v>
      </c>
      <c r="G79" s="34">
        <v>1</v>
      </c>
      <c r="H79" s="445">
        <v>0</v>
      </c>
      <c r="I79" s="34">
        <v>43</v>
      </c>
      <c r="J79" s="34">
        <v>9</v>
      </c>
      <c r="K79" s="445">
        <v>11</v>
      </c>
      <c r="L79" s="34">
        <v>1</v>
      </c>
      <c r="M79" s="34"/>
      <c r="N79" s="430">
        <v>23</v>
      </c>
      <c r="O79" s="34">
        <v>7</v>
      </c>
      <c r="P79" s="430">
        <v>37</v>
      </c>
      <c r="Q79" s="34">
        <v>7</v>
      </c>
      <c r="R79" s="430">
        <v>2</v>
      </c>
      <c r="S79" s="445"/>
      <c r="T79" s="34">
        <v>0</v>
      </c>
      <c r="U79" s="34">
        <v>4</v>
      </c>
      <c r="V79" s="34">
        <v>8</v>
      </c>
      <c r="W79" s="445"/>
      <c r="X79" s="34">
        <v>9</v>
      </c>
      <c r="Y79" s="34"/>
      <c r="Z79" s="445">
        <v>0</v>
      </c>
      <c r="AA79" s="34">
        <v>4</v>
      </c>
      <c r="AB79" s="34">
        <v>1</v>
      </c>
      <c r="AC79" s="445">
        <v>0</v>
      </c>
      <c r="AD79" s="34">
        <v>44</v>
      </c>
      <c r="AE79" s="34">
        <v>7</v>
      </c>
      <c r="AF79" s="445">
        <v>5</v>
      </c>
      <c r="AG79" s="34">
        <v>178</v>
      </c>
      <c r="AH79" s="34">
        <v>32</v>
      </c>
      <c r="AI79" s="446">
        <v>28</v>
      </c>
      <c r="AJ79" s="27"/>
    </row>
    <row r="80" spans="1:36" x14ac:dyDescent="0.25">
      <c r="A80" s="132"/>
      <c r="B80" s="17" t="s">
        <v>212</v>
      </c>
      <c r="C80" s="426">
        <f t="shared" ref="C80:AI80" si="1">SUM(C56:C79)</f>
        <v>278</v>
      </c>
      <c r="D80" s="426">
        <f t="shared" si="1"/>
        <v>81</v>
      </c>
      <c r="E80" s="428">
        <f t="shared" si="1"/>
        <v>66</v>
      </c>
      <c r="F80" s="426">
        <f t="shared" si="1"/>
        <v>853</v>
      </c>
      <c r="G80" s="426">
        <f t="shared" si="1"/>
        <v>287</v>
      </c>
      <c r="H80" s="428">
        <f t="shared" si="1"/>
        <v>183</v>
      </c>
      <c r="I80" s="426">
        <f t="shared" si="1"/>
        <v>589</v>
      </c>
      <c r="J80" s="426">
        <f t="shared" si="1"/>
        <v>169</v>
      </c>
      <c r="K80" s="428">
        <f t="shared" si="1"/>
        <v>109</v>
      </c>
      <c r="L80" s="426">
        <f t="shared" si="1"/>
        <v>85</v>
      </c>
      <c r="M80" s="426">
        <f t="shared" si="1"/>
        <v>12</v>
      </c>
      <c r="N80" s="458">
        <f t="shared" si="1"/>
        <v>183</v>
      </c>
      <c r="O80" s="426">
        <f t="shared" si="1"/>
        <v>65</v>
      </c>
      <c r="P80" s="458">
        <f t="shared" si="1"/>
        <v>281</v>
      </c>
      <c r="Q80" s="426">
        <f t="shared" si="1"/>
        <v>76</v>
      </c>
      <c r="R80" s="458">
        <f t="shared" si="1"/>
        <v>161</v>
      </c>
      <c r="S80" s="428">
        <f t="shared" si="1"/>
        <v>79</v>
      </c>
      <c r="T80" s="426">
        <f t="shared" si="1"/>
        <v>12</v>
      </c>
      <c r="U80" s="426">
        <f t="shared" si="1"/>
        <v>45</v>
      </c>
      <c r="V80" s="426">
        <f t="shared" si="1"/>
        <v>67</v>
      </c>
      <c r="W80" s="428">
        <f t="shared" si="1"/>
        <v>79</v>
      </c>
      <c r="X80" s="426">
        <f t="shared" si="1"/>
        <v>1716</v>
      </c>
      <c r="Y80" s="426">
        <f t="shared" si="1"/>
        <v>847</v>
      </c>
      <c r="Z80" s="428">
        <f t="shared" si="1"/>
        <v>641</v>
      </c>
      <c r="AA80" s="426">
        <f t="shared" si="1"/>
        <v>296</v>
      </c>
      <c r="AB80" s="426">
        <f t="shared" si="1"/>
        <v>72</v>
      </c>
      <c r="AC80" s="428">
        <f t="shared" si="1"/>
        <v>54</v>
      </c>
      <c r="AD80" s="426">
        <f t="shared" si="1"/>
        <v>1154</v>
      </c>
      <c r="AE80" s="426">
        <f t="shared" si="1"/>
        <v>275</v>
      </c>
      <c r="AF80" s="428">
        <f t="shared" si="1"/>
        <v>356</v>
      </c>
      <c r="AG80" s="426">
        <f t="shared" si="1"/>
        <v>5596</v>
      </c>
      <c r="AH80" s="426">
        <f t="shared" si="1"/>
        <v>1963</v>
      </c>
      <c r="AI80" s="429">
        <f t="shared" si="1"/>
        <v>1612</v>
      </c>
      <c r="AJ80" s="27"/>
    </row>
    <row r="81" spans="1:36" x14ac:dyDescent="0.25">
      <c r="A81" s="132"/>
      <c r="B81" s="153" t="s">
        <v>189</v>
      </c>
      <c r="C81" s="426">
        <f t="shared" ref="C81:AI81" si="2">C80+C38</f>
        <v>288</v>
      </c>
      <c r="D81" s="426">
        <f t="shared" si="2"/>
        <v>83</v>
      </c>
      <c r="E81" s="428">
        <f t="shared" si="2"/>
        <v>66</v>
      </c>
      <c r="F81" s="426">
        <f t="shared" si="2"/>
        <v>870</v>
      </c>
      <c r="G81" s="426">
        <f t="shared" si="2"/>
        <v>295</v>
      </c>
      <c r="H81" s="428">
        <f t="shared" si="2"/>
        <v>187</v>
      </c>
      <c r="I81" s="426">
        <f t="shared" si="2"/>
        <v>976</v>
      </c>
      <c r="J81" s="426">
        <f t="shared" si="2"/>
        <v>355</v>
      </c>
      <c r="K81" s="428">
        <f t="shared" si="2"/>
        <v>183</v>
      </c>
      <c r="L81" s="426">
        <f t="shared" si="2"/>
        <v>1303</v>
      </c>
      <c r="M81" s="426">
        <f t="shared" si="2"/>
        <v>947</v>
      </c>
      <c r="N81" s="458">
        <f t="shared" si="2"/>
        <v>430</v>
      </c>
      <c r="O81" s="426">
        <f t="shared" si="2"/>
        <v>192</v>
      </c>
      <c r="P81" s="458">
        <f t="shared" si="2"/>
        <v>284</v>
      </c>
      <c r="Q81" s="426">
        <f t="shared" si="2"/>
        <v>76</v>
      </c>
      <c r="R81" s="458">
        <f t="shared" si="2"/>
        <v>211</v>
      </c>
      <c r="S81" s="428">
        <f t="shared" si="2"/>
        <v>98</v>
      </c>
      <c r="T81" s="426">
        <f t="shared" si="2"/>
        <v>618</v>
      </c>
      <c r="U81" s="426">
        <f t="shared" si="2"/>
        <v>136</v>
      </c>
      <c r="V81" s="426">
        <f t="shared" si="2"/>
        <v>68</v>
      </c>
      <c r="W81" s="428">
        <f t="shared" si="2"/>
        <v>103</v>
      </c>
      <c r="X81" s="426">
        <f t="shared" si="2"/>
        <v>1745</v>
      </c>
      <c r="Y81" s="426">
        <f t="shared" si="2"/>
        <v>866</v>
      </c>
      <c r="Z81" s="428">
        <f t="shared" si="2"/>
        <v>660</v>
      </c>
      <c r="AA81" s="426">
        <f t="shared" si="2"/>
        <v>477</v>
      </c>
      <c r="AB81" s="426">
        <f t="shared" si="2"/>
        <v>169</v>
      </c>
      <c r="AC81" s="428">
        <f t="shared" si="2"/>
        <v>132</v>
      </c>
      <c r="AD81" s="426">
        <f t="shared" si="2"/>
        <v>1504</v>
      </c>
      <c r="AE81" s="426">
        <f t="shared" si="2"/>
        <v>434</v>
      </c>
      <c r="AF81" s="428">
        <f t="shared" si="2"/>
        <v>501</v>
      </c>
      <c r="AG81" s="426">
        <f t="shared" si="2"/>
        <v>8088</v>
      </c>
      <c r="AH81" s="426">
        <f t="shared" si="2"/>
        <v>3515</v>
      </c>
      <c r="AI81" s="429">
        <f t="shared" si="2"/>
        <v>2654</v>
      </c>
      <c r="AJ81" s="27"/>
    </row>
    <row r="82" spans="1:36" x14ac:dyDescent="0.25">
      <c r="A82" s="34"/>
      <c r="B82" s="318" t="s">
        <v>728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27"/>
    </row>
    <row r="83" spans="1:36" x14ac:dyDescent="0.25">
      <c r="A83" s="34"/>
      <c r="B83" s="318" t="s">
        <v>729</v>
      </c>
      <c r="C83" s="34"/>
      <c r="D83" s="34"/>
      <c r="E83" s="27"/>
      <c r="F83" s="34"/>
      <c r="G83" s="34"/>
      <c r="H83" s="27"/>
      <c r="I83" s="34"/>
      <c r="J83" s="34"/>
      <c r="K83" s="27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27"/>
    </row>
    <row r="84" spans="1:36" x14ac:dyDescent="0.25">
      <c r="A84" s="34"/>
      <c r="B84" s="34"/>
      <c r="C84" s="34"/>
      <c r="D84" s="27"/>
      <c r="E84" s="27"/>
      <c r="F84" s="34"/>
      <c r="G84" s="27"/>
      <c r="H84" s="27"/>
      <c r="I84" s="34"/>
      <c r="J84" s="27"/>
      <c r="K84" s="27"/>
      <c r="L84" s="34"/>
      <c r="M84" s="27"/>
      <c r="N84" s="34"/>
      <c r="O84" s="27"/>
      <c r="P84" s="34"/>
      <c r="Q84" s="27"/>
      <c r="R84" s="34"/>
      <c r="S84" s="27"/>
      <c r="T84" s="27"/>
      <c r="U84" s="27"/>
      <c r="V84" s="27"/>
      <c r="W84" s="27"/>
      <c r="X84" s="34"/>
      <c r="Y84" s="27"/>
      <c r="Z84" s="27"/>
      <c r="AA84" s="34"/>
      <c r="AB84" s="27"/>
      <c r="AC84" s="27"/>
      <c r="AD84" s="34"/>
      <c r="AE84" s="27"/>
      <c r="AF84" s="27"/>
      <c r="AG84" s="34"/>
      <c r="AH84" s="27"/>
      <c r="AI84" s="27"/>
      <c r="AJ84" s="27"/>
    </row>
  </sheetData>
  <mergeCells count="12">
    <mergeCell ref="L55:M55"/>
    <mergeCell ref="N55:O55"/>
    <mergeCell ref="P55:Q55"/>
    <mergeCell ref="R55:S55"/>
    <mergeCell ref="A53:B53"/>
    <mergeCell ref="A4:B4"/>
    <mergeCell ref="L4:S4"/>
    <mergeCell ref="L6:M6"/>
    <mergeCell ref="N6:O6"/>
    <mergeCell ref="P6:Q6"/>
    <mergeCell ref="R6:S6"/>
    <mergeCell ref="L53:S53"/>
  </mergeCells>
  <printOptions horizontalCentered="1"/>
  <pageMargins left="0.43307086614173229" right="0.43307086614173229" top="0.59055118110236227" bottom="0.47244094488188981" header="0.43307086614173229" footer="0.43307086614173229"/>
  <pageSetup paperSize="9" scale="75" firstPageNumber="31" orientation="landscape" useFirstPageNumber="1" horizontalDpi="4294967292" r:id="rId1"/>
  <headerFooter alignWithMargins="0">
    <oddFooter>&amp;L&amp;8Rectorat - SAIO&amp;C&amp;11&amp;P&amp;R&amp;8Tableaux doc références 2002 - STS/bac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opLeftCell="AJ1" zoomScale="75" zoomScaleNormal="75" zoomScaleSheetLayoutView="75" workbookViewId="0">
      <selection activeCell="AZ6" sqref="AZ6"/>
    </sheetView>
  </sheetViews>
  <sheetFormatPr defaultColWidth="23.44140625" defaultRowHeight="13.2" x14ac:dyDescent="0.25"/>
  <cols>
    <col min="1" max="1" width="25" hidden="1" customWidth="1"/>
    <col min="2" max="2" width="4.6640625" hidden="1" customWidth="1"/>
    <col min="3" max="3" width="6" hidden="1" customWidth="1"/>
    <col min="4" max="5" width="5.109375" hidden="1" customWidth="1"/>
    <col min="6" max="6" width="5.6640625" hidden="1" customWidth="1"/>
    <col min="7" max="7" width="4.5546875" hidden="1" customWidth="1"/>
    <col min="8" max="8" width="6" hidden="1" customWidth="1"/>
    <col min="9" max="9" width="7.109375" hidden="1" customWidth="1"/>
    <col min="10" max="10" width="6.5546875" hidden="1" customWidth="1"/>
    <col min="11" max="12" width="6.109375" hidden="1" customWidth="1"/>
    <col min="13" max="13" width="6.6640625" hidden="1" customWidth="1"/>
    <col min="14" max="14" width="5.5546875" hidden="1" customWidth="1"/>
    <col min="15" max="15" width="6.5546875" hidden="1" customWidth="1"/>
    <col min="16" max="16" width="5.88671875" hidden="1" customWidth="1"/>
    <col min="17" max="18" width="5.109375" hidden="1" customWidth="1"/>
    <col min="19" max="19" width="5.44140625" hidden="1" customWidth="1"/>
    <col min="20" max="20" width="4.88671875" hidden="1" customWidth="1"/>
    <col min="21" max="21" width="6" hidden="1" customWidth="1"/>
    <col min="22" max="22" width="6.109375" hidden="1" customWidth="1"/>
    <col min="23" max="23" width="5.44140625" hidden="1" customWidth="1"/>
    <col min="24" max="24" width="4.88671875" hidden="1" customWidth="1"/>
    <col min="25" max="25" width="5.88671875" hidden="1" customWidth="1"/>
    <col min="26" max="26" width="4.88671875" hidden="1" customWidth="1"/>
    <col min="27" max="27" width="5.109375" hidden="1" customWidth="1"/>
    <col min="28" max="28" width="5.5546875" hidden="1" customWidth="1"/>
    <col min="29" max="29" width="5.44140625" hidden="1" customWidth="1"/>
    <col min="30" max="30" width="6" hidden="1" customWidth="1"/>
    <col min="31" max="31" width="4.88671875" hidden="1" customWidth="1"/>
    <col min="32" max="32" width="6.33203125" hidden="1" customWidth="1"/>
    <col min="33" max="33" width="5.6640625" hidden="1" customWidth="1"/>
    <col min="34" max="34" width="4.88671875" hidden="1" customWidth="1"/>
    <col min="35" max="35" width="13.44140625" hidden="1" customWidth="1"/>
    <col min="36" max="36" width="25.88671875" customWidth="1"/>
    <col min="37" max="38" width="7.33203125" customWidth="1"/>
    <col min="39" max="39" width="6.88671875" customWidth="1"/>
    <col min="40" max="40" width="6.33203125" customWidth="1"/>
    <col min="41" max="41" width="6.44140625" customWidth="1"/>
    <col min="42" max="42" width="6.6640625" customWidth="1"/>
    <col min="43" max="43" width="5.109375" customWidth="1"/>
    <col min="44" max="44" width="5.33203125" customWidth="1"/>
    <col min="45" max="45" width="6.88671875" customWidth="1"/>
    <col min="46" max="47" width="6" customWidth="1"/>
    <col min="48" max="48" width="7.44140625" customWidth="1"/>
    <col min="49" max="49" width="5.6640625" customWidth="1"/>
    <col min="50" max="50" width="5.88671875" customWidth="1"/>
    <col min="51" max="51" width="7" customWidth="1"/>
  </cols>
  <sheetData>
    <row r="1" spans="1:52" x14ac:dyDescent="0.25"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</row>
    <row r="2" spans="1:52" x14ac:dyDescent="0.25"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</row>
    <row r="3" spans="1:52" x14ac:dyDescent="0.25">
      <c r="A3" s="326" t="s">
        <v>730</v>
      </c>
      <c r="B3" s="191"/>
      <c r="C3" s="191"/>
      <c r="E3" s="191"/>
      <c r="F3" s="191"/>
      <c r="H3" s="191"/>
      <c r="I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27"/>
      <c r="AJ3" s="424" t="s">
        <v>730</v>
      </c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</row>
    <row r="4" spans="1:52" x14ac:dyDescent="0.25">
      <c r="A4" s="326"/>
      <c r="B4" s="191"/>
      <c r="C4" s="191"/>
      <c r="E4" s="191"/>
      <c r="F4" s="191"/>
      <c r="H4" s="191"/>
      <c r="I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27"/>
      <c r="AJ4" s="424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52" x14ac:dyDescent="0.25">
      <c r="A5" s="327" t="s">
        <v>624</v>
      </c>
      <c r="B5" s="328"/>
      <c r="C5" s="328" t="s">
        <v>625</v>
      </c>
      <c r="D5" s="329"/>
      <c r="E5" s="328"/>
      <c r="F5" s="328" t="s">
        <v>626</v>
      </c>
      <c r="G5" s="329"/>
      <c r="H5" s="328"/>
      <c r="I5" s="328" t="s">
        <v>627</v>
      </c>
      <c r="J5" s="329"/>
      <c r="K5" s="628" t="s">
        <v>628</v>
      </c>
      <c r="L5" s="629"/>
      <c r="M5" s="629"/>
      <c r="N5" s="629"/>
      <c r="O5" s="629"/>
      <c r="P5" s="629"/>
      <c r="Q5" s="629"/>
      <c r="R5" s="630"/>
      <c r="S5" s="328" t="s">
        <v>629</v>
      </c>
      <c r="T5" s="328" t="s">
        <v>630</v>
      </c>
      <c r="U5" s="328" t="s">
        <v>92</v>
      </c>
      <c r="V5" s="330" t="s">
        <v>631</v>
      </c>
      <c r="W5" s="328"/>
      <c r="X5" s="328" t="s">
        <v>632</v>
      </c>
      <c r="Y5" s="330"/>
      <c r="Z5" s="328"/>
      <c r="AA5" s="328" t="s">
        <v>633</v>
      </c>
      <c r="AB5" s="330"/>
      <c r="AC5" s="328"/>
      <c r="AD5" s="328" t="s">
        <v>634</v>
      </c>
      <c r="AE5" s="330"/>
      <c r="AF5" s="328"/>
      <c r="AG5" s="328" t="s">
        <v>635</v>
      </c>
      <c r="AH5" s="331"/>
      <c r="AI5" s="27"/>
      <c r="AJ5" s="425" t="s">
        <v>624</v>
      </c>
      <c r="AK5" s="631" t="s">
        <v>731</v>
      </c>
      <c r="AL5" s="622"/>
      <c r="AM5" s="622"/>
      <c r="AN5" s="621" t="s">
        <v>732</v>
      </c>
      <c r="AO5" s="622"/>
      <c r="AP5" s="623"/>
      <c r="AQ5" s="426"/>
      <c r="AR5" s="426" t="s">
        <v>633</v>
      </c>
      <c r="AS5" s="428"/>
      <c r="AT5" s="426"/>
      <c r="AU5" s="426" t="s">
        <v>634</v>
      </c>
      <c r="AV5" s="428"/>
      <c r="AW5" s="426"/>
      <c r="AX5" s="426" t="s">
        <v>635</v>
      </c>
      <c r="AY5" s="429"/>
      <c r="AZ5" s="27"/>
    </row>
    <row r="6" spans="1:52" ht="93.6" x14ac:dyDescent="0.25">
      <c r="A6" s="332"/>
      <c r="B6" s="333" t="s">
        <v>636</v>
      </c>
      <c r="C6" s="333" t="s">
        <v>637</v>
      </c>
      <c r="D6" s="334" t="s">
        <v>638</v>
      </c>
      <c r="E6" s="333" t="s">
        <v>636</v>
      </c>
      <c r="F6" s="333" t="s">
        <v>637</v>
      </c>
      <c r="G6" s="334" t="s">
        <v>638</v>
      </c>
      <c r="H6" s="333" t="s">
        <v>636</v>
      </c>
      <c r="I6" s="333" t="s">
        <v>637</v>
      </c>
      <c r="J6" s="334" t="s">
        <v>638</v>
      </c>
      <c r="K6" s="333" t="s">
        <v>636</v>
      </c>
      <c r="L6" s="333" t="s">
        <v>637</v>
      </c>
      <c r="M6" s="338" t="s">
        <v>636</v>
      </c>
      <c r="N6" s="333" t="s">
        <v>637</v>
      </c>
      <c r="O6" s="338" t="s">
        <v>636</v>
      </c>
      <c r="P6" s="333" t="s">
        <v>637</v>
      </c>
      <c r="Q6" s="338" t="s">
        <v>636</v>
      </c>
      <c r="R6" s="335" t="s">
        <v>637</v>
      </c>
      <c r="S6" s="336" t="s">
        <v>638</v>
      </c>
      <c r="T6" s="336" t="s">
        <v>638</v>
      </c>
      <c r="U6" s="336" t="s">
        <v>638</v>
      </c>
      <c r="V6" s="334" t="s">
        <v>638</v>
      </c>
      <c r="W6" s="333" t="s">
        <v>636</v>
      </c>
      <c r="X6" s="333" t="s">
        <v>637</v>
      </c>
      <c r="Y6" s="334" t="s">
        <v>638</v>
      </c>
      <c r="Z6" s="333" t="s">
        <v>636</v>
      </c>
      <c r="AA6" s="333" t="s">
        <v>637</v>
      </c>
      <c r="AB6" s="334" t="s">
        <v>638</v>
      </c>
      <c r="AC6" s="333" t="s">
        <v>636</v>
      </c>
      <c r="AD6" s="333" t="s">
        <v>637</v>
      </c>
      <c r="AE6" s="334" t="s">
        <v>638</v>
      </c>
      <c r="AF6" s="333" t="s">
        <v>636</v>
      </c>
      <c r="AG6" s="333" t="s">
        <v>637</v>
      </c>
      <c r="AH6" s="337" t="s">
        <v>638</v>
      </c>
      <c r="AI6" s="27"/>
      <c r="AJ6" s="153"/>
      <c r="AK6" s="468" t="s">
        <v>636</v>
      </c>
      <c r="AL6" s="469" t="s">
        <v>637</v>
      </c>
      <c r="AM6" s="470" t="s">
        <v>638</v>
      </c>
      <c r="AN6" s="468" t="s">
        <v>636</v>
      </c>
      <c r="AO6" s="469" t="s">
        <v>637</v>
      </c>
      <c r="AP6" s="470" t="s">
        <v>638</v>
      </c>
      <c r="AQ6" s="468" t="s">
        <v>636</v>
      </c>
      <c r="AR6" s="469" t="s">
        <v>637</v>
      </c>
      <c r="AS6" s="470" t="s">
        <v>638</v>
      </c>
      <c r="AT6" s="468" t="s">
        <v>636</v>
      </c>
      <c r="AU6" s="469" t="s">
        <v>637</v>
      </c>
      <c r="AV6" s="470" t="s">
        <v>638</v>
      </c>
      <c r="AW6" s="468" t="s">
        <v>636</v>
      </c>
      <c r="AX6" s="469" t="s">
        <v>637</v>
      </c>
      <c r="AY6" s="471" t="s">
        <v>638</v>
      </c>
      <c r="AZ6" s="27"/>
    </row>
    <row r="7" spans="1:52" x14ac:dyDescent="0.25">
      <c r="A7" s="339" t="s">
        <v>187</v>
      </c>
      <c r="B7" s="191">
        <v>10</v>
      </c>
      <c r="C7" s="191">
        <v>2</v>
      </c>
      <c r="D7" s="191">
        <v>0</v>
      </c>
      <c r="E7" s="191">
        <v>17</v>
      </c>
      <c r="F7" s="191">
        <v>8</v>
      </c>
      <c r="G7" s="191">
        <v>4</v>
      </c>
      <c r="H7" s="191">
        <v>387</v>
      </c>
      <c r="I7" s="191">
        <v>186</v>
      </c>
      <c r="J7" s="191">
        <v>74</v>
      </c>
      <c r="K7" s="191">
        <v>1218</v>
      </c>
      <c r="L7" s="191">
        <v>935</v>
      </c>
      <c r="M7" s="191">
        <v>247</v>
      </c>
      <c r="N7" s="191">
        <v>127</v>
      </c>
      <c r="O7" s="191">
        <v>3</v>
      </c>
      <c r="P7" s="191">
        <v>0</v>
      </c>
      <c r="Q7" s="191">
        <v>50</v>
      </c>
      <c r="R7" s="191">
        <v>19</v>
      </c>
      <c r="S7" s="191">
        <v>606</v>
      </c>
      <c r="T7" s="191">
        <v>91</v>
      </c>
      <c r="U7" s="191">
        <v>1</v>
      </c>
      <c r="V7" s="191">
        <v>24</v>
      </c>
      <c r="W7" s="191">
        <v>29</v>
      </c>
      <c r="X7" s="191">
        <v>19</v>
      </c>
      <c r="Y7" s="191">
        <v>19</v>
      </c>
      <c r="Z7" s="191">
        <v>181</v>
      </c>
      <c r="AA7" s="191">
        <v>97</v>
      </c>
      <c r="AB7" s="191">
        <v>78</v>
      </c>
      <c r="AC7" s="191">
        <v>350</v>
      </c>
      <c r="AD7" s="191">
        <v>159</v>
      </c>
      <c r="AE7" s="191">
        <v>145</v>
      </c>
      <c r="AF7" s="191">
        <v>2492</v>
      </c>
      <c r="AG7" s="191">
        <v>1552</v>
      </c>
      <c r="AH7" s="191">
        <v>1042</v>
      </c>
      <c r="AI7" s="27"/>
      <c r="AJ7" s="472" t="s">
        <v>187</v>
      </c>
      <c r="AK7" s="34">
        <f t="shared" ref="AK7:AM9" si="0">B7+E7+H7</f>
        <v>414</v>
      </c>
      <c r="AL7" s="39">
        <f t="shared" si="0"/>
        <v>196</v>
      </c>
      <c r="AM7" s="454">
        <f t="shared" si="0"/>
        <v>78</v>
      </c>
      <c r="AN7" s="34">
        <f t="shared" ref="AN7:AO9" si="1">K7+M7+O7+Q7+W7</f>
        <v>1547</v>
      </c>
      <c r="AO7" s="39">
        <f t="shared" si="1"/>
        <v>1100</v>
      </c>
      <c r="AP7" s="454">
        <f>S7+T7+U7+V7+Y7</f>
        <v>741</v>
      </c>
      <c r="AQ7" s="34">
        <v>181</v>
      </c>
      <c r="AR7" s="39">
        <v>97</v>
      </c>
      <c r="AS7" s="454">
        <f>AB7</f>
        <v>78</v>
      </c>
      <c r="AT7" s="34">
        <v>350</v>
      </c>
      <c r="AU7" s="39">
        <v>159</v>
      </c>
      <c r="AV7" s="454">
        <f>AE7</f>
        <v>145</v>
      </c>
      <c r="AW7" s="34">
        <v>2492</v>
      </c>
      <c r="AX7" s="39">
        <v>1552</v>
      </c>
      <c r="AY7" s="429">
        <v>1042</v>
      </c>
      <c r="AZ7" s="27"/>
    </row>
    <row r="8" spans="1:52" x14ac:dyDescent="0.25">
      <c r="A8" s="339" t="s">
        <v>212</v>
      </c>
      <c r="B8" s="191">
        <v>278</v>
      </c>
      <c r="C8" s="191">
        <v>81</v>
      </c>
      <c r="D8" s="191">
        <v>66</v>
      </c>
      <c r="E8" s="191">
        <v>853</v>
      </c>
      <c r="F8" s="191">
        <v>287</v>
      </c>
      <c r="G8" s="191">
        <v>183</v>
      </c>
      <c r="H8" s="191">
        <v>589</v>
      </c>
      <c r="I8" s="191">
        <v>169</v>
      </c>
      <c r="J8" s="191">
        <v>109</v>
      </c>
      <c r="K8" s="191">
        <v>85</v>
      </c>
      <c r="L8" s="191">
        <v>12</v>
      </c>
      <c r="M8" s="191">
        <v>183</v>
      </c>
      <c r="N8" s="191">
        <v>65</v>
      </c>
      <c r="O8" s="191">
        <v>281</v>
      </c>
      <c r="P8" s="191">
        <v>76</v>
      </c>
      <c r="Q8" s="191">
        <v>161</v>
      </c>
      <c r="R8" s="191">
        <v>79</v>
      </c>
      <c r="S8" s="191">
        <v>12</v>
      </c>
      <c r="T8" s="191">
        <v>45</v>
      </c>
      <c r="U8" s="191">
        <v>67</v>
      </c>
      <c r="V8" s="191">
        <v>79</v>
      </c>
      <c r="W8" s="191">
        <v>1716</v>
      </c>
      <c r="X8" s="191">
        <v>847</v>
      </c>
      <c r="Y8" s="191">
        <v>641</v>
      </c>
      <c r="Z8" s="191">
        <v>296</v>
      </c>
      <c r="AA8" s="191">
        <v>72</v>
      </c>
      <c r="AB8" s="191">
        <v>54</v>
      </c>
      <c r="AC8" s="191">
        <v>1154</v>
      </c>
      <c r="AD8" s="191">
        <v>275</v>
      </c>
      <c r="AE8" s="191">
        <v>356</v>
      </c>
      <c r="AF8" s="191">
        <v>5596</v>
      </c>
      <c r="AG8" s="191">
        <v>1963</v>
      </c>
      <c r="AH8" s="191">
        <v>1612</v>
      </c>
      <c r="AI8" s="27"/>
      <c r="AJ8" s="473" t="s">
        <v>212</v>
      </c>
      <c r="AK8" s="426">
        <f t="shared" si="0"/>
        <v>1720</v>
      </c>
      <c r="AL8" s="132">
        <f t="shared" si="0"/>
        <v>537</v>
      </c>
      <c r="AM8" s="428">
        <f t="shared" si="0"/>
        <v>358</v>
      </c>
      <c r="AN8" s="426">
        <f t="shared" si="1"/>
        <v>2426</v>
      </c>
      <c r="AO8" s="132">
        <f t="shared" si="1"/>
        <v>1079</v>
      </c>
      <c r="AP8" s="428">
        <f>S8+T8+U8+V8+Y8</f>
        <v>844</v>
      </c>
      <c r="AQ8" s="426">
        <v>296</v>
      </c>
      <c r="AR8" s="132">
        <v>72</v>
      </c>
      <c r="AS8" s="454">
        <f>AB8</f>
        <v>54</v>
      </c>
      <c r="AT8" s="426">
        <v>1154</v>
      </c>
      <c r="AU8" s="132">
        <v>275</v>
      </c>
      <c r="AV8" s="454">
        <f>AE8</f>
        <v>356</v>
      </c>
      <c r="AW8" s="426">
        <v>5596</v>
      </c>
      <c r="AX8" s="132">
        <v>1963</v>
      </c>
      <c r="AY8" s="429">
        <v>1612</v>
      </c>
      <c r="AZ8" s="27"/>
    </row>
    <row r="9" spans="1:52" x14ac:dyDescent="0.25">
      <c r="A9" s="339" t="s">
        <v>189</v>
      </c>
      <c r="B9" s="191">
        <v>288</v>
      </c>
      <c r="C9" s="191">
        <v>83</v>
      </c>
      <c r="D9" s="191">
        <v>66</v>
      </c>
      <c r="E9" s="191">
        <v>870</v>
      </c>
      <c r="F9" s="191">
        <v>295</v>
      </c>
      <c r="G9" s="191">
        <v>187</v>
      </c>
      <c r="H9" s="191">
        <v>976</v>
      </c>
      <c r="I9" s="191">
        <v>355</v>
      </c>
      <c r="J9" s="191">
        <v>183</v>
      </c>
      <c r="K9" s="191">
        <v>1303</v>
      </c>
      <c r="L9" s="191">
        <v>947</v>
      </c>
      <c r="M9" s="191">
        <v>430</v>
      </c>
      <c r="N9" s="191">
        <v>192</v>
      </c>
      <c r="O9" s="191">
        <v>284</v>
      </c>
      <c r="P9" s="191">
        <v>76</v>
      </c>
      <c r="Q9" s="191">
        <v>211</v>
      </c>
      <c r="R9" s="191">
        <v>98</v>
      </c>
      <c r="S9" s="191">
        <v>618</v>
      </c>
      <c r="T9" s="191">
        <v>136</v>
      </c>
      <c r="U9" s="191">
        <v>68</v>
      </c>
      <c r="V9" s="191">
        <v>103</v>
      </c>
      <c r="W9" s="191">
        <v>1745</v>
      </c>
      <c r="X9" s="191">
        <v>866</v>
      </c>
      <c r="Y9" s="191">
        <v>660</v>
      </c>
      <c r="Z9" s="191">
        <v>477</v>
      </c>
      <c r="AA9" s="191">
        <v>169</v>
      </c>
      <c r="AB9" s="191">
        <v>132</v>
      </c>
      <c r="AC9" s="191">
        <v>1504</v>
      </c>
      <c r="AD9" s="191">
        <v>434</v>
      </c>
      <c r="AE9" s="191">
        <v>501</v>
      </c>
      <c r="AF9" s="191">
        <v>8088</v>
      </c>
      <c r="AG9" s="191">
        <v>3515</v>
      </c>
      <c r="AH9" s="191">
        <v>2654</v>
      </c>
      <c r="AI9" s="27"/>
      <c r="AJ9" s="154" t="s">
        <v>189</v>
      </c>
      <c r="AK9" s="426">
        <f t="shared" si="0"/>
        <v>2134</v>
      </c>
      <c r="AL9" s="132">
        <f t="shared" si="0"/>
        <v>733</v>
      </c>
      <c r="AM9" s="428">
        <f t="shared" si="0"/>
        <v>436</v>
      </c>
      <c r="AN9" s="426">
        <f t="shared" si="1"/>
        <v>3973</v>
      </c>
      <c r="AO9" s="132">
        <f t="shared" si="1"/>
        <v>2179</v>
      </c>
      <c r="AP9" s="428">
        <f>S9+T9+U9+V9+Y9</f>
        <v>1585</v>
      </c>
      <c r="AQ9" s="426">
        <v>477</v>
      </c>
      <c r="AR9" s="132">
        <v>169</v>
      </c>
      <c r="AS9" s="474">
        <f>AB9</f>
        <v>132</v>
      </c>
      <c r="AT9" s="426">
        <v>1504</v>
      </c>
      <c r="AU9" s="132">
        <v>434</v>
      </c>
      <c r="AV9" s="474">
        <f>AE9</f>
        <v>501</v>
      </c>
      <c r="AW9" s="426">
        <v>8088</v>
      </c>
      <c r="AX9" s="132">
        <v>3515</v>
      </c>
      <c r="AY9" s="429">
        <v>2654</v>
      </c>
      <c r="AZ9" s="27"/>
    </row>
    <row r="10" spans="1:52" x14ac:dyDescent="0.25">
      <c r="AI10" s="27"/>
      <c r="AJ10" s="86" t="s">
        <v>733</v>
      </c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2" x14ac:dyDescent="0.25"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 x14ac:dyDescent="0.25">
      <c r="AI12" s="27"/>
      <c r="AJ12" s="151" t="s">
        <v>734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 x14ac:dyDescent="0.25">
      <c r="AI13" s="27"/>
      <c r="AJ13" s="424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 x14ac:dyDescent="0.25">
      <c r="AI14" s="27"/>
      <c r="AJ14" s="425" t="s">
        <v>624</v>
      </c>
      <c r="AK14" s="631" t="s">
        <v>731</v>
      </c>
      <c r="AL14" s="622"/>
      <c r="AM14" s="632"/>
      <c r="AN14" s="621" t="s">
        <v>732</v>
      </c>
      <c r="AO14" s="622"/>
      <c r="AP14" s="623"/>
      <c r="AQ14" s="426"/>
      <c r="AR14" s="426" t="s">
        <v>633</v>
      </c>
      <c r="AS14" s="428"/>
      <c r="AT14" s="426"/>
      <c r="AU14" s="426" t="s">
        <v>634</v>
      </c>
      <c r="AV14" s="428"/>
      <c r="AW14" s="426"/>
      <c r="AX14" s="426" t="s">
        <v>635</v>
      </c>
      <c r="AY14" s="429"/>
      <c r="AZ14" s="27"/>
    </row>
    <row r="15" spans="1:52" ht="93.6" x14ac:dyDescent="0.25">
      <c r="AI15" s="27"/>
      <c r="AJ15" s="153"/>
      <c r="AK15" s="468" t="s">
        <v>636</v>
      </c>
      <c r="AL15" s="469" t="s">
        <v>637</v>
      </c>
      <c r="AM15" s="470" t="s">
        <v>638</v>
      </c>
      <c r="AN15" s="468" t="s">
        <v>636</v>
      </c>
      <c r="AO15" s="469" t="s">
        <v>637</v>
      </c>
      <c r="AP15" s="470" t="s">
        <v>638</v>
      </c>
      <c r="AQ15" s="468" t="s">
        <v>636</v>
      </c>
      <c r="AR15" s="469" t="s">
        <v>637</v>
      </c>
      <c r="AS15" s="470" t="s">
        <v>638</v>
      </c>
      <c r="AT15" s="468" t="s">
        <v>636</v>
      </c>
      <c r="AU15" s="469" t="s">
        <v>637</v>
      </c>
      <c r="AV15" s="470" t="s">
        <v>638</v>
      </c>
      <c r="AW15" s="468" t="s">
        <v>636</v>
      </c>
      <c r="AX15" s="469" t="s">
        <v>637</v>
      </c>
      <c r="AY15" s="471" t="s">
        <v>638</v>
      </c>
      <c r="AZ15" s="27"/>
    </row>
    <row r="16" spans="1:52" x14ac:dyDescent="0.25">
      <c r="AI16" s="27"/>
      <c r="AJ16" s="472" t="s">
        <v>187</v>
      </c>
      <c r="AK16" s="475">
        <f t="shared" ref="AK16:AM18" si="2">AK7/AW7</f>
        <v>0.16613162118780098</v>
      </c>
      <c r="AL16" s="476">
        <f t="shared" si="2"/>
        <v>0.12628865979381443</v>
      </c>
      <c r="AM16" s="477">
        <f t="shared" si="2"/>
        <v>7.4856046065259113E-2</v>
      </c>
      <c r="AN16" s="478">
        <f t="shared" ref="AN16:AP18" si="3">AN7/AW7</f>
        <v>0.6207865168539326</v>
      </c>
      <c r="AO16" s="476">
        <f t="shared" si="3"/>
        <v>0.70876288659793818</v>
      </c>
      <c r="AP16" s="477">
        <f t="shared" si="3"/>
        <v>0.71113243761996159</v>
      </c>
      <c r="AQ16" s="478">
        <f t="shared" ref="AQ16:AS18" si="4">AQ7/AW7</f>
        <v>7.2632423756019263E-2</v>
      </c>
      <c r="AR16" s="476">
        <f t="shared" si="4"/>
        <v>6.25E-2</v>
      </c>
      <c r="AS16" s="479">
        <f t="shared" si="4"/>
        <v>7.4856046065259113E-2</v>
      </c>
      <c r="AT16" s="478">
        <f t="shared" ref="AT16:AV18" si="5">AT7/AW7</f>
        <v>0.1404494382022472</v>
      </c>
      <c r="AU16" s="476">
        <f t="shared" si="5"/>
        <v>0.10244845360824742</v>
      </c>
      <c r="AV16" s="477">
        <f t="shared" si="5"/>
        <v>0.13915547024952016</v>
      </c>
      <c r="AW16" s="480">
        <f t="shared" ref="AW16:AY18" si="6">AW7/AW7</f>
        <v>1</v>
      </c>
      <c r="AX16" s="481">
        <f t="shared" si="6"/>
        <v>1</v>
      </c>
      <c r="AY16" s="482">
        <f t="shared" si="6"/>
        <v>1</v>
      </c>
      <c r="AZ16" s="27"/>
    </row>
    <row r="17" spans="35:52" x14ac:dyDescent="0.25">
      <c r="AI17" s="27"/>
      <c r="AJ17" s="473" t="s">
        <v>212</v>
      </c>
      <c r="AK17" s="483">
        <f t="shared" si="2"/>
        <v>0.3073624017155111</v>
      </c>
      <c r="AL17" s="476">
        <f t="shared" si="2"/>
        <v>0.27356087620988284</v>
      </c>
      <c r="AM17" s="477">
        <f t="shared" si="2"/>
        <v>0.22208436724565755</v>
      </c>
      <c r="AN17" s="478">
        <f t="shared" si="3"/>
        <v>0.43352394567548247</v>
      </c>
      <c r="AO17" s="476">
        <f t="shared" si="3"/>
        <v>0.54966887417218546</v>
      </c>
      <c r="AP17" s="477">
        <f t="shared" si="3"/>
        <v>0.52357320099255578</v>
      </c>
      <c r="AQ17" s="478">
        <f t="shared" si="4"/>
        <v>5.2894924946390282E-2</v>
      </c>
      <c r="AR17" s="476">
        <f t="shared" si="4"/>
        <v>3.6678553234844626E-2</v>
      </c>
      <c r="AS17" s="479">
        <f t="shared" si="4"/>
        <v>3.3498759305210915E-2</v>
      </c>
      <c r="AT17" s="478">
        <f t="shared" si="5"/>
        <v>0.20621872766261615</v>
      </c>
      <c r="AU17" s="476">
        <f t="shared" si="5"/>
        <v>0.14009169638308711</v>
      </c>
      <c r="AV17" s="477">
        <f t="shared" si="5"/>
        <v>0.22084367245657568</v>
      </c>
      <c r="AW17" s="480">
        <f t="shared" si="6"/>
        <v>1</v>
      </c>
      <c r="AX17" s="481">
        <f t="shared" si="6"/>
        <v>1</v>
      </c>
      <c r="AY17" s="482">
        <f t="shared" si="6"/>
        <v>1</v>
      </c>
      <c r="AZ17" s="27"/>
    </row>
    <row r="18" spans="35:52" x14ac:dyDescent="0.25">
      <c r="AI18" s="27"/>
      <c r="AJ18" s="154" t="s">
        <v>189</v>
      </c>
      <c r="AK18" s="475">
        <f t="shared" si="2"/>
        <v>0.26384767556874383</v>
      </c>
      <c r="AL18" s="476">
        <f t="shared" si="2"/>
        <v>0.20853485064011379</v>
      </c>
      <c r="AM18" s="479">
        <f t="shared" si="2"/>
        <v>0.16428033157498115</v>
      </c>
      <c r="AN18" s="478">
        <f t="shared" si="3"/>
        <v>0.4912215628090999</v>
      </c>
      <c r="AO18" s="476">
        <f t="shared" si="3"/>
        <v>0.61991465149359881</v>
      </c>
      <c r="AP18" s="479">
        <f t="shared" si="3"/>
        <v>0.59721175584024111</v>
      </c>
      <c r="AQ18" s="478">
        <f t="shared" si="4"/>
        <v>5.8976261127596442E-2</v>
      </c>
      <c r="AR18" s="476">
        <f t="shared" si="4"/>
        <v>4.8079658605974393E-2</v>
      </c>
      <c r="AS18" s="479">
        <f t="shared" si="4"/>
        <v>4.9736247174076868E-2</v>
      </c>
      <c r="AT18" s="478">
        <f t="shared" si="5"/>
        <v>0.18595450049455983</v>
      </c>
      <c r="AU18" s="476">
        <f t="shared" si="5"/>
        <v>0.12347083926031295</v>
      </c>
      <c r="AV18" s="479">
        <f t="shared" si="5"/>
        <v>0.18877166541070084</v>
      </c>
      <c r="AW18" s="480">
        <f t="shared" si="6"/>
        <v>1</v>
      </c>
      <c r="AX18" s="481">
        <f t="shared" si="6"/>
        <v>1</v>
      </c>
      <c r="AY18" s="482">
        <f t="shared" si="6"/>
        <v>1</v>
      </c>
      <c r="AZ18" s="27"/>
    </row>
    <row r="19" spans="35:52" x14ac:dyDescent="0.25">
      <c r="AI19" s="27"/>
      <c r="AJ19" s="27" t="s">
        <v>735</v>
      </c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</row>
    <row r="20" spans="35:52" x14ac:dyDescent="0.25"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</row>
  </sheetData>
  <mergeCells count="5">
    <mergeCell ref="K5:R5"/>
    <mergeCell ref="AK5:AM5"/>
    <mergeCell ref="AN5:AP5"/>
    <mergeCell ref="AK14:AM14"/>
    <mergeCell ref="AN14:AP14"/>
  </mergeCells>
  <printOptions horizontalCentered="1"/>
  <pageMargins left="0.78740157480314965" right="0.78740157480314965" top="0.98425196850393704" bottom="0.98425196850393704" header="0.51181102362204722" footer="0.51181102362204722"/>
  <pageSetup paperSize="9" firstPageNumber="33" orientation="landscape" useFirstPageNumber="1" horizontalDpi="4294967292" r:id="rId1"/>
  <headerFooter alignWithMargins="0">
    <oddFooter>&amp;L&amp;8Rectorat - SAIO&amp;C&amp;P&amp;R&amp;8Tableaux doc références 2002 - STS/secteur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6"/>
  <sheetViews>
    <sheetView zoomScale="75" zoomScaleNormal="75" workbookViewId="0">
      <selection activeCell="M3" sqref="M3"/>
    </sheetView>
  </sheetViews>
  <sheetFormatPr defaultRowHeight="13.2" x14ac:dyDescent="0.25"/>
  <cols>
    <col min="1" max="1" width="20" customWidth="1"/>
    <col min="2" max="2" width="11.88671875" customWidth="1"/>
    <col min="3" max="3" width="8.44140625" customWidth="1"/>
    <col min="4" max="4" width="9.44140625" customWidth="1"/>
    <col min="5" max="5" width="10.5546875" customWidth="1"/>
    <col min="6" max="6" width="8.6640625" customWidth="1"/>
    <col min="7" max="7" width="8.5546875" customWidth="1"/>
    <col min="8" max="8" width="9.5546875" customWidth="1"/>
    <col min="9" max="9" width="9" customWidth="1"/>
    <col min="10" max="10" width="8.5546875" customWidth="1"/>
    <col min="11" max="11" width="9.33203125" customWidth="1"/>
    <col min="12" max="12" width="12" customWidth="1"/>
    <col min="13" max="13" width="9" customWidth="1"/>
    <col min="14" max="256" width="11.5546875" customWidth="1"/>
  </cols>
  <sheetData>
    <row r="3" spans="1:14" x14ac:dyDescent="0.25">
      <c r="A3" s="484" t="s">
        <v>605</v>
      </c>
      <c r="B3" s="484"/>
      <c r="C3" s="34"/>
      <c r="D3" s="34"/>
      <c r="E3" s="34"/>
      <c r="F3" s="34"/>
      <c r="G3" s="34"/>
      <c r="H3" s="34"/>
      <c r="I3" s="34"/>
      <c r="J3" s="34"/>
      <c r="K3" s="27"/>
      <c r="L3" s="27"/>
      <c r="M3" s="27"/>
      <c r="N3" s="27"/>
    </row>
    <row r="4" spans="1:14" x14ac:dyDescent="0.25">
      <c r="A4" s="484" t="s">
        <v>606</v>
      </c>
      <c r="B4" s="484"/>
      <c r="C4" s="34"/>
      <c r="D4" s="34"/>
      <c r="E4" s="34"/>
      <c r="F4" s="34"/>
      <c r="G4" s="34"/>
      <c r="H4" s="34"/>
      <c r="I4" s="34"/>
      <c r="J4" s="34"/>
      <c r="K4" s="27"/>
      <c r="L4" s="27"/>
      <c r="M4" s="27"/>
      <c r="N4" s="27"/>
    </row>
    <row r="5" spans="1:14" x14ac:dyDescent="0.25">
      <c r="A5" s="27"/>
      <c r="B5" s="27"/>
      <c r="C5" s="34"/>
      <c r="D5" s="34"/>
      <c r="E5" s="34"/>
      <c r="F5" s="34"/>
      <c r="G5" s="34"/>
      <c r="H5" s="34"/>
      <c r="I5" s="34"/>
      <c r="J5" s="34"/>
      <c r="K5" s="27"/>
      <c r="L5" s="27"/>
      <c r="M5" s="27"/>
      <c r="N5" s="27"/>
    </row>
    <row r="6" spans="1:14" x14ac:dyDescent="0.25">
      <c r="A6" s="27"/>
      <c r="B6" s="27"/>
      <c r="C6" s="34"/>
      <c r="D6" s="34"/>
      <c r="E6" s="34"/>
      <c r="F6" s="34"/>
      <c r="G6" s="34"/>
      <c r="H6" s="34"/>
      <c r="I6" s="34"/>
      <c r="J6" s="34"/>
      <c r="K6" s="27"/>
      <c r="L6" s="27"/>
      <c r="M6" s="27"/>
      <c r="N6" s="27"/>
    </row>
    <row r="7" spans="1:14" x14ac:dyDescent="0.25">
      <c r="A7" s="27"/>
      <c r="B7" s="27"/>
      <c r="C7" s="34"/>
      <c r="D7" s="34"/>
      <c r="E7" s="34"/>
      <c r="F7" s="34"/>
      <c r="G7" s="34"/>
      <c r="H7" s="34"/>
      <c r="I7" s="34"/>
      <c r="J7" s="34"/>
      <c r="K7" s="27"/>
      <c r="L7" s="27"/>
      <c r="M7" s="27"/>
      <c r="N7" s="27"/>
    </row>
    <row r="8" spans="1:14" ht="36" customHeight="1" x14ac:dyDescent="0.25">
      <c r="A8" s="569" t="s">
        <v>193</v>
      </c>
      <c r="B8" s="509" t="s">
        <v>607</v>
      </c>
      <c r="C8" s="570" t="s">
        <v>608</v>
      </c>
      <c r="D8" s="509" t="s">
        <v>609</v>
      </c>
      <c r="E8" s="570" t="s">
        <v>610</v>
      </c>
      <c r="F8" s="509" t="s">
        <v>611</v>
      </c>
      <c r="G8" s="509" t="s">
        <v>612</v>
      </c>
      <c r="H8" s="570" t="s">
        <v>613</v>
      </c>
      <c r="I8" s="571" t="s">
        <v>614</v>
      </c>
      <c r="J8" s="509" t="s">
        <v>615</v>
      </c>
      <c r="K8" s="572" t="s">
        <v>742</v>
      </c>
      <c r="L8" s="573" t="s">
        <v>616</v>
      </c>
      <c r="M8" s="509" t="s">
        <v>741</v>
      </c>
      <c r="N8" s="27"/>
    </row>
    <row r="9" spans="1:14" x14ac:dyDescent="0.25">
      <c r="A9" s="181" t="s">
        <v>10</v>
      </c>
      <c r="B9" s="388">
        <v>3379</v>
      </c>
      <c r="C9" s="362">
        <v>1385</v>
      </c>
      <c r="D9" s="388">
        <v>4925</v>
      </c>
      <c r="E9" s="362">
        <v>8935</v>
      </c>
      <c r="F9" s="377">
        <v>1564</v>
      </c>
      <c r="G9" s="388">
        <v>1300</v>
      </c>
      <c r="H9" s="486">
        <f t="shared" ref="H9:H14" si="0">D9/C9</f>
        <v>3.5559566787003609</v>
      </c>
      <c r="I9" s="487">
        <v>5444</v>
      </c>
      <c r="J9" s="377">
        <v>1631</v>
      </c>
      <c r="K9" s="488">
        <f>B9/B23</f>
        <v>0.31850315769629561</v>
      </c>
      <c r="L9" s="489">
        <f>C9/C23</f>
        <v>0.48426573426573427</v>
      </c>
      <c r="M9" s="490">
        <f>D9/D23</f>
        <v>0.60892680514342234</v>
      </c>
      <c r="N9" s="27"/>
    </row>
    <row r="10" spans="1:14" x14ac:dyDescent="0.25">
      <c r="A10" s="146" t="s">
        <v>3</v>
      </c>
      <c r="B10" s="377">
        <v>1060</v>
      </c>
      <c r="C10" s="379">
        <v>226</v>
      </c>
      <c r="D10" s="377">
        <v>471</v>
      </c>
      <c r="E10" s="379">
        <v>945</v>
      </c>
      <c r="F10" s="377">
        <v>246</v>
      </c>
      <c r="G10" s="377">
        <v>195</v>
      </c>
      <c r="H10" s="491">
        <f t="shared" si="0"/>
        <v>2.084070796460177</v>
      </c>
      <c r="I10" s="492">
        <v>461</v>
      </c>
      <c r="J10" s="377">
        <v>277</v>
      </c>
      <c r="K10" s="493">
        <f>B10/B23</f>
        <v>9.991516636817796E-2</v>
      </c>
      <c r="L10" s="494">
        <f>C10/C23</f>
        <v>7.9020979020979015E-2</v>
      </c>
      <c r="M10" s="495">
        <f>D10/D23</f>
        <v>5.8234421364985162E-2</v>
      </c>
      <c r="N10" s="27"/>
    </row>
    <row r="11" spans="1:14" x14ac:dyDescent="0.25">
      <c r="A11" s="181" t="s">
        <v>14</v>
      </c>
      <c r="B11" s="388">
        <v>636</v>
      </c>
      <c r="C11" s="362">
        <v>78</v>
      </c>
      <c r="D11" s="388">
        <v>79</v>
      </c>
      <c r="E11" s="362">
        <v>167</v>
      </c>
      <c r="F11" s="377">
        <v>86</v>
      </c>
      <c r="G11" s="388">
        <v>71</v>
      </c>
      <c r="H11" s="486">
        <f t="shared" si="0"/>
        <v>1.0128205128205128</v>
      </c>
      <c r="I11" s="496">
        <v>106</v>
      </c>
      <c r="J11" s="377">
        <v>95</v>
      </c>
      <c r="K11" s="488">
        <f>B11/B23</f>
        <v>5.9949099820906779E-2</v>
      </c>
      <c r="L11" s="489">
        <f>C11/C23</f>
        <v>2.7272727272727271E-2</v>
      </c>
      <c r="M11" s="490">
        <f>D11/D23</f>
        <v>9.7675568743817998E-3</v>
      </c>
      <c r="N11" s="27"/>
    </row>
    <row r="12" spans="1:14" x14ac:dyDescent="0.25">
      <c r="A12" s="62" t="s">
        <v>1</v>
      </c>
      <c r="B12" s="377">
        <v>611</v>
      </c>
      <c r="C12" s="379">
        <v>60</v>
      </c>
      <c r="D12" s="377">
        <v>79</v>
      </c>
      <c r="E12" s="379">
        <v>215</v>
      </c>
      <c r="F12" s="377">
        <v>68</v>
      </c>
      <c r="G12" s="377">
        <v>70</v>
      </c>
      <c r="H12" s="491">
        <f t="shared" si="0"/>
        <v>1.3166666666666667</v>
      </c>
      <c r="I12" s="492">
        <v>72</v>
      </c>
      <c r="J12" s="377">
        <v>69</v>
      </c>
      <c r="K12" s="493">
        <f>B12/B23</f>
        <v>5.7592610048072389E-2</v>
      </c>
      <c r="L12" s="494">
        <f>C12/C23</f>
        <v>2.097902097902098E-2</v>
      </c>
      <c r="M12" s="495">
        <f>D12/D23</f>
        <v>9.7675568743817998E-3</v>
      </c>
      <c r="N12" s="27"/>
    </row>
    <row r="13" spans="1:14" x14ac:dyDescent="0.25">
      <c r="A13" s="181" t="s">
        <v>5</v>
      </c>
      <c r="B13" s="388">
        <v>575</v>
      </c>
      <c r="C13" s="362">
        <v>172</v>
      </c>
      <c r="D13" s="388">
        <v>256</v>
      </c>
      <c r="E13" s="362">
        <v>538</v>
      </c>
      <c r="F13" s="391">
        <v>206</v>
      </c>
      <c r="G13" s="388">
        <v>150</v>
      </c>
      <c r="H13" s="486">
        <f t="shared" si="0"/>
        <v>1.4883720930232558</v>
      </c>
      <c r="I13" s="496">
        <v>318</v>
      </c>
      <c r="J13" s="391">
        <v>228</v>
      </c>
      <c r="K13" s="488">
        <f>B13/B23</f>
        <v>5.4199264775190874E-2</v>
      </c>
      <c r="L13" s="489">
        <f>C13/C23</f>
        <v>6.0139860139860141E-2</v>
      </c>
      <c r="M13" s="490">
        <f>D13/D23</f>
        <v>3.165182987141444E-2</v>
      </c>
      <c r="N13" s="27"/>
    </row>
    <row r="14" spans="1:14" x14ac:dyDescent="0.25">
      <c r="A14" s="485" t="s">
        <v>617</v>
      </c>
      <c r="B14" s="414">
        <f t="shared" ref="B14:G14" si="1">SUM(B9:B13)</f>
        <v>6261</v>
      </c>
      <c r="C14" s="497">
        <f t="shared" si="1"/>
        <v>1921</v>
      </c>
      <c r="D14" s="414">
        <f t="shared" si="1"/>
        <v>5810</v>
      </c>
      <c r="E14" s="497">
        <f t="shared" si="1"/>
        <v>10800</v>
      </c>
      <c r="F14" s="414">
        <f t="shared" si="1"/>
        <v>2170</v>
      </c>
      <c r="G14" s="414">
        <f t="shared" si="1"/>
        <v>1786</v>
      </c>
      <c r="H14" s="498">
        <f t="shared" si="0"/>
        <v>3.0244664237376369</v>
      </c>
      <c r="I14" s="499">
        <f>SUM(I9:I13)</f>
        <v>6401</v>
      </c>
      <c r="J14" s="414">
        <f>SUM(J9:J13)</f>
        <v>2300</v>
      </c>
      <c r="K14" s="500">
        <f>B14/B23</f>
        <v>0.59015929870864359</v>
      </c>
      <c r="L14" s="501">
        <f>C14/C23</f>
        <v>0.67167832167832164</v>
      </c>
      <c r="M14" s="502">
        <f>D14/D23</f>
        <v>0.71834817012858554</v>
      </c>
      <c r="N14" s="27"/>
    </row>
    <row r="15" spans="1:14" x14ac:dyDescent="0.25">
      <c r="A15" s="27"/>
      <c r="B15" s="363"/>
      <c r="C15" s="362"/>
      <c r="D15" s="362"/>
      <c r="E15" s="362"/>
      <c r="F15" s="362"/>
      <c r="G15" s="362"/>
      <c r="H15" s="362"/>
      <c r="I15" s="362"/>
      <c r="J15" s="362"/>
      <c r="K15" s="363"/>
      <c r="L15" s="363"/>
      <c r="M15" s="363"/>
      <c r="N15" s="27"/>
    </row>
    <row r="16" spans="1:14" x14ac:dyDescent="0.25">
      <c r="A16" s="62" t="s">
        <v>7</v>
      </c>
      <c r="B16" s="377">
        <v>1168</v>
      </c>
      <c r="C16" s="379">
        <v>254</v>
      </c>
      <c r="D16" s="377">
        <v>756</v>
      </c>
      <c r="E16" s="379">
        <v>1597</v>
      </c>
      <c r="F16" s="377">
        <v>329</v>
      </c>
      <c r="G16" s="377">
        <v>219</v>
      </c>
      <c r="H16" s="491">
        <f t="shared" ref="H16:H23" si="2">D16/C16</f>
        <v>2.9763779527559056</v>
      </c>
      <c r="I16" s="492">
        <v>860</v>
      </c>
      <c r="J16" s="377">
        <v>301</v>
      </c>
      <c r="K16" s="493">
        <f>B16/B23</f>
        <v>0.11009520218682251</v>
      </c>
      <c r="L16" s="494">
        <f>C16/C23</f>
        <v>8.881118881118881E-2</v>
      </c>
      <c r="M16" s="495">
        <f>D16/D23</f>
        <v>9.3471810089020765E-2</v>
      </c>
      <c r="N16" s="27"/>
    </row>
    <row r="17" spans="1:14" x14ac:dyDescent="0.25">
      <c r="A17" s="181" t="s">
        <v>26</v>
      </c>
      <c r="B17" s="388">
        <v>506</v>
      </c>
      <c r="C17" s="362">
        <v>153</v>
      </c>
      <c r="D17" s="388">
        <v>269</v>
      </c>
      <c r="E17" s="362">
        <v>577</v>
      </c>
      <c r="F17" s="388">
        <v>202</v>
      </c>
      <c r="G17" s="388">
        <v>151</v>
      </c>
      <c r="H17" s="486">
        <f t="shared" si="2"/>
        <v>1.7581699346405228</v>
      </c>
      <c r="I17" s="496">
        <v>240</v>
      </c>
      <c r="J17" s="388">
        <v>192</v>
      </c>
      <c r="K17" s="488">
        <f>B17/B23</f>
        <v>4.769535300216797E-2</v>
      </c>
      <c r="L17" s="489">
        <f>C17/C23</f>
        <v>5.3496503496503499E-2</v>
      </c>
      <c r="M17" s="490">
        <f>D17/D23</f>
        <v>3.3259149357072207E-2</v>
      </c>
      <c r="N17" s="27"/>
    </row>
    <row r="18" spans="1:14" x14ac:dyDescent="0.25">
      <c r="A18" s="62" t="s">
        <v>6</v>
      </c>
      <c r="B18" s="377">
        <v>1717</v>
      </c>
      <c r="C18" s="379">
        <v>316</v>
      </c>
      <c r="D18" s="377">
        <v>895</v>
      </c>
      <c r="E18" s="379">
        <v>1697</v>
      </c>
      <c r="F18" s="377">
        <v>469</v>
      </c>
      <c r="G18" s="377">
        <v>293</v>
      </c>
      <c r="H18" s="491">
        <f t="shared" si="2"/>
        <v>2.8322784810126582</v>
      </c>
      <c r="I18" s="492">
        <v>988</v>
      </c>
      <c r="J18" s="377">
        <v>503</v>
      </c>
      <c r="K18" s="493">
        <f>B18/B23</f>
        <v>0.16184371759826563</v>
      </c>
      <c r="L18" s="494">
        <f>C18/C23</f>
        <v>0.11048951048951049</v>
      </c>
      <c r="M18" s="495">
        <f>D18/D23</f>
        <v>0.11065776458951533</v>
      </c>
      <c r="N18" s="27"/>
    </row>
    <row r="19" spans="1:14" x14ac:dyDescent="0.25">
      <c r="A19" s="181" t="s">
        <v>27</v>
      </c>
      <c r="B19" s="388">
        <v>391</v>
      </c>
      <c r="C19" s="362">
        <v>168</v>
      </c>
      <c r="D19" s="388">
        <v>302</v>
      </c>
      <c r="E19" s="362">
        <v>665</v>
      </c>
      <c r="F19" s="388">
        <v>290</v>
      </c>
      <c r="G19" s="388">
        <v>169</v>
      </c>
      <c r="H19" s="486">
        <f t="shared" si="2"/>
        <v>1.7976190476190477</v>
      </c>
      <c r="I19" s="496">
        <v>358</v>
      </c>
      <c r="J19" s="388">
        <v>289</v>
      </c>
      <c r="K19" s="488">
        <f>B19/B23</f>
        <v>3.6855500047129792E-2</v>
      </c>
      <c r="L19" s="489">
        <f>C19/C23</f>
        <v>5.8741258741258739E-2</v>
      </c>
      <c r="M19" s="490">
        <f>D19/D23</f>
        <v>3.7339268051434227E-2</v>
      </c>
      <c r="N19" s="27"/>
    </row>
    <row r="20" spans="1:14" x14ac:dyDescent="0.25">
      <c r="A20" s="62" t="s">
        <v>25</v>
      </c>
      <c r="B20" s="377">
        <v>268</v>
      </c>
      <c r="C20" s="379">
        <v>24</v>
      </c>
      <c r="D20" s="377">
        <v>30</v>
      </c>
      <c r="E20" s="379">
        <v>57</v>
      </c>
      <c r="F20" s="377">
        <v>30</v>
      </c>
      <c r="G20" s="377">
        <v>17</v>
      </c>
      <c r="H20" s="491">
        <f t="shared" si="2"/>
        <v>1.25</v>
      </c>
      <c r="I20" s="492">
        <v>32</v>
      </c>
      <c r="J20" s="377">
        <v>29</v>
      </c>
      <c r="K20" s="493">
        <f>B20/B23</f>
        <v>2.5261570364784616E-2</v>
      </c>
      <c r="L20" s="494">
        <f>C20/C23</f>
        <v>8.3916083916083916E-3</v>
      </c>
      <c r="M20" s="495">
        <f>D20/D23</f>
        <v>3.70919881305638E-3</v>
      </c>
      <c r="N20" s="27"/>
    </row>
    <row r="21" spans="1:14" x14ac:dyDescent="0.25">
      <c r="A21" s="181" t="s">
        <v>12</v>
      </c>
      <c r="B21" s="388">
        <v>298</v>
      </c>
      <c r="C21" s="362">
        <v>24</v>
      </c>
      <c r="D21" s="388">
        <v>26</v>
      </c>
      <c r="E21" s="362">
        <v>68</v>
      </c>
      <c r="F21" s="388">
        <v>24</v>
      </c>
      <c r="G21" s="388">
        <v>19</v>
      </c>
      <c r="H21" s="486">
        <f t="shared" si="2"/>
        <v>1.0833333333333333</v>
      </c>
      <c r="I21" s="496">
        <v>26</v>
      </c>
      <c r="J21" s="388">
        <v>27</v>
      </c>
      <c r="K21" s="488">
        <f>B21/B23</f>
        <v>2.8089358092185879E-2</v>
      </c>
      <c r="L21" s="489">
        <f>C21/C23</f>
        <v>8.3916083916083916E-3</v>
      </c>
      <c r="M21" s="490">
        <f>D21/D23</f>
        <v>3.214638971315529E-3</v>
      </c>
      <c r="N21" s="27"/>
    </row>
    <row r="22" spans="1:14" x14ac:dyDescent="0.25">
      <c r="A22" s="485" t="s">
        <v>618</v>
      </c>
      <c r="B22" s="414">
        <f t="shared" ref="B22:G22" si="3">SUM(B16:B21)</f>
        <v>4348</v>
      </c>
      <c r="C22" s="497">
        <f t="shared" si="3"/>
        <v>939</v>
      </c>
      <c r="D22" s="414">
        <f t="shared" si="3"/>
        <v>2278</v>
      </c>
      <c r="E22" s="497">
        <f t="shared" si="3"/>
        <v>4661</v>
      </c>
      <c r="F22" s="414">
        <f t="shared" si="3"/>
        <v>1344</v>
      </c>
      <c r="G22" s="414">
        <f t="shared" si="3"/>
        <v>868</v>
      </c>
      <c r="H22" s="498">
        <f t="shared" si="2"/>
        <v>2.4259850905218316</v>
      </c>
      <c r="I22" s="499">
        <f>SUM(I16:I21)</f>
        <v>2504</v>
      </c>
      <c r="J22" s="414">
        <f>SUM(J16:J21)</f>
        <v>1341</v>
      </c>
      <c r="K22" s="500">
        <f>B22/B23</f>
        <v>0.40984070129135641</v>
      </c>
      <c r="L22" s="501">
        <f>C22/C23</f>
        <v>0.3283216783216783</v>
      </c>
      <c r="M22" s="502">
        <f>D22/D23</f>
        <v>0.28165182987141446</v>
      </c>
      <c r="N22" s="27"/>
    </row>
    <row r="23" spans="1:14" x14ac:dyDescent="0.25">
      <c r="A23" s="503" t="s">
        <v>619</v>
      </c>
      <c r="B23" s="372">
        <f t="shared" ref="B23:G23" si="4">B22+B14</f>
        <v>10609</v>
      </c>
      <c r="C23" s="373">
        <f t="shared" si="4"/>
        <v>2860</v>
      </c>
      <c r="D23" s="372">
        <f t="shared" si="4"/>
        <v>8088</v>
      </c>
      <c r="E23" s="373">
        <f t="shared" si="4"/>
        <v>15461</v>
      </c>
      <c r="F23" s="372">
        <f t="shared" si="4"/>
        <v>3514</v>
      </c>
      <c r="G23" s="372">
        <f t="shared" si="4"/>
        <v>2654</v>
      </c>
      <c r="H23" s="504">
        <f t="shared" si="2"/>
        <v>2.8279720279720282</v>
      </c>
      <c r="I23" s="505">
        <f>I22+I14</f>
        <v>8905</v>
      </c>
      <c r="J23" s="372">
        <f>J22+J14</f>
        <v>3641</v>
      </c>
      <c r="K23" s="506">
        <f>K22+K14</f>
        <v>1</v>
      </c>
      <c r="L23" s="507">
        <f>L22+L14</f>
        <v>1</v>
      </c>
      <c r="M23" s="508">
        <f>M22+M14</f>
        <v>1</v>
      </c>
      <c r="N23" s="27"/>
    </row>
    <row r="24" spans="1:14" x14ac:dyDescent="0.25">
      <c r="A24" s="27" t="s">
        <v>620</v>
      </c>
      <c r="B24" s="27"/>
      <c r="C24" s="34"/>
      <c r="D24" s="34"/>
      <c r="E24" s="34"/>
      <c r="F24" s="34"/>
      <c r="G24" s="34"/>
      <c r="H24" s="34"/>
      <c r="I24" s="34"/>
      <c r="J24" s="34"/>
      <c r="K24" s="27"/>
      <c r="L24" s="27"/>
      <c r="M24" s="27"/>
      <c r="N24" s="27"/>
    </row>
    <row r="25" spans="1:14" x14ac:dyDescent="0.25">
      <c r="A25" s="27" t="s">
        <v>621</v>
      </c>
      <c r="B25" s="27"/>
      <c r="C25" s="34"/>
      <c r="D25" s="34"/>
      <c r="E25" s="34"/>
      <c r="F25" s="34"/>
      <c r="G25" s="34"/>
      <c r="H25" s="34"/>
      <c r="I25" s="34"/>
      <c r="J25" s="34"/>
      <c r="K25" s="27"/>
      <c r="L25" s="27"/>
      <c r="M25" s="27"/>
      <c r="N25" s="27"/>
    </row>
    <row r="26" spans="1:14" x14ac:dyDescent="0.25">
      <c r="A26" s="27" t="s">
        <v>622</v>
      </c>
      <c r="B26" s="27"/>
      <c r="C26" s="34"/>
      <c r="D26" s="34"/>
      <c r="E26" s="34"/>
      <c r="F26" s="34"/>
      <c r="G26" s="34"/>
      <c r="H26" s="34"/>
      <c r="I26" s="34"/>
      <c r="J26" s="34"/>
      <c r="K26" s="27"/>
      <c r="L26" s="27"/>
      <c r="M26" s="27"/>
      <c r="N26" s="27"/>
    </row>
  </sheetData>
  <printOptions horizontalCentered="1"/>
  <pageMargins left="0.39370078740157483" right="0.39370078740157483" top="0.59055118110236227" bottom="0.59055118110236227" header="0.51181102362204722" footer="0.51181102362204722"/>
  <pageSetup paperSize="9" scale="95" firstPageNumber="34" orientation="landscape" useFirstPageNumber="1" r:id="rId1"/>
  <headerFooter alignWithMargins="0">
    <oddFooter>&amp;L&amp;8Rectorat - SAIO&amp;C&amp;P&amp;R&amp;8Tableaux doc références 2002 - STS districts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5"/>
  <sheetViews>
    <sheetView zoomScale="75" zoomScaleNormal="75" workbookViewId="0">
      <selection activeCell="N131" sqref="N131"/>
    </sheetView>
  </sheetViews>
  <sheetFormatPr defaultColWidth="11.44140625" defaultRowHeight="13.2" x14ac:dyDescent="0.25"/>
  <cols>
    <col min="1" max="1" width="16.44140625" style="263" customWidth="1"/>
    <col min="2" max="2" width="12.33203125" style="263" customWidth="1"/>
    <col min="3" max="3" width="4.6640625" style="263" customWidth="1"/>
    <col min="4" max="4" width="6.6640625" style="262" customWidth="1"/>
    <col min="5" max="5" width="6.5546875" style="262" customWidth="1"/>
    <col min="6" max="6" width="8" style="274" customWidth="1"/>
    <col min="7" max="7" width="6.109375" style="274" customWidth="1"/>
    <col min="8" max="8" width="6.6640625" style="321" customWidth="1"/>
    <col min="9" max="9" width="8" style="274" customWidth="1"/>
    <col min="10" max="10" width="7" style="274" customWidth="1"/>
    <col min="11" max="11" width="8" style="321" customWidth="1"/>
    <col min="12" max="12" width="8" style="274" customWidth="1"/>
    <col min="13" max="13" width="6.5546875" style="274" customWidth="1"/>
    <col min="14" max="14" width="6.5546875" style="321" customWidth="1"/>
    <col min="15" max="15" width="9.33203125" style="322" customWidth="1"/>
    <col min="16" max="16" width="6.5546875" style="322" customWidth="1"/>
    <col min="17" max="18" width="6.5546875" style="274" customWidth="1"/>
    <col min="19" max="20" width="9.88671875" style="274" customWidth="1"/>
    <col min="21" max="23" width="10" style="274" customWidth="1"/>
    <col min="24" max="26" width="8.88671875" style="274" customWidth="1"/>
    <col min="27" max="28" width="9.109375" style="274" customWidth="1"/>
    <col min="29" max="30" width="7.6640625" style="275" customWidth="1"/>
    <col min="31" max="32" width="9.33203125" style="275" customWidth="1"/>
    <col min="33" max="34" width="9.44140625" style="275" customWidth="1"/>
    <col min="35" max="35" width="8.88671875" style="275" customWidth="1"/>
    <col min="36" max="37" width="9.109375" style="275" customWidth="1"/>
    <col min="38" max="38" width="7.6640625" style="275" customWidth="1"/>
    <col min="39" max="40" width="9.33203125" style="275" customWidth="1"/>
    <col min="41" max="42" width="9.44140625" style="275" customWidth="1"/>
    <col min="43" max="44" width="8.88671875" style="275" customWidth="1"/>
    <col min="45" max="45" width="9.109375" style="275" customWidth="1"/>
    <col min="46" max="46" width="7.6640625" style="275" customWidth="1"/>
    <col min="47" max="16384" width="11.44140625" style="8"/>
  </cols>
  <sheetData>
    <row r="1" spans="1:46" x14ac:dyDescent="0.25">
      <c r="A1" s="351" t="s">
        <v>148</v>
      </c>
      <c r="B1" s="8"/>
      <c r="C1" s="261"/>
      <c r="D1" s="10"/>
      <c r="E1" s="10"/>
      <c r="F1" s="2"/>
      <c r="G1" s="2"/>
      <c r="H1" s="2"/>
      <c r="I1" s="2"/>
      <c r="J1" s="2"/>
      <c r="K1" s="2"/>
      <c r="L1" s="2"/>
      <c r="M1" s="2"/>
      <c r="N1" s="2"/>
      <c r="O1" s="262"/>
      <c r="P1" s="68"/>
      <c r="Q1" s="68"/>
      <c r="R1" s="8"/>
      <c r="S1" s="27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s="263" customFormat="1" ht="18" customHeight="1" x14ac:dyDescent="0.2">
      <c r="A2" s="352"/>
      <c r="B2" s="352"/>
      <c r="C2" s="353"/>
      <c r="D2" s="354"/>
      <c r="E2" s="354"/>
      <c r="F2" s="590" t="s">
        <v>132</v>
      </c>
      <c r="G2" s="590" t="s">
        <v>133</v>
      </c>
      <c r="H2" s="590" t="s">
        <v>88</v>
      </c>
      <c r="I2" s="590" t="s">
        <v>135</v>
      </c>
      <c r="J2" s="590" t="s">
        <v>134</v>
      </c>
      <c r="K2" s="590" t="s">
        <v>136</v>
      </c>
      <c r="L2" s="590" t="s">
        <v>137</v>
      </c>
      <c r="M2" s="590" t="s">
        <v>138</v>
      </c>
      <c r="N2" s="590" t="s">
        <v>139</v>
      </c>
      <c r="O2" s="590" t="s">
        <v>738</v>
      </c>
      <c r="P2" s="591" t="s">
        <v>471</v>
      </c>
      <c r="Q2" s="591" t="s">
        <v>140</v>
      </c>
      <c r="R2" s="591" t="s">
        <v>141</v>
      </c>
      <c r="S2" s="86"/>
    </row>
    <row r="3" spans="1:46" s="265" customFormat="1" ht="18" customHeight="1" x14ac:dyDescent="0.25">
      <c r="A3" s="355" t="s">
        <v>86</v>
      </c>
      <c r="B3" s="355" t="s">
        <v>87</v>
      </c>
      <c r="C3" s="356"/>
      <c r="D3" s="357" t="s">
        <v>149</v>
      </c>
      <c r="E3" s="357" t="s">
        <v>149</v>
      </c>
      <c r="F3" s="590"/>
      <c r="G3" s="590"/>
      <c r="H3" s="590"/>
      <c r="I3" s="590"/>
      <c r="J3" s="590"/>
      <c r="K3" s="590"/>
      <c r="L3" s="590"/>
      <c r="M3" s="590"/>
      <c r="N3" s="590"/>
      <c r="O3" s="590"/>
      <c r="P3" s="592"/>
      <c r="Q3" s="592"/>
      <c r="R3" s="592"/>
      <c r="S3" s="264"/>
    </row>
    <row r="4" spans="1:46" x14ac:dyDescent="0.25">
      <c r="A4" s="266" t="s">
        <v>162</v>
      </c>
      <c r="B4" s="266" t="s">
        <v>54</v>
      </c>
      <c r="C4" s="358" t="s">
        <v>472</v>
      </c>
      <c r="D4" s="268" t="s">
        <v>144</v>
      </c>
      <c r="E4" s="268" t="s">
        <v>145</v>
      </c>
      <c r="F4" s="269">
        <v>12</v>
      </c>
      <c r="G4" s="269">
        <v>35</v>
      </c>
      <c r="H4" s="270">
        <f>F4+G4</f>
        <v>47</v>
      </c>
      <c r="I4" s="269">
        <v>13</v>
      </c>
      <c r="J4" s="269">
        <v>40</v>
      </c>
      <c r="K4" s="270">
        <f>I4+J4</f>
        <v>53</v>
      </c>
      <c r="L4" s="269">
        <v>8</v>
      </c>
      <c r="M4" s="269">
        <v>24</v>
      </c>
      <c r="N4" s="270">
        <f>SUM(L4:M4)</f>
        <v>32</v>
      </c>
      <c r="O4" s="271">
        <f>M4/N4</f>
        <v>0.75</v>
      </c>
      <c r="P4" s="272">
        <v>0.75862068965517238</v>
      </c>
      <c r="Q4" s="272">
        <v>0.73333333333333328</v>
      </c>
      <c r="R4" s="272">
        <v>0.65217391304347827</v>
      </c>
      <c r="S4" s="273"/>
      <c r="AM4" s="276"/>
      <c r="AN4" s="276"/>
      <c r="AO4" s="276"/>
      <c r="AP4" s="276"/>
      <c r="AQ4" s="276"/>
      <c r="AR4" s="276"/>
    </row>
    <row r="5" spans="1:46" x14ac:dyDescent="0.25">
      <c r="A5" s="277" t="s">
        <v>163</v>
      </c>
      <c r="B5" s="277" t="s">
        <v>98</v>
      </c>
      <c r="C5" s="359" t="s">
        <v>473</v>
      </c>
      <c r="D5" s="186" t="s">
        <v>144</v>
      </c>
      <c r="E5" s="186" t="s">
        <v>145</v>
      </c>
      <c r="F5" s="279">
        <v>12</v>
      </c>
      <c r="G5" s="279">
        <v>37</v>
      </c>
      <c r="H5" s="280">
        <f>F5+G5</f>
        <v>49</v>
      </c>
      <c r="I5" s="279">
        <v>15</v>
      </c>
      <c r="J5" s="279">
        <v>40</v>
      </c>
      <c r="K5" s="280">
        <f>I5+J5</f>
        <v>55</v>
      </c>
      <c r="L5" s="279">
        <v>9</v>
      </c>
      <c r="M5" s="279">
        <v>21</v>
      </c>
      <c r="N5" s="280">
        <f>SUM(L5:M5)</f>
        <v>30</v>
      </c>
      <c r="O5" s="281">
        <f t="shared" ref="O5:O21" si="0">M5/N5</f>
        <v>0.7</v>
      </c>
      <c r="P5" s="282">
        <v>0.78125</v>
      </c>
      <c r="Q5" s="281">
        <v>0.75</v>
      </c>
      <c r="R5" s="282">
        <v>0.73333333333333328</v>
      </c>
      <c r="S5" s="273"/>
    </row>
    <row r="6" spans="1:46" x14ac:dyDescent="0.25">
      <c r="A6" s="283"/>
      <c r="B6" s="283"/>
      <c r="C6" s="360"/>
      <c r="D6" s="284"/>
      <c r="E6" s="284"/>
      <c r="F6" s="285">
        <f>SUM(F4:F5)</f>
        <v>24</v>
      </c>
      <c r="G6" s="285">
        <f t="shared" ref="G6:N6" si="1">SUM(G4:G5)</f>
        <v>72</v>
      </c>
      <c r="H6" s="285">
        <f t="shared" si="1"/>
        <v>96</v>
      </c>
      <c r="I6" s="285">
        <f t="shared" si="1"/>
        <v>28</v>
      </c>
      <c r="J6" s="285">
        <f t="shared" si="1"/>
        <v>80</v>
      </c>
      <c r="K6" s="285">
        <f t="shared" si="1"/>
        <v>108</v>
      </c>
      <c r="L6" s="285">
        <f t="shared" si="1"/>
        <v>17</v>
      </c>
      <c r="M6" s="285">
        <f t="shared" si="1"/>
        <v>45</v>
      </c>
      <c r="N6" s="285">
        <f t="shared" si="1"/>
        <v>62</v>
      </c>
      <c r="O6" s="286">
        <f t="shared" si="0"/>
        <v>0.72580645161290325</v>
      </c>
      <c r="P6" s="287">
        <v>0.77049180327868849</v>
      </c>
      <c r="Q6" s="286">
        <v>0.74193548387096775</v>
      </c>
      <c r="R6" s="286">
        <v>0.69811320754716977</v>
      </c>
      <c r="S6" s="273"/>
      <c r="AM6" s="276"/>
      <c r="AN6" s="276"/>
      <c r="AO6" s="276"/>
      <c r="AP6" s="276"/>
      <c r="AQ6" s="276"/>
      <c r="AR6" s="276"/>
    </row>
    <row r="7" spans="1:46" x14ac:dyDescent="0.25">
      <c r="A7" s="86"/>
      <c r="B7" s="593" t="s">
        <v>211</v>
      </c>
      <c r="C7" s="593"/>
      <c r="D7" s="593"/>
      <c r="E7" s="593"/>
      <c r="F7" s="273"/>
      <c r="G7" s="273"/>
      <c r="H7" s="288"/>
      <c r="I7" s="273"/>
      <c r="J7" s="273"/>
      <c r="K7" s="288"/>
      <c r="L7" s="273"/>
      <c r="M7" s="273"/>
      <c r="N7" s="288"/>
      <c r="O7" s="289"/>
      <c r="P7" s="273">
        <v>61</v>
      </c>
      <c r="Q7" s="273">
        <v>62</v>
      </c>
      <c r="R7" s="273">
        <v>53</v>
      </c>
      <c r="S7" s="273"/>
    </row>
    <row r="8" spans="1:46" ht="6" customHeight="1" x14ac:dyDescent="0.25">
      <c r="A8" s="290"/>
      <c r="B8" s="291"/>
      <c r="C8" s="86"/>
      <c r="D8" s="292"/>
      <c r="E8" s="292"/>
      <c r="F8" s="273"/>
      <c r="G8" s="273"/>
      <c r="H8" s="288"/>
      <c r="I8" s="273"/>
      <c r="J8" s="273"/>
      <c r="K8" s="288"/>
      <c r="L8" s="273"/>
      <c r="M8" s="273"/>
      <c r="N8" s="288"/>
      <c r="O8" s="289"/>
      <c r="P8" s="152"/>
      <c r="Q8" s="273"/>
      <c r="R8" s="273"/>
      <c r="S8" s="273"/>
      <c r="AM8" s="276"/>
      <c r="AN8" s="276"/>
      <c r="AO8" s="276"/>
      <c r="AP8" s="276"/>
      <c r="AQ8" s="276"/>
      <c r="AR8" s="276"/>
    </row>
    <row r="9" spans="1:46" x14ac:dyDescent="0.25">
      <c r="A9" s="267" t="s">
        <v>153</v>
      </c>
      <c r="B9" s="266" t="s">
        <v>97</v>
      </c>
      <c r="C9" s="267" t="s">
        <v>473</v>
      </c>
      <c r="D9" s="268" t="s">
        <v>89</v>
      </c>
      <c r="E9" s="268" t="s">
        <v>118</v>
      </c>
      <c r="F9" s="269">
        <v>19</v>
      </c>
      <c r="G9" s="269">
        <v>74</v>
      </c>
      <c r="H9" s="270">
        <f>F9+G9</f>
        <v>93</v>
      </c>
      <c r="I9" s="269">
        <v>35</v>
      </c>
      <c r="J9" s="269">
        <v>129</v>
      </c>
      <c r="K9" s="270">
        <f>I9+J9</f>
        <v>164</v>
      </c>
      <c r="L9" s="269">
        <v>18</v>
      </c>
      <c r="M9" s="269">
        <v>70</v>
      </c>
      <c r="N9" s="270">
        <f>SUM(L9:M9)</f>
        <v>88</v>
      </c>
      <c r="O9" s="272">
        <f t="shared" si="0"/>
        <v>0.79545454545454541</v>
      </c>
      <c r="P9" s="272">
        <v>0.80769230769230771</v>
      </c>
      <c r="Q9" s="272">
        <v>0.74545454545454548</v>
      </c>
      <c r="R9" s="272">
        <v>0.8045977011494253</v>
      </c>
      <c r="S9" s="273"/>
      <c r="AM9" s="276"/>
      <c r="AN9" s="276"/>
      <c r="AO9" s="276"/>
      <c r="AP9" s="276"/>
      <c r="AQ9" s="276"/>
      <c r="AR9" s="276"/>
    </row>
    <row r="10" spans="1:46" x14ac:dyDescent="0.25">
      <c r="A10" s="278" t="s">
        <v>155</v>
      </c>
      <c r="B10" s="277" t="s">
        <v>6</v>
      </c>
      <c r="C10" s="278" t="s">
        <v>474</v>
      </c>
      <c r="D10" s="186" t="s">
        <v>89</v>
      </c>
      <c r="E10" s="186" t="s">
        <v>118</v>
      </c>
      <c r="F10" s="279">
        <v>32</v>
      </c>
      <c r="G10" s="279">
        <v>131</v>
      </c>
      <c r="H10" s="280">
        <f>F10+G10</f>
        <v>163</v>
      </c>
      <c r="I10" s="279">
        <v>45</v>
      </c>
      <c r="J10" s="279">
        <v>170</v>
      </c>
      <c r="K10" s="280">
        <f>I10+J10</f>
        <v>215</v>
      </c>
      <c r="L10" s="279">
        <v>18</v>
      </c>
      <c r="M10" s="279">
        <v>87</v>
      </c>
      <c r="N10" s="280">
        <f>SUM(L10:M10)</f>
        <v>105</v>
      </c>
      <c r="O10" s="282">
        <f t="shared" si="0"/>
        <v>0.82857142857142863</v>
      </c>
      <c r="P10" s="282">
        <v>0.79411764705882348</v>
      </c>
      <c r="Q10" s="282">
        <v>0.77272727272727271</v>
      </c>
      <c r="R10" s="282">
        <v>0.71084337349397586</v>
      </c>
      <c r="S10" s="273"/>
      <c r="AM10" s="276"/>
      <c r="AN10" s="276"/>
      <c r="AO10" s="276"/>
      <c r="AP10" s="276"/>
      <c r="AQ10" s="276"/>
      <c r="AR10" s="276"/>
    </row>
    <row r="11" spans="1:46" x14ac:dyDescent="0.25">
      <c r="A11" s="283"/>
      <c r="B11" s="283"/>
      <c r="C11" s="72"/>
      <c r="D11" s="284"/>
      <c r="E11" s="284"/>
      <c r="F11" s="285">
        <f>SUM(F9:F10)</f>
        <v>51</v>
      </c>
      <c r="G11" s="285">
        <f t="shared" ref="G11:N11" si="2">SUM(G9:G10)</f>
        <v>205</v>
      </c>
      <c r="H11" s="285">
        <f t="shared" si="2"/>
        <v>256</v>
      </c>
      <c r="I11" s="285">
        <f t="shared" si="2"/>
        <v>80</v>
      </c>
      <c r="J11" s="285">
        <f t="shared" si="2"/>
        <v>299</v>
      </c>
      <c r="K11" s="285">
        <f t="shared" si="2"/>
        <v>379</v>
      </c>
      <c r="L11" s="285">
        <f t="shared" si="2"/>
        <v>36</v>
      </c>
      <c r="M11" s="285">
        <f t="shared" si="2"/>
        <v>157</v>
      </c>
      <c r="N11" s="285">
        <f t="shared" si="2"/>
        <v>193</v>
      </c>
      <c r="O11" s="286">
        <f t="shared" si="0"/>
        <v>0.81347150259067358</v>
      </c>
      <c r="P11" s="286">
        <v>0.80097087378640774</v>
      </c>
      <c r="Q11" s="286">
        <v>0.75909090909090904</v>
      </c>
      <c r="R11" s="286">
        <v>0.75882352941176467</v>
      </c>
      <c r="S11" s="273"/>
      <c r="AM11" s="276"/>
      <c r="AN11" s="276"/>
      <c r="AO11" s="276"/>
      <c r="AP11" s="276"/>
      <c r="AQ11" s="276"/>
      <c r="AR11" s="276"/>
    </row>
    <row r="12" spans="1:46" x14ac:dyDescent="0.25">
      <c r="A12" s="291"/>
      <c r="B12" s="593" t="s">
        <v>211</v>
      </c>
      <c r="C12" s="593"/>
      <c r="D12" s="593"/>
      <c r="E12" s="593"/>
      <c r="F12" s="273"/>
      <c r="G12" s="273"/>
      <c r="H12" s="288"/>
      <c r="I12" s="273"/>
      <c r="J12" s="273"/>
      <c r="K12" s="288"/>
      <c r="L12" s="273"/>
      <c r="M12" s="273"/>
      <c r="N12" s="288"/>
      <c r="O12" s="289"/>
      <c r="P12" s="293">
        <v>206</v>
      </c>
      <c r="Q12" s="293">
        <v>220</v>
      </c>
      <c r="R12" s="294">
        <v>170</v>
      </c>
      <c r="S12" s="273"/>
      <c r="AM12" s="276"/>
      <c r="AN12" s="276"/>
      <c r="AO12" s="276"/>
      <c r="AP12" s="276"/>
      <c r="AQ12" s="276"/>
      <c r="AR12" s="276"/>
    </row>
    <row r="13" spans="1:46" ht="6" customHeight="1" x14ac:dyDescent="0.25">
      <c r="A13" s="291"/>
      <c r="B13" s="291"/>
      <c r="C13" s="86"/>
      <c r="D13" s="292"/>
      <c r="E13" s="292"/>
      <c r="F13" s="273"/>
      <c r="G13" s="273"/>
      <c r="H13" s="288"/>
      <c r="I13" s="273"/>
      <c r="J13" s="273"/>
      <c r="K13" s="288"/>
      <c r="L13" s="273"/>
      <c r="M13" s="273"/>
      <c r="N13" s="288"/>
      <c r="O13" s="289"/>
      <c r="P13" s="152"/>
      <c r="Q13" s="273"/>
      <c r="R13" s="273"/>
      <c r="S13" s="273"/>
      <c r="AM13" s="276"/>
      <c r="AN13" s="276"/>
      <c r="AO13" s="276"/>
      <c r="AP13" s="276"/>
      <c r="AQ13" s="276"/>
      <c r="AR13" s="276"/>
    </row>
    <row r="14" spans="1:46" x14ac:dyDescent="0.25">
      <c r="A14" s="267" t="s">
        <v>156</v>
      </c>
      <c r="B14" s="266" t="s">
        <v>107</v>
      </c>
      <c r="C14" s="267" t="s">
        <v>473</v>
      </c>
      <c r="D14" s="268" t="s">
        <v>89</v>
      </c>
      <c r="E14" s="268" t="s">
        <v>119</v>
      </c>
      <c r="F14" s="269">
        <v>9</v>
      </c>
      <c r="G14" s="269">
        <v>16</v>
      </c>
      <c r="H14" s="270">
        <f>F14+G14</f>
        <v>25</v>
      </c>
      <c r="I14" s="269">
        <v>17</v>
      </c>
      <c r="J14" s="269">
        <v>31</v>
      </c>
      <c r="K14" s="270">
        <f>I14+J14</f>
        <v>48</v>
      </c>
      <c r="L14" s="269">
        <v>9</v>
      </c>
      <c r="M14" s="269">
        <v>17</v>
      </c>
      <c r="N14" s="270">
        <f>SUM(L14:M14)</f>
        <v>26</v>
      </c>
      <c r="O14" s="272">
        <f t="shared" si="0"/>
        <v>0.65384615384615385</v>
      </c>
      <c r="P14" s="272">
        <v>0.53846153846153844</v>
      </c>
      <c r="Q14" s="272">
        <v>0.625</v>
      </c>
      <c r="R14" s="272">
        <v>0.7142857142857143</v>
      </c>
      <c r="S14" s="273"/>
      <c r="AM14" s="276"/>
      <c r="AN14" s="276"/>
      <c r="AO14" s="276"/>
      <c r="AP14" s="276"/>
      <c r="AQ14" s="276"/>
      <c r="AR14" s="276"/>
    </row>
    <row r="15" spans="1:46" x14ac:dyDescent="0.25">
      <c r="A15" s="278" t="s">
        <v>155</v>
      </c>
      <c r="B15" s="277" t="s">
        <v>6</v>
      </c>
      <c r="C15" s="278" t="s">
        <v>473</v>
      </c>
      <c r="D15" s="186" t="s">
        <v>89</v>
      </c>
      <c r="E15" s="186" t="s">
        <v>119</v>
      </c>
      <c r="F15" s="279">
        <v>50</v>
      </c>
      <c r="G15" s="279">
        <v>47</v>
      </c>
      <c r="H15" s="280">
        <f>F15+G15</f>
        <v>97</v>
      </c>
      <c r="I15" s="279">
        <v>87</v>
      </c>
      <c r="J15" s="279">
        <v>89</v>
      </c>
      <c r="K15" s="280">
        <f>I15+J15</f>
        <v>176</v>
      </c>
      <c r="L15" s="279">
        <v>45</v>
      </c>
      <c r="M15" s="279">
        <v>46</v>
      </c>
      <c r="N15" s="280">
        <f>SUM(L15:M15)</f>
        <v>91</v>
      </c>
      <c r="O15" s="282">
        <f t="shared" si="0"/>
        <v>0.50549450549450547</v>
      </c>
      <c r="P15" s="282">
        <v>0.4935064935064935</v>
      </c>
      <c r="Q15" s="282">
        <v>0.38947368421052631</v>
      </c>
      <c r="R15" s="282">
        <v>0.5056179775280899</v>
      </c>
      <c r="S15" s="273"/>
      <c r="AM15" s="276"/>
      <c r="AN15" s="276"/>
      <c r="AO15" s="276"/>
      <c r="AP15" s="276"/>
      <c r="AQ15" s="276"/>
      <c r="AR15" s="276"/>
    </row>
    <row r="16" spans="1:46" x14ac:dyDescent="0.25">
      <c r="A16" s="283"/>
      <c r="B16" s="283"/>
      <c r="C16" s="72"/>
      <c r="D16" s="284"/>
      <c r="E16" s="284"/>
      <c r="F16" s="285">
        <f>SUM(F14:F15)</f>
        <v>59</v>
      </c>
      <c r="G16" s="285">
        <f t="shared" ref="G16:N16" si="3">SUM(G14:G15)</f>
        <v>63</v>
      </c>
      <c r="H16" s="285">
        <f t="shared" si="3"/>
        <v>122</v>
      </c>
      <c r="I16" s="285">
        <f t="shared" si="3"/>
        <v>104</v>
      </c>
      <c r="J16" s="285">
        <f t="shared" si="3"/>
        <v>120</v>
      </c>
      <c r="K16" s="285">
        <f t="shared" si="3"/>
        <v>224</v>
      </c>
      <c r="L16" s="285">
        <f t="shared" si="3"/>
        <v>54</v>
      </c>
      <c r="M16" s="285">
        <f t="shared" si="3"/>
        <v>63</v>
      </c>
      <c r="N16" s="285">
        <f t="shared" si="3"/>
        <v>117</v>
      </c>
      <c r="O16" s="286">
        <f t="shared" si="0"/>
        <v>0.53846153846153844</v>
      </c>
      <c r="P16" s="287">
        <v>0.5</v>
      </c>
      <c r="Q16" s="286">
        <v>0.42342342342342343</v>
      </c>
      <c r="R16" s="286">
        <v>0.52083333333333337</v>
      </c>
      <c r="S16" s="273"/>
      <c r="AM16" s="276"/>
      <c r="AN16" s="276"/>
      <c r="AO16" s="276"/>
      <c r="AP16" s="276"/>
      <c r="AQ16" s="276"/>
      <c r="AR16" s="276"/>
    </row>
    <row r="17" spans="1:44" x14ac:dyDescent="0.25">
      <c r="A17" s="291"/>
      <c r="B17" s="593" t="s">
        <v>211</v>
      </c>
      <c r="C17" s="593"/>
      <c r="D17" s="593"/>
      <c r="E17" s="593"/>
      <c r="F17" s="273"/>
      <c r="G17" s="273"/>
      <c r="H17" s="288"/>
      <c r="I17" s="273"/>
      <c r="J17" s="273"/>
      <c r="K17" s="288"/>
      <c r="L17" s="273"/>
      <c r="M17" s="273"/>
      <c r="N17" s="288"/>
      <c r="O17" s="152"/>
      <c r="P17" s="273">
        <v>90</v>
      </c>
      <c r="Q17" s="273">
        <v>111</v>
      </c>
      <c r="R17" s="273">
        <v>96</v>
      </c>
      <c r="S17" s="273"/>
      <c r="AM17" s="276"/>
      <c r="AN17" s="276"/>
      <c r="AO17" s="276"/>
      <c r="AP17" s="276"/>
      <c r="AQ17" s="276"/>
      <c r="AR17" s="276"/>
    </row>
    <row r="18" spans="1:44" ht="6" customHeight="1" x14ac:dyDescent="0.25">
      <c r="A18" s="291"/>
      <c r="B18" s="291"/>
      <c r="C18" s="86"/>
      <c r="D18" s="292"/>
      <c r="E18" s="292"/>
      <c r="F18" s="273"/>
      <c r="G18" s="273"/>
      <c r="H18" s="288"/>
      <c r="I18" s="273"/>
      <c r="J18" s="273"/>
      <c r="K18" s="288"/>
      <c r="L18" s="273"/>
      <c r="M18" s="273"/>
      <c r="N18" s="288"/>
      <c r="O18" s="152"/>
      <c r="P18" s="152"/>
      <c r="Q18" s="273"/>
      <c r="R18" s="273"/>
      <c r="S18" s="273"/>
      <c r="AM18" s="276"/>
      <c r="AN18" s="276"/>
      <c r="AO18" s="276"/>
      <c r="AP18" s="276"/>
      <c r="AQ18" s="276"/>
      <c r="AR18" s="276"/>
    </row>
    <row r="19" spans="1:44" x14ac:dyDescent="0.25">
      <c r="A19" s="267" t="s">
        <v>153</v>
      </c>
      <c r="B19" s="266" t="s">
        <v>97</v>
      </c>
      <c r="C19" s="267" t="s">
        <v>474</v>
      </c>
      <c r="D19" s="268" t="s">
        <v>118</v>
      </c>
      <c r="E19" s="268" t="s">
        <v>119</v>
      </c>
      <c r="F19" s="269">
        <v>20</v>
      </c>
      <c r="G19" s="269">
        <v>46</v>
      </c>
      <c r="H19" s="270">
        <f>F19+G19</f>
        <v>66</v>
      </c>
      <c r="I19" s="269">
        <v>27</v>
      </c>
      <c r="J19" s="269">
        <v>80</v>
      </c>
      <c r="K19" s="270">
        <f>I19+J19</f>
        <v>107</v>
      </c>
      <c r="L19" s="269">
        <v>18</v>
      </c>
      <c r="M19" s="269">
        <v>40</v>
      </c>
      <c r="N19" s="270">
        <f>SUM(L19:M19)</f>
        <v>58</v>
      </c>
      <c r="O19" s="271">
        <f t="shared" si="0"/>
        <v>0.68965517241379315</v>
      </c>
      <c r="P19" s="295">
        <v>0.75438596491228072</v>
      </c>
      <c r="Q19" s="295">
        <v>0.7068965517241379</v>
      </c>
      <c r="R19" s="295">
        <v>0.55882352941176472</v>
      </c>
      <c r="S19" s="273"/>
    </row>
    <row r="20" spans="1:44" x14ac:dyDescent="0.25">
      <c r="A20" s="278" t="s">
        <v>155</v>
      </c>
      <c r="B20" s="277" t="s">
        <v>6</v>
      </c>
      <c r="C20" s="278" t="s">
        <v>472</v>
      </c>
      <c r="D20" s="186" t="s">
        <v>118</v>
      </c>
      <c r="E20" s="186" t="s">
        <v>119</v>
      </c>
      <c r="F20" s="279">
        <v>24</v>
      </c>
      <c r="G20" s="279">
        <v>31</v>
      </c>
      <c r="H20" s="280">
        <f>F20+G20</f>
        <v>55</v>
      </c>
      <c r="I20" s="279">
        <v>31</v>
      </c>
      <c r="J20" s="279">
        <v>47</v>
      </c>
      <c r="K20" s="280">
        <f>I20+J20</f>
        <v>78</v>
      </c>
      <c r="L20" s="279">
        <v>18</v>
      </c>
      <c r="M20" s="279">
        <v>30</v>
      </c>
      <c r="N20" s="280">
        <f>SUM(L20:M20)</f>
        <v>48</v>
      </c>
      <c r="O20" s="282">
        <f t="shared" si="0"/>
        <v>0.625</v>
      </c>
      <c r="P20" s="296">
        <v>0.51851851851851849</v>
      </c>
      <c r="Q20" s="297">
        <v>0.5</v>
      </c>
      <c r="R20" s="297">
        <v>0.5</v>
      </c>
      <c r="S20" s="273"/>
    </row>
    <row r="21" spans="1:44" x14ac:dyDescent="0.25">
      <c r="A21" s="283"/>
      <c r="B21" s="283"/>
      <c r="C21" s="72"/>
      <c r="D21" s="284"/>
      <c r="E21" s="284"/>
      <c r="F21" s="285">
        <f>SUM(F19:F20)</f>
        <v>44</v>
      </c>
      <c r="G21" s="285">
        <f t="shared" ref="G21:N21" si="4">SUM(G19:G20)</f>
        <v>77</v>
      </c>
      <c r="H21" s="285">
        <f t="shared" si="4"/>
        <v>121</v>
      </c>
      <c r="I21" s="285">
        <f t="shared" si="4"/>
        <v>58</v>
      </c>
      <c r="J21" s="285">
        <f t="shared" si="4"/>
        <v>127</v>
      </c>
      <c r="K21" s="285">
        <f t="shared" si="4"/>
        <v>185</v>
      </c>
      <c r="L21" s="285">
        <f t="shared" si="4"/>
        <v>36</v>
      </c>
      <c r="M21" s="285">
        <f t="shared" si="4"/>
        <v>70</v>
      </c>
      <c r="N21" s="285">
        <f t="shared" si="4"/>
        <v>106</v>
      </c>
      <c r="O21" s="287">
        <f t="shared" si="0"/>
        <v>0.660377358490566</v>
      </c>
      <c r="P21" s="298">
        <v>0.63963963963963966</v>
      </c>
      <c r="Q21" s="298">
        <v>0.63043478260869568</v>
      </c>
      <c r="R21" s="299">
        <v>0.52941176470588236</v>
      </c>
      <c r="S21" s="273"/>
    </row>
    <row r="22" spans="1:44" x14ac:dyDescent="0.25">
      <c r="A22" s="291"/>
      <c r="B22" s="593" t="s">
        <v>211</v>
      </c>
      <c r="C22" s="593"/>
      <c r="D22" s="593"/>
      <c r="E22" s="593"/>
      <c r="F22" s="273"/>
      <c r="G22" s="273"/>
      <c r="H22" s="288"/>
      <c r="I22" s="273"/>
      <c r="J22" s="273"/>
      <c r="K22" s="288"/>
      <c r="L22" s="273"/>
      <c r="M22" s="273"/>
      <c r="N22" s="288"/>
      <c r="O22" s="152"/>
      <c r="P22" s="273">
        <v>111</v>
      </c>
      <c r="Q22" s="273">
        <v>92</v>
      </c>
      <c r="R22" s="273">
        <v>68</v>
      </c>
      <c r="S22" s="273"/>
    </row>
    <row r="23" spans="1:44" ht="6" customHeight="1" x14ac:dyDescent="0.25">
      <c r="A23" s="291"/>
      <c r="B23" s="291"/>
      <c r="C23" s="86"/>
      <c r="D23" s="292"/>
      <c r="E23" s="292"/>
      <c r="F23" s="273"/>
      <c r="G23" s="273"/>
      <c r="H23" s="288"/>
      <c r="I23" s="273"/>
      <c r="J23" s="273"/>
      <c r="K23" s="288"/>
      <c r="L23" s="273"/>
      <c r="M23" s="273"/>
      <c r="N23" s="288"/>
      <c r="O23" s="152"/>
      <c r="P23" s="152"/>
      <c r="Q23" s="273"/>
      <c r="R23" s="273"/>
      <c r="S23" s="273"/>
    </row>
    <row r="24" spans="1:44" x14ac:dyDescent="0.25">
      <c r="A24" s="267" t="s">
        <v>153</v>
      </c>
      <c r="B24" s="266" t="s">
        <v>97</v>
      </c>
      <c r="C24" s="267" t="s">
        <v>473</v>
      </c>
      <c r="D24" s="268" t="s">
        <v>117</v>
      </c>
      <c r="E24" s="268" t="s">
        <v>118</v>
      </c>
      <c r="F24" s="269">
        <v>2</v>
      </c>
      <c r="G24" s="269">
        <v>7</v>
      </c>
      <c r="H24" s="270">
        <f>F24+G24</f>
        <v>9</v>
      </c>
      <c r="I24" s="269">
        <v>4</v>
      </c>
      <c r="J24" s="269">
        <v>14</v>
      </c>
      <c r="K24" s="270">
        <f>I24+J24</f>
        <v>18</v>
      </c>
      <c r="L24" s="269">
        <v>2</v>
      </c>
      <c r="M24" s="269">
        <v>7</v>
      </c>
      <c r="N24" s="270">
        <f>SUM(L24:M24)</f>
        <v>9</v>
      </c>
      <c r="O24" s="272">
        <f>M24/N24</f>
        <v>0.77777777777777779</v>
      </c>
      <c r="P24" s="271">
        <v>1</v>
      </c>
      <c r="Q24" s="271">
        <v>0.4</v>
      </c>
      <c r="R24" s="272">
        <v>0.33333333333333331</v>
      </c>
      <c r="S24" s="273"/>
      <c r="AM24" s="276"/>
      <c r="AN24" s="276"/>
      <c r="AO24" s="276"/>
      <c r="AP24" s="276"/>
      <c r="AQ24" s="276"/>
      <c r="AR24" s="276"/>
    </row>
    <row r="25" spans="1:44" x14ac:dyDescent="0.25">
      <c r="A25" s="278" t="s">
        <v>155</v>
      </c>
      <c r="B25" s="277" t="s">
        <v>6</v>
      </c>
      <c r="C25" s="278" t="s">
        <v>474</v>
      </c>
      <c r="D25" s="186" t="s">
        <v>117</v>
      </c>
      <c r="E25" s="186" t="s">
        <v>118</v>
      </c>
      <c r="F25" s="279">
        <v>1</v>
      </c>
      <c r="G25" s="279">
        <v>2</v>
      </c>
      <c r="H25" s="280">
        <f>F25+G25</f>
        <v>3</v>
      </c>
      <c r="I25" s="279">
        <v>5</v>
      </c>
      <c r="J25" s="279">
        <v>6</v>
      </c>
      <c r="K25" s="280">
        <f>I25+J25</f>
        <v>11</v>
      </c>
      <c r="L25" s="279">
        <v>1</v>
      </c>
      <c r="M25" s="279">
        <v>2</v>
      </c>
      <c r="N25" s="280">
        <f>SUM(L25:M25)</f>
        <v>3</v>
      </c>
      <c r="O25" s="282">
        <f>M25/N25</f>
        <v>0.66666666666666663</v>
      </c>
      <c r="P25" s="282">
        <v>0.18181818181818182</v>
      </c>
      <c r="Q25" s="281">
        <v>0</v>
      </c>
      <c r="R25" s="281">
        <v>0.8</v>
      </c>
      <c r="S25" s="273"/>
      <c r="AM25" s="276"/>
      <c r="AN25" s="276"/>
      <c r="AO25" s="276"/>
      <c r="AP25" s="276"/>
      <c r="AQ25" s="276"/>
      <c r="AR25" s="276"/>
    </row>
    <row r="26" spans="1:44" x14ac:dyDescent="0.25">
      <c r="A26" s="283"/>
      <c r="B26" s="283"/>
      <c r="C26" s="72"/>
      <c r="D26" s="284"/>
      <c r="E26" s="284"/>
      <c r="F26" s="285">
        <f>SUM(F24:F25)</f>
        <v>3</v>
      </c>
      <c r="G26" s="285">
        <f t="shared" ref="G26:N26" si="5">SUM(G24:G25)</f>
        <v>9</v>
      </c>
      <c r="H26" s="285">
        <f t="shared" si="5"/>
        <v>12</v>
      </c>
      <c r="I26" s="285">
        <f t="shared" si="5"/>
        <v>9</v>
      </c>
      <c r="J26" s="285">
        <f t="shared" si="5"/>
        <v>20</v>
      </c>
      <c r="K26" s="285">
        <f t="shared" si="5"/>
        <v>29</v>
      </c>
      <c r="L26" s="285">
        <f t="shared" si="5"/>
        <v>3</v>
      </c>
      <c r="M26" s="285">
        <f t="shared" si="5"/>
        <v>9</v>
      </c>
      <c r="N26" s="285">
        <f t="shared" si="5"/>
        <v>12</v>
      </c>
      <c r="O26" s="287">
        <f>M26/N26</f>
        <v>0.75</v>
      </c>
      <c r="P26" s="286">
        <v>0.4375</v>
      </c>
      <c r="Q26" s="286">
        <v>0.2857142857142857</v>
      </c>
      <c r="R26" s="286">
        <v>0.625</v>
      </c>
      <c r="S26" s="273"/>
      <c r="AM26" s="276"/>
      <c r="AN26" s="276"/>
      <c r="AO26" s="276"/>
      <c r="AP26" s="276"/>
      <c r="AQ26" s="276"/>
      <c r="AR26" s="276"/>
    </row>
    <row r="27" spans="1:44" x14ac:dyDescent="0.25">
      <c r="A27" s="291"/>
      <c r="B27" s="593" t="s">
        <v>211</v>
      </c>
      <c r="C27" s="593"/>
      <c r="D27" s="593"/>
      <c r="E27" s="593"/>
      <c r="F27" s="273"/>
      <c r="G27" s="273"/>
      <c r="H27" s="288"/>
      <c r="I27" s="273"/>
      <c r="J27" s="273"/>
      <c r="K27" s="288"/>
      <c r="L27" s="273"/>
      <c r="M27" s="273"/>
      <c r="N27" s="288"/>
      <c r="O27" s="152"/>
      <c r="P27" s="273">
        <v>16</v>
      </c>
      <c r="Q27" s="273">
        <v>7</v>
      </c>
      <c r="R27" s="273">
        <v>8</v>
      </c>
      <c r="S27" s="273"/>
      <c r="AM27" s="276"/>
      <c r="AN27" s="276"/>
      <c r="AO27" s="276"/>
      <c r="AP27" s="276"/>
      <c r="AQ27" s="276"/>
      <c r="AR27" s="276"/>
    </row>
    <row r="28" spans="1:44" ht="6" customHeight="1" x14ac:dyDescent="0.25">
      <c r="A28" s="291"/>
      <c r="B28" s="291"/>
      <c r="C28" s="86"/>
      <c r="D28" s="292"/>
      <c r="E28" s="292"/>
      <c r="F28" s="273"/>
      <c r="G28" s="273"/>
      <c r="H28" s="288"/>
      <c r="I28" s="273"/>
      <c r="J28" s="273"/>
      <c r="K28" s="288"/>
      <c r="L28" s="273"/>
      <c r="M28" s="273"/>
      <c r="N28" s="288"/>
      <c r="O28" s="152"/>
      <c r="P28" s="152"/>
      <c r="Q28" s="273"/>
      <c r="R28" s="273"/>
      <c r="S28" s="273"/>
      <c r="AM28" s="276"/>
      <c r="AN28" s="276"/>
      <c r="AO28" s="276"/>
      <c r="AP28" s="276"/>
      <c r="AQ28" s="276"/>
      <c r="AR28" s="276"/>
    </row>
    <row r="29" spans="1:44" x14ac:dyDescent="0.25">
      <c r="A29" s="267" t="s">
        <v>153</v>
      </c>
      <c r="B29" s="267" t="s">
        <v>97</v>
      </c>
      <c r="C29" s="267" t="s">
        <v>114</v>
      </c>
      <c r="D29" s="268" t="s">
        <v>117</v>
      </c>
      <c r="E29" s="268" t="s">
        <v>119</v>
      </c>
      <c r="F29" s="269">
        <v>11</v>
      </c>
      <c r="G29" s="269">
        <v>14</v>
      </c>
      <c r="H29" s="270">
        <f>F29+G29</f>
        <v>25</v>
      </c>
      <c r="I29" s="269">
        <v>18</v>
      </c>
      <c r="J29" s="269">
        <v>21</v>
      </c>
      <c r="K29" s="270">
        <f>I29+J29</f>
        <v>39</v>
      </c>
      <c r="L29" s="269">
        <v>11</v>
      </c>
      <c r="M29" s="269">
        <v>13</v>
      </c>
      <c r="N29" s="270">
        <f>SUM(L29:M29)</f>
        <v>24</v>
      </c>
      <c r="O29" s="272">
        <f>M29/N29</f>
        <v>0.54166666666666663</v>
      </c>
      <c r="P29" s="271">
        <v>0.5</v>
      </c>
      <c r="Q29" s="300">
        <v>0.37037037037037035</v>
      </c>
      <c r="R29" s="271">
        <v>0.32</v>
      </c>
      <c r="S29" s="273"/>
      <c r="AM29" s="276"/>
      <c r="AN29" s="276"/>
      <c r="AO29" s="276"/>
      <c r="AP29" s="276"/>
      <c r="AQ29" s="276"/>
      <c r="AR29" s="276"/>
    </row>
    <row r="30" spans="1:44" x14ac:dyDescent="0.25">
      <c r="A30" s="278" t="s">
        <v>156</v>
      </c>
      <c r="B30" s="278" t="s">
        <v>107</v>
      </c>
      <c r="C30" s="278" t="s">
        <v>114</v>
      </c>
      <c r="D30" s="186" t="s">
        <v>117</v>
      </c>
      <c r="E30" s="186" t="s">
        <v>119</v>
      </c>
      <c r="F30" s="279">
        <v>11</v>
      </c>
      <c r="G30" s="279">
        <v>2</v>
      </c>
      <c r="H30" s="280">
        <f>F30+G30</f>
        <v>13</v>
      </c>
      <c r="I30" s="279">
        <v>14</v>
      </c>
      <c r="J30" s="279">
        <v>4</v>
      </c>
      <c r="K30" s="280">
        <f>I30+J30</f>
        <v>18</v>
      </c>
      <c r="L30" s="279">
        <v>11</v>
      </c>
      <c r="M30" s="279">
        <v>2</v>
      </c>
      <c r="N30" s="280">
        <f>SUM(L30:M30)</f>
        <v>13</v>
      </c>
      <c r="O30" s="282">
        <f>M30/N30</f>
        <v>0.15384615384615385</v>
      </c>
      <c r="P30" s="282">
        <v>0.33333333333333331</v>
      </c>
      <c r="Q30" s="301">
        <v>0</v>
      </c>
      <c r="R30" s="282">
        <v>0.16666666666666666</v>
      </c>
      <c r="S30" s="273"/>
      <c r="AM30" s="276"/>
      <c r="AN30" s="276"/>
      <c r="AO30" s="276"/>
      <c r="AP30" s="276"/>
      <c r="AQ30" s="276"/>
      <c r="AR30" s="276"/>
    </row>
    <row r="31" spans="1:44" x14ac:dyDescent="0.25">
      <c r="A31" s="278" t="s">
        <v>155</v>
      </c>
      <c r="B31" s="278" t="s">
        <v>6</v>
      </c>
      <c r="C31" s="278" t="s">
        <v>114</v>
      </c>
      <c r="D31" s="186" t="s">
        <v>117</v>
      </c>
      <c r="E31" s="186" t="s">
        <v>119</v>
      </c>
      <c r="F31" s="279">
        <v>12</v>
      </c>
      <c r="G31" s="279">
        <v>5</v>
      </c>
      <c r="H31" s="280">
        <f>F31+G31</f>
        <v>17</v>
      </c>
      <c r="I31" s="279">
        <v>18</v>
      </c>
      <c r="J31" s="279">
        <v>8</v>
      </c>
      <c r="K31" s="280">
        <f>I31+J31</f>
        <v>26</v>
      </c>
      <c r="L31" s="279">
        <v>9</v>
      </c>
      <c r="M31" s="279">
        <v>5</v>
      </c>
      <c r="N31" s="280">
        <f>SUM(L31:M31)</f>
        <v>14</v>
      </c>
      <c r="O31" s="282">
        <f>M31/N31</f>
        <v>0.35714285714285715</v>
      </c>
      <c r="P31" s="282">
        <v>0.21428571428571427</v>
      </c>
      <c r="Q31" s="282">
        <v>0.16666666666666666</v>
      </c>
      <c r="R31" s="282">
        <v>0.15625</v>
      </c>
      <c r="S31" s="273"/>
      <c r="AM31" s="276"/>
      <c r="AN31" s="276"/>
      <c r="AO31" s="276"/>
      <c r="AP31" s="276"/>
      <c r="AQ31" s="276"/>
      <c r="AR31" s="276"/>
    </row>
    <row r="32" spans="1:44" x14ac:dyDescent="0.25">
      <c r="A32" s="283"/>
      <c r="B32" s="283"/>
      <c r="C32" s="72"/>
      <c r="D32" s="284"/>
      <c r="E32" s="284"/>
      <c r="F32" s="285">
        <f>SUM(F29:F31)</f>
        <v>34</v>
      </c>
      <c r="G32" s="285">
        <f t="shared" ref="G32:N32" si="6">SUM(G29:G31)</f>
        <v>21</v>
      </c>
      <c r="H32" s="285">
        <f t="shared" si="6"/>
        <v>55</v>
      </c>
      <c r="I32" s="285">
        <f t="shared" si="6"/>
        <v>50</v>
      </c>
      <c r="J32" s="285">
        <f t="shared" si="6"/>
        <v>33</v>
      </c>
      <c r="K32" s="285">
        <f t="shared" si="6"/>
        <v>83</v>
      </c>
      <c r="L32" s="285">
        <f t="shared" si="6"/>
        <v>31</v>
      </c>
      <c r="M32" s="285">
        <f t="shared" si="6"/>
        <v>20</v>
      </c>
      <c r="N32" s="285">
        <f t="shared" si="6"/>
        <v>51</v>
      </c>
      <c r="O32" s="286">
        <f>M32/N32</f>
        <v>0.39215686274509803</v>
      </c>
      <c r="P32" s="286">
        <v>0.4107142857142857</v>
      </c>
      <c r="Q32" s="286">
        <v>0.23880597014925373</v>
      </c>
      <c r="R32" s="286">
        <v>0.22222222222222221</v>
      </c>
      <c r="S32" s="273"/>
      <c r="AM32" s="276"/>
      <c r="AN32" s="276"/>
      <c r="AO32" s="276"/>
      <c r="AP32" s="276"/>
      <c r="AQ32" s="276"/>
      <c r="AR32" s="276"/>
    </row>
    <row r="33" spans="1:44" x14ac:dyDescent="0.25">
      <c r="A33" s="291"/>
      <c r="B33" s="593" t="s">
        <v>211</v>
      </c>
      <c r="C33" s="593"/>
      <c r="D33" s="593"/>
      <c r="E33" s="593"/>
      <c r="F33" s="273"/>
      <c r="G33" s="273"/>
      <c r="H33" s="288"/>
      <c r="I33" s="273"/>
      <c r="J33" s="273"/>
      <c r="K33" s="288"/>
      <c r="L33" s="273"/>
      <c r="M33" s="273"/>
      <c r="N33" s="288"/>
      <c r="O33" s="152"/>
      <c r="P33" s="273">
        <v>56</v>
      </c>
      <c r="Q33" s="273">
        <v>67</v>
      </c>
      <c r="R33" s="273">
        <v>63</v>
      </c>
      <c r="S33" s="273"/>
      <c r="AM33" s="276"/>
      <c r="AN33" s="276"/>
      <c r="AO33" s="276"/>
      <c r="AP33" s="276"/>
      <c r="AQ33" s="276"/>
      <c r="AR33" s="276"/>
    </row>
    <row r="34" spans="1:44" ht="6" customHeight="1" x14ac:dyDescent="0.25">
      <c r="A34" s="291"/>
      <c r="B34" s="291"/>
      <c r="C34" s="86"/>
      <c r="D34" s="292"/>
      <c r="E34" s="292"/>
      <c r="F34" s="273"/>
      <c r="G34" s="273"/>
      <c r="H34" s="288"/>
      <c r="I34" s="273"/>
      <c r="J34" s="273"/>
      <c r="K34" s="288"/>
      <c r="L34" s="273"/>
      <c r="M34" s="273"/>
      <c r="N34" s="288"/>
      <c r="O34" s="152"/>
      <c r="P34" s="152"/>
      <c r="Q34" s="273"/>
      <c r="R34" s="273"/>
      <c r="S34" s="273"/>
      <c r="AM34" s="276"/>
      <c r="AN34" s="276"/>
      <c r="AO34" s="276"/>
      <c r="AP34" s="276"/>
      <c r="AQ34" s="276"/>
      <c r="AR34" s="276"/>
    </row>
    <row r="35" spans="1:44" x14ac:dyDescent="0.25">
      <c r="A35" s="267" t="s">
        <v>157</v>
      </c>
      <c r="B35" s="267" t="s">
        <v>90</v>
      </c>
      <c r="C35" s="267" t="s">
        <v>114</v>
      </c>
      <c r="D35" s="268" t="s">
        <v>89</v>
      </c>
      <c r="E35" s="268" t="s">
        <v>117</v>
      </c>
      <c r="F35" s="269">
        <v>37</v>
      </c>
      <c r="G35" s="269">
        <v>45</v>
      </c>
      <c r="H35" s="270">
        <f t="shared" ref="H35:H50" si="7">F35+G35</f>
        <v>82</v>
      </c>
      <c r="I35" s="269">
        <v>50</v>
      </c>
      <c r="J35" s="269">
        <v>55</v>
      </c>
      <c r="K35" s="270">
        <f t="shared" ref="K35:K50" si="8">I35+J35</f>
        <v>105</v>
      </c>
      <c r="L35" s="269">
        <v>37</v>
      </c>
      <c r="M35" s="269">
        <v>45</v>
      </c>
      <c r="N35" s="270">
        <f t="shared" ref="N35:N50" si="9">SUM(L35:M35)</f>
        <v>82</v>
      </c>
      <c r="O35" s="272">
        <f t="shared" ref="O35:O51" si="10">M35/N35</f>
        <v>0.54878048780487809</v>
      </c>
      <c r="P35" s="272">
        <v>0.55172413793103448</v>
      </c>
      <c r="Q35" s="272">
        <v>0.34693877551020408</v>
      </c>
      <c r="R35" s="272">
        <v>0.46875</v>
      </c>
      <c r="S35" s="273"/>
      <c r="AM35" s="276"/>
      <c r="AN35" s="276"/>
      <c r="AO35" s="276"/>
      <c r="AP35" s="276"/>
      <c r="AQ35" s="276"/>
      <c r="AR35" s="276"/>
    </row>
    <row r="36" spans="1:44" x14ac:dyDescent="0.25">
      <c r="A36" s="278" t="s">
        <v>159</v>
      </c>
      <c r="B36" s="278" t="s">
        <v>97</v>
      </c>
      <c r="C36" s="278" t="s">
        <v>114</v>
      </c>
      <c r="D36" s="186" t="s">
        <v>89</v>
      </c>
      <c r="E36" s="186" t="s">
        <v>117</v>
      </c>
      <c r="F36" s="279">
        <v>80</v>
      </c>
      <c r="G36" s="279">
        <v>28</v>
      </c>
      <c r="H36" s="280">
        <f t="shared" si="7"/>
        <v>108</v>
      </c>
      <c r="I36" s="279">
        <v>94</v>
      </c>
      <c r="J36" s="279">
        <v>44</v>
      </c>
      <c r="K36" s="280">
        <f t="shared" si="8"/>
        <v>138</v>
      </c>
      <c r="L36" s="279">
        <v>83</v>
      </c>
      <c r="M36" s="279">
        <v>28</v>
      </c>
      <c r="N36" s="280">
        <f t="shared" si="9"/>
        <v>111</v>
      </c>
      <c r="O36" s="282">
        <f t="shared" si="10"/>
        <v>0.25225225225225223</v>
      </c>
      <c r="P36" s="282">
        <v>0.26250000000000001</v>
      </c>
      <c r="Q36" s="282">
        <v>0.23214285714285715</v>
      </c>
      <c r="R36" s="281">
        <v>0.38</v>
      </c>
      <c r="S36" s="273"/>
      <c r="AM36" s="276"/>
      <c r="AN36" s="276"/>
      <c r="AO36" s="276"/>
      <c r="AP36" s="276"/>
      <c r="AQ36" s="276"/>
      <c r="AR36" s="276"/>
    </row>
    <row r="37" spans="1:44" x14ac:dyDescent="0.25">
      <c r="A37" s="278" t="s">
        <v>158</v>
      </c>
      <c r="B37" s="278" t="s">
        <v>97</v>
      </c>
      <c r="C37" s="278" t="s">
        <v>114</v>
      </c>
      <c r="D37" s="186" t="s">
        <v>89</v>
      </c>
      <c r="E37" s="186" t="s">
        <v>117</v>
      </c>
      <c r="F37" s="279">
        <v>63</v>
      </c>
      <c r="G37" s="279">
        <v>40</v>
      </c>
      <c r="H37" s="280">
        <f t="shared" si="7"/>
        <v>103</v>
      </c>
      <c r="I37" s="279">
        <v>81</v>
      </c>
      <c r="J37" s="279">
        <v>48</v>
      </c>
      <c r="K37" s="280">
        <f t="shared" si="8"/>
        <v>129</v>
      </c>
      <c r="L37" s="279">
        <v>63</v>
      </c>
      <c r="M37" s="279">
        <v>41</v>
      </c>
      <c r="N37" s="280">
        <f t="shared" si="9"/>
        <v>104</v>
      </c>
      <c r="O37" s="282">
        <f t="shared" si="10"/>
        <v>0.39423076923076922</v>
      </c>
      <c r="P37" s="282">
        <v>0.32911392405063289</v>
      </c>
      <c r="Q37" s="282">
        <v>0.19230769230769232</v>
      </c>
      <c r="R37" s="281">
        <v>0.24</v>
      </c>
      <c r="S37" s="273"/>
      <c r="AM37" s="276"/>
      <c r="AN37" s="276"/>
      <c r="AO37" s="276"/>
      <c r="AP37" s="276"/>
      <c r="AQ37" s="276"/>
      <c r="AR37" s="276"/>
    </row>
    <row r="38" spans="1:44" x14ac:dyDescent="0.25">
      <c r="A38" s="278" t="s">
        <v>153</v>
      </c>
      <c r="B38" s="278" t="s">
        <v>97</v>
      </c>
      <c r="C38" s="278" t="s">
        <v>114</v>
      </c>
      <c r="D38" s="186" t="s">
        <v>89</v>
      </c>
      <c r="E38" s="186" t="s">
        <v>117</v>
      </c>
      <c r="F38" s="279">
        <v>10</v>
      </c>
      <c r="G38" s="279">
        <v>8</v>
      </c>
      <c r="H38" s="280">
        <f t="shared" si="7"/>
        <v>18</v>
      </c>
      <c r="I38" s="279">
        <v>19</v>
      </c>
      <c r="J38" s="279">
        <v>13</v>
      </c>
      <c r="K38" s="280">
        <f t="shared" si="8"/>
        <v>32</v>
      </c>
      <c r="L38" s="279">
        <v>7</v>
      </c>
      <c r="M38" s="279">
        <v>8</v>
      </c>
      <c r="N38" s="280">
        <f t="shared" si="9"/>
        <v>15</v>
      </c>
      <c r="O38" s="282">
        <f t="shared" si="10"/>
        <v>0.53333333333333333</v>
      </c>
      <c r="P38" s="282">
        <v>0.66666666666666663</v>
      </c>
      <c r="Q38" s="282">
        <v>0.63636363636363635</v>
      </c>
      <c r="R38" s="282">
        <v>0.41176470588235292</v>
      </c>
      <c r="S38" s="273"/>
      <c r="AM38" s="276"/>
      <c r="AN38" s="276"/>
      <c r="AO38" s="276"/>
      <c r="AP38" s="276"/>
      <c r="AQ38" s="276"/>
      <c r="AR38" s="276"/>
    </row>
    <row r="39" spans="1:44" x14ac:dyDescent="0.25">
      <c r="A39" s="278" t="s">
        <v>160</v>
      </c>
      <c r="B39" s="278" t="s">
        <v>10</v>
      </c>
      <c r="C39" s="278" t="s">
        <v>114</v>
      </c>
      <c r="D39" s="186" t="s">
        <v>89</v>
      </c>
      <c r="E39" s="186" t="s">
        <v>117</v>
      </c>
      <c r="F39" s="279">
        <v>23</v>
      </c>
      <c r="G39" s="279">
        <v>20</v>
      </c>
      <c r="H39" s="280">
        <f t="shared" si="7"/>
        <v>43</v>
      </c>
      <c r="I39" s="279">
        <v>53</v>
      </c>
      <c r="J39" s="279">
        <v>27</v>
      </c>
      <c r="K39" s="280">
        <f t="shared" si="8"/>
        <v>80</v>
      </c>
      <c r="L39" s="279">
        <v>23</v>
      </c>
      <c r="M39" s="279">
        <v>20</v>
      </c>
      <c r="N39" s="280">
        <f t="shared" si="9"/>
        <v>43</v>
      </c>
      <c r="O39" s="282">
        <f t="shared" si="10"/>
        <v>0.46511627906976744</v>
      </c>
      <c r="P39" s="282">
        <v>0.3888888888888889</v>
      </c>
      <c r="Q39" s="282">
        <v>0.35294117647058826</v>
      </c>
      <c r="R39" s="282">
        <v>0.22448979591836735</v>
      </c>
      <c r="S39" s="273"/>
    </row>
    <row r="40" spans="1:44" x14ac:dyDescent="0.25">
      <c r="A40" s="278" t="s">
        <v>99</v>
      </c>
      <c r="B40" s="278" t="s">
        <v>100</v>
      </c>
      <c r="C40" s="278" t="s">
        <v>114</v>
      </c>
      <c r="D40" s="186" t="s">
        <v>89</v>
      </c>
      <c r="E40" s="186" t="s">
        <v>117</v>
      </c>
      <c r="F40" s="279">
        <v>36</v>
      </c>
      <c r="G40" s="279">
        <v>35</v>
      </c>
      <c r="H40" s="280">
        <f t="shared" si="7"/>
        <v>71</v>
      </c>
      <c r="I40" s="279">
        <v>46</v>
      </c>
      <c r="J40" s="279">
        <v>36</v>
      </c>
      <c r="K40" s="280">
        <f t="shared" si="8"/>
        <v>82</v>
      </c>
      <c r="L40" s="279">
        <v>36</v>
      </c>
      <c r="M40" s="279">
        <v>35</v>
      </c>
      <c r="N40" s="280">
        <f t="shared" si="9"/>
        <v>71</v>
      </c>
      <c r="O40" s="282">
        <f t="shared" si="10"/>
        <v>0.49295774647887325</v>
      </c>
      <c r="P40" s="281">
        <v>0.4</v>
      </c>
      <c r="Q40" s="282">
        <v>0.44444444444444442</v>
      </c>
      <c r="R40" s="282">
        <v>0.3783783783783784</v>
      </c>
      <c r="S40" s="273"/>
      <c r="AM40" s="276"/>
      <c r="AN40" s="276"/>
      <c r="AO40" s="276"/>
      <c r="AP40" s="276"/>
      <c r="AQ40" s="276"/>
      <c r="AR40" s="276"/>
    </row>
    <row r="41" spans="1:44" x14ac:dyDescent="0.25">
      <c r="A41" s="278" t="s">
        <v>104</v>
      </c>
      <c r="B41" s="278" t="s">
        <v>105</v>
      </c>
      <c r="C41" s="278" t="s">
        <v>114</v>
      </c>
      <c r="D41" s="186" t="s">
        <v>89</v>
      </c>
      <c r="E41" s="186" t="s">
        <v>117</v>
      </c>
      <c r="F41" s="279">
        <v>58</v>
      </c>
      <c r="G41" s="279">
        <v>31</v>
      </c>
      <c r="H41" s="280">
        <f t="shared" si="7"/>
        <v>89</v>
      </c>
      <c r="I41" s="279">
        <v>72</v>
      </c>
      <c r="J41" s="279">
        <v>37</v>
      </c>
      <c r="K41" s="280">
        <f t="shared" si="8"/>
        <v>109</v>
      </c>
      <c r="L41" s="279">
        <v>45</v>
      </c>
      <c r="M41" s="279">
        <v>26</v>
      </c>
      <c r="N41" s="280">
        <f t="shared" si="9"/>
        <v>71</v>
      </c>
      <c r="O41" s="282">
        <f t="shared" si="10"/>
        <v>0.36619718309859156</v>
      </c>
      <c r="P41" s="282">
        <v>0.375</v>
      </c>
      <c r="Q41" s="282">
        <v>0.36764705882352944</v>
      </c>
      <c r="R41" s="282">
        <v>0.35294117647058826</v>
      </c>
      <c r="S41" s="273"/>
      <c r="AM41" s="276"/>
      <c r="AN41" s="276"/>
      <c r="AO41" s="276"/>
      <c r="AP41" s="276"/>
      <c r="AQ41" s="276"/>
      <c r="AR41" s="276"/>
    </row>
    <row r="42" spans="1:44" x14ac:dyDescent="0.25">
      <c r="A42" s="278" t="s">
        <v>150</v>
      </c>
      <c r="B42" s="278" t="s">
        <v>105</v>
      </c>
      <c r="C42" s="278" t="s">
        <v>114</v>
      </c>
      <c r="D42" s="186" t="s">
        <v>89</v>
      </c>
      <c r="E42" s="186" t="s">
        <v>117</v>
      </c>
      <c r="F42" s="279">
        <v>28</v>
      </c>
      <c r="G42" s="279">
        <v>40</v>
      </c>
      <c r="H42" s="280">
        <f t="shared" si="7"/>
        <v>68</v>
      </c>
      <c r="I42" s="279">
        <v>39</v>
      </c>
      <c r="J42" s="279">
        <v>48</v>
      </c>
      <c r="K42" s="280">
        <f t="shared" si="8"/>
        <v>87</v>
      </c>
      <c r="L42" s="279">
        <v>16</v>
      </c>
      <c r="M42" s="279">
        <v>29</v>
      </c>
      <c r="N42" s="280">
        <f t="shared" si="9"/>
        <v>45</v>
      </c>
      <c r="O42" s="282">
        <f t="shared" si="10"/>
        <v>0.64444444444444449</v>
      </c>
      <c r="P42" s="282">
        <v>0.58695652173913049</v>
      </c>
      <c r="Q42" s="282">
        <v>0.40740740740740738</v>
      </c>
      <c r="R42" s="301"/>
      <c r="S42" s="273"/>
      <c r="AM42" s="276"/>
      <c r="AN42" s="276"/>
      <c r="AO42" s="276"/>
      <c r="AP42" s="276"/>
      <c r="AQ42" s="276"/>
      <c r="AR42" s="276"/>
    </row>
    <row r="43" spans="1:44" x14ac:dyDescent="0.25">
      <c r="A43" s="278" t="s">
        <v>156</v>
      </c>
      <c r="B43" s="278" t="s">
        <v>107</v>
      </c>
      <c r="C43" s="278" t="s">
        <v>114</v>
      </c>
      <c r="D43" s="186" t="s">
        <v>89</v>
      </c>
      <c r="E43" s="186" t="s">
        <v>117</v>
      </c>
      <c r="F43" s="279">
        <v>19</v>
      </c>
      <c r="G43" s="279">
        <v>10</v>
      </c>
      <c r="H43" s="280">
        <f t="shared" si="7"/>
        <v>29</v>
      </c>
      <c r="I43" s="279">
        <v>25</v>
      </c>
      <c r="J43" s="279">
        <v>12</v>
      </c>
      <c r="K43" s="280">
        <f t="shared" si="8"/>
        <v>37</v>
      </c>
      <c r="L43" s="279">
        <v>19</v>
      </c>
      <c r="M43" s="279">
        <v>11</v>
      </c>
      <c r="N43" s="280">
        <f t="shared" si="9"/>
        <v>30</v>
      </c>
      <c r="O43" s="282">
        <f t="shared" si="10"/>
        <v>0.36666666666666664</v>
      </c>
      <c r="P43" s="281">
        <v>0.3</v>
      </c>
      <c r="Q43" s="281">
        <v>0.4</v>
      </c>
      <c r="R43" s="282">
        <v>4.1666666666666664E-2</v>
      </c>
      <c r="S43" s="273"/>
      <c r="AM43" s="276"/>
      <c r="AN43" s="276"/>
      <c r="AO43" s="276"/>
      <c r="AP43" s="276"/>
      <c r="AQ43" s="276"/>
      <c r="AR43" s="276"/>
    </row>
    <row r="44" spans="1:44" x14ac:dyDescent="0.25">
      <c r="A44" s="278" t="s">
        <v>112</v>
      </c>
      <c r="B44" s="278" t="s">
        <v>107</v>
      </c>
      <c r="C44" s="278" t="s">
        <v>114</v>
      </c>
      <c r="D44" s="186" t="s">
        <v>89</v>
      </c>
      <c r="E44" s="186" t="s">
        <v>117</v>
      </c>
      <c r="F44" s="279">
        <v>54</v>
      </c>
      <c r="G44" s="279">
        <v>34</v>
      </c>
      <c r="H44" s="280">
        <f t="shared" si="7"/>
        <v>88</v>
      </c>
      <c r="I44" s="279">
        <v>80</v>
      </c>
      <c r="J44" s="279">
        <v>52</v>
      </c>
      <c r="K44" s="280">
        <f t="shared" si="8"/>
        <v>132</v>
      </c>
      <c r="L44" s="279">
        <v>54</v>
      </c>
      <c r="M44" s="279">
        <v>35</v>
      </c>
      <c r="N44" s="280">
        <f t="shared" si="9"/>
        <v>89</v>
      </c>
      <c r="O44" s="282">
        <f t="shared" si="10"/>
        <v>0.39325842696629215</v>
      </c>
      <c r="P44" s="281">
        <v>0.45977011494252873</v>
      </c>
      <c r="Q44" s="282">
        <v>0.34328358208955223</v>
      </c>
      <c r="R44" s="281">
        <v>0.4</v>
      </c>
      <c r="S44" s="273"/>
      <c r="AM44" s="276"/>
      <c r="AN44" s="276"/>
      <c r="AO44" s="276"/>
      <c r="AP44" s="276"/>
      <c r="AQ44" s="276"/>
      <c r="AR44" s="276"/>
    </row>
    <row r="45" spans="1:44" x14ac:dyDescent="0.25">
      <c r="A45" s="278" t="s">
        <v>155</v>
      </c>
      <c r="B45" s="278" t="s">
        <v>6</v>
      </c>
      <c r="C45" s="278" t="s">
        <v>114</v>
      </c>
      <c r="D45" s="186" t="s">
        <v>89</v>
      </c>
      <c r="E45" s="186" t="s">
        <v>117</v>
      </c>
      <c r="F45" s="279">
        <v>14</v>
      </c>
      <c r="G45" s="279">
        <v>2</v>
      </c>
      <c r="H45" s="280">
        <f t="shared" si="7"/>
        <v>16</v>
      </c>
      <c r="I45" s="279">
        <v>35</v>
      </c>
      <c r="J45" s="279">
        <v>21</v>
      </c>
      <c r="K45" s="280">
        <f t="shared" si="8"/>
        <v>56</v>
      </c>
      <c r="L45" s="279">
        <v>14</v>
      </c>
      <c r="M45" s="279">
        <v>2</v>
      </c>
      <c r="N45" s="280">
        <f t="shared" si="9"/>
        <v>16</v>
      </c>
      <c r="O45" s="282">
        <f t="shared" si="10"/>
        <v>0.125</v>
      </c>
      <c r="P45" s="282">
        <v>0.375</v>
      </c>
      <c r="Q45" s="282">
        <v>0.22727272727272727</v>
      </c>
      <c r="R45" s="282">
        <v>0.17647058823529413</v>
      </c>
      <c r="S45" s="273"/>
      <c r="AM45" s="276"/>
      <c r="AN45" s="276"/>
      <c r="AO45" s="276"/>
      <c r="AP45" s="276"/>
      <c r="AQ45" s="276"/>
      <c r="AR45" s="276"/>
    </row>
    <row r="46" spans="1:44" x14ac:dyDescent="0.25">
      <c r="A46" s="278" t="s">
        <v>154</v>
      </c>
      <c r="B46" s="278" t="s">
        <v>107</v>
      </c>
      <c r="C46" s="278" t="s">
        <v>114</v>
      </c>
      <c r="D46" s="186" t="s">
        <v>89</v>
      </c>
      <c r="E46" s="186" t="s">
        <v>117</v>
      </c>
      <c r="F46" s="279">
        <v>66</v>
      </c>
      <c r="G46" s="279">
        <v>50</v>
      </c>
      <c r="H46" s="280">
        <f t="shared" si="7"/>
        <v>116</v>
      </c>
      <c r="I46" s="279">
        <v>86</v>
      </c>
      <c r="J46" s="279">
        <v>55</v>
      </c>
      <c r="K46" s="280">
        <f t="shared" si="8"/>
        <v>141</v>
      </c>
      <c r="L46" s="279">
        <v>20</v>
      </c>
      <c r="M46" s="279">
        <v>34</v>
      </c>
      <c r="N46" s="280">
        <f t="shared" si="9"/>
        <v>54</v>
      </c>
      <c r="O46" s="281">
        <f t="shared" si="10"/>
        <v>0.62962962962962965</v>
      </c>
      <c r="P46" s="281">
        <v>0.5</v>
      </c>
      <c r="Q46" s="282">
        <v>0.37735849056603776</v>
      </c>
      <c r="R46" s="282">
        <v>0.42592592592592593</v>
      </c>
      <c r="S46" s="273"/>
      <c r="AM46" s="276"/>
      <c r="AN46" s="276"/>
      <c r="AO46" s="276"/>
      <c r="AP46" s="276"/>
      <c r="AQ46" s="276"/>
      <c r="AR46" s="276"/>
    </row>
    <row r="47" spans="1:44" x14ac:dyDescent="0.25">
      <c r="A47" s="278" t="s">
        <v>161</v>
      </c>
      <c r="B47" s="278" t="s">
        <v>107</v>
      </c>
      <c r="C47" s="278" t="s">
        <v>114</v>
      </c>
      <c r="D47" s="186" t="s">
        <v>89</v>
      </c>
      <c r="E47" s="186" t="s">
        <v>117</v>
      </c>
      <c r="F47" s="279">
        <v>30</v>
      </c>
      <c r="G47" s="279">
        <v>21</v>
      </c>
      <c r="H47" s="280">
        <f t="shared" si="7"/>
        <v>51</v>
      </c>
      <c r="I47" s="279">
        <v>47</v>
      </c>
      <c r="J47" s="279">
        <v>38</v>
      </c>
      <c r="K47" s="280">
        <f t="shared" si="8"/>
        <v>85</v>
      </c>
      <c r="L47" s="279">
        <v>34</v>
      </c>
      <c r="M47" s="279">
        <v>21</v>
      </c>
      <c r="N47" s="280">
        <f t="shared" si="9"/>
        <v>55</v>
      </c>
      <c r="O47" s="282">
        <f t="shared" si="10"/>
        <v>0.38181818181818183</v>
      </c>
      <c r="P47" s="282">
        <v>0.37254901960784315</v>
      </c>
      <c r="Q47" s="282">
        <v>0.35185185185185186</v>
      </c>
      <c r="R47" s="282">
        <v>0.34210526315789475</v>
      </c>
      <c r="S47" s="273"/>
      <c r="AM47" s="276"/>
      <c r="AN47" s="276"/>
      <c r="AO47" s="276"/>
      <c r="AP47" s="276"/>
      <c r="AQ47" s="276"/>
      <c r="AR47" s="276"/>
    </row>
    <row r="48" spans="1:44" x14ac:dyDescent="0.25">
      <c r="A48" s="278" t="s">
        <v>109</v>
      </c>
      <c r="B48" s="278" t="s">
        <v>110</v>
      </c>
      <c r="C48" s="278" t="s">
        <v>114</v>
      </c>
      <c r="D48" s="186" t="s">
        <v>142</v>
      </c>
      <c r="E48" s="186" t="s">
        <v>117</v>
      </c>
      <c r="F48" s="279">
        <v>54</v>
      </c>
      <c r="G48" s="279">
        <v>40</v>
      </c>
      <c r="H48" s="280">
        <f t="shared" si="7"/>
        <v>94</v>
      </c>
      <c r="I48" s="279">
        <v>64</v>
      </c>
      <c r="J48" s="279">
        <v>48</v>
      </c>
      <c r="K48" s="280">
        <f t="shared" si="8"/>
        <v>112</v>
      </c>
      <c r="L48" s="279">
        <v>52</v>
      </c>
      <c r="M48" s="279">
        <v>38</v>
      </c>
      <c r="N48" s="280">
        <f t="shared" si="9"/>
        <v>90</v>
      </c>
      <c r="O48" s="282">
        <f t="shared" si="10"/>
        <v>0.42222222222222222</v>
      </c>
      <c r="P48" s="282">
        <v>0.41935483870967744</v>
      </c>
      <c r="Q48" s="282"/>
      <c r="R48" s="301"/>
      <c r="S48" s="273"/>
      <c r="AM48" s="276"/>
      <c r="AN48" s="276"/>
      <c r="AO48" s="276"/>
      <c r="AP48" s="276"/>
      <c r="AQ48" s="276"/>
      <c r="AR48" s="276"/>
    </row>
    <row r="49" spans="1:44" x14ac:dyDescent="0.25">
      <c r="A49" s="278" t="s">
        <v>178</v>
      </c>
      <c r="B49" s="278" t="s">
        <v>180</v>
      </c>
      <c r="C49" s="278" t="s">
        <v>114</v>
      </c>
      <c r="D49" s="186" t="s">
        <v>89</v>
      </c>
      <c r="E49" s="186" t="s">
        <v>117</v>
      </c>
      <c r="F49" s="279">
        <v>11</v>
      </c>
      <c r="G49" s="279">
        <v>7</v>
      </c>
      <c r="H49" s="280">
        <f t="shared" si="7"/>
        <v>18</v>
      </c>
      <c r="I49" s="279">
        <v>13</v>
      </c>
      <c r="J49" s="279">
        <v>8</v>
      </c>
      <c r="K49" s="280">
        <f t="shared" si="8"/>
        <v>21</v>
      </c>
      <c r="L49" s="279">
        <v>11</v>
      </c>
      <c r="M49" s="279">
        <v>7</v>
      </c>
      <c r="N49" s="280">
        <f t="shared" si="9"/>
        <v>18</v>
      </c>
      <c r="O49" s="282">
        <f t="shared" si="10"/>
        <v>0.3888888888888889</v>
      </c>
      <c r="P49" s="282">
        <v>0.26666666666666666</v>
      </c>
      <c r="Q49" s="282">
        <v>0.15384615384615385</v>
      </c>
      <c r="R49" s="281">
        <v>0.5</v>
      </c>
      <c r="S49" s="273"/>
      <c r="AM49" s="276"/>
      <c r="AN49" s="276"/>
      <c r="AO49" s="276"/>
      <c r="AP49" s="276"/>
      <c r="AQ49" s="276"/>
      <c r="AR49" s="276"/>
    </row>
    <row r="50" spans="1:44" x14ac:dyDescent="0.25">
      <c r="A50" s="278" t="s">
        <v>177</v>
      </c>
      <c r="B50" s="278" t="s">
        <v>40</v>
      </c>
      <c r="C50" s="278" t="s">
        <v>114</v>
      </c>
      <c r="D50" s="186" t="s">
        <v>89</v>
      </c>
      <c r="E50" s="186" t="s">
        <v>117</v>
      </c>
      <c r="F50" s="279">
        <v>34</v>
      </c>
      <c r="G50" s="279">
        <v>26</v>
      </c>
      <c r="H50" s="280">
        <f t="shared" si="7"/>
        <v>60</v>
      </c>
      <c r="I50" s="279">
        <v>51</v>
      </c>
      <c r="J50" s="279">
        <v>31</v>
      </c>
      <c r="K50" s="280">
        <f t="shared" si="8"/>
        <v>82</v>
      </c>
      <c r="L50" s="279">
        <v>34</v>
      </c>
      <c r="M50" s="279">
        <v>26</v>
      </c>
      <c r="N50" s="280">
        <f t="shared" si="9"/>
        <v>60</v>
      </c>
      <c r="O50" s="282">
        <f t="shared" si="10"/>
        <v>0.43333333333333335</v>
      </c>
      <c r="P50" s="282">
        <v>0.47916666666666669</v>
      </c>
      <c r="Q50" s="281">
        <v>0.38</v>
      </c>
      <c r="R50" s="282">
        <v>0.47826086956521741</v>
      </c>
      <c r="S50" s="273"/>
      <c r="AM50" s="276"/>
      <c r="AN50" s="276"/>
      <c r="AO50" s="276"/>
      <c r="AP50" s="276"/>
      <c r="AQ50" s="276"/>
      <c r="AR50" s="276"/>
    </row>
    <row r="51" spans="1:44" x14ac:dyDescent="0.25">
      <c r="A51" s="283"/>
      <c r="B51" s="283"/>
      <c r="C51" s="72"/>
      <c r="D51" s="284"/>
      <c r="E51" s="284"/>
      <c r="F51" s="285">
        <f>SUM(F35:F50)</f>
        <v>617</v>
      </c>
      <c r="G51" s="285">
        <f t="shared" ref="G51:N51" si="11">SUM(G35:G50)</f>
        <v>437</v>
      </c>
      <c r="H51" s="285">
        <f t="shared" si="11"/>
        <v>1054</v>
      </c>
      <c r="I51" s="285">
        <f t="shared" si="11"/>
        <v>855</v>
      </c>
      <c r="J51" s="285">
        <f t="shared" si="11"/>
        <v>573</v>
      </c>
      <c r="K51" s="285">
        <f t="shared" si="11"/>
        <v>1428</v>
      </c>
      <c r="L51" s="285">
        <f t="shared" si="11"/>
        <v>548</v>
      </c>
      <c r="M51" s="285">
        <f t="shared" si="11"/>
        <v>406</v>
      </c>
      <c r="N51" s="285">
        <f t="shared" si="11"/>
        <v>954</v>
      </c>
      <c r="O51" s="286">
        <f t="shared" si="10"/>
        <v>0.42557651991614254</v>
      </c>
      <c r="P51" s="286">
        <v>0.41726618705035973</v>
      </c>
      <c r="Q51" s="286">
        <v>0.34355828220858897</v>
      </c>
      <c r="R51" s="286">
        <v>0.35075885328836426</v>
      </c>
      <c r="S51" s="273"/>
      <c r="AM51" s="276"/>
      <c r="AN51" s="276"/>
      <c r="AO51" s="276"/>
      <c r="AP51" s="276"/>
      <c r="AQ51" s="276"/>
      <c r="AR51" s="276"/>
    </row>
    <row r="52" spans="1:44" x14ac:dyDescent="0.25">
      <c r="A52" s="291"/>
      <c r="B52" s="593" t="s">
        <v>211</v>
      </c>
      <c r="C52" s="593"/>
      <c r="D52" s="593"/>
      <c r="E52" s="593"/>
      <c r="F52" s="273"/>
      <c r="G52" s="273"/>
      <c r="H52" s="288"/>
      <c r="I52" s="273"/>
      <c r="J52" s="273"/>
      <c r="K52" s="288"/>
      <c r="L52" s="273"/>
      <c r="M52" s="273"/>
      <c r="N52" s="288"/>
      <c r="O52" s="302"/>
      <c r="P52" s="303">
        <v>834</v>
      </c>
      <c r="Q52" s="303">
        <v>652</v>
      </c>
      <c r="R52" s="303">
        <v>593</v>
      </c>
      <c r="S52" s="273"/>
      <c r="AM52" s="276"/>
      <c r="AN52" s="276"/>
      <c r="AO52" s="276"/>
      <c r="AP52" s="276"/>
      <c r="AQ52" s="276"/>
      <c r="AR52" s="276"/>
    </row>
    <row r="53" spans="1:44" ht="6" customHeight="1" x14ac:dyDescent="0.25">
      <c r="A53" s="291"/>
      <c r="B53" s="291"/>
      <c r="C53" s="86"/>
      <c r="D53" s="292"/>
      <c r="E53" s="292"/>
      <c r="F53" s="273"/>
      <c r="G53" s="273"/>
      <c r="H53" s="288"/>
      <c r="I53" s="273"/>
      <c r="J53" s="273"/>
      <c r="K53" s="288"/>
      <c r="L53" s="273"/>
      <c r="M53" s="273"/>
      <c r="N53" s="288"/>
      <c r="O53" s="302"/>
      <c r="P53" s="152"/>
      <c r="Q53" s="273"/>
      <c r="R53" s="273"/>
      <c r="S53" s="273"/>
      <c r="AM53" s="276"/>
      <c r="AN53" s="276"/>
      <c r="AO53" s="276"/>
      <c r="AP53" s="276"/>
      <c r="AQ53" s="276"/>
      <c r="AR53" s="276"/>
    </row>
    <row r="54" spans="1:44" x14ac:dyDescent="0.25">
      <c r="A54" s="267" t="s">
        <v>175</v>
      </c>
      <c r="B54" s="267" t="s">
        <v>91</v>
      </c>
      <c r="C54" s="267" t="s">
        <v>114</v>
      </c>
      <c r="D54" s="268" t="s">
        <v>117</v>
      </c>
      <c r="E54" s="268" t="s">
        <v>116</v>
      </c>
      <c r="F54" s="269">
        <v>87</v>
      </c>
      <c r="G54" s="269">
        <v>8</v>
      </c>
      <c r="H54" s="270">
        <f t="shared" ref="H54:H61" si="12">F54+G54</f>
        <v>95</v>
      </c>
      <c r="I54" s="269">
        <v>111</v>
      </c>
      <c r="J54" s="269">
        <v>11</v>
      </c>
      <c r="K54" s="270">
        <f t="shared" ref="K54:K61" si="13">I54+J54</f>
        <v>122</v>
      </c>
      <c r="L54" s="269">
        <v>88</v>
      </c>
      <c r="M54" s="269">
        <v>8</v>
      </c>
      <c r="N54" s="270">
        <f t="shared" ref="N54:N61" si="14">SUM(L54:M54)</f>
        <v>96</v>
      </c>
      <c r="O54" s="272">
        <f t="shared" ref="O54:O62" si="15">M54/N54</f>
        <v>8.3333333333333329E-2</v>
      </c>
      <c r="P54" s="272">
        <v>7.43801652892562E-2</v>
      </c>
      <c r="Q54" s="272">
        <v>3.7974683544303799E-2</v>
      </c>
      <c r="R54" s="272">
        <v>0.12820512820512819</v>
      </c>
      <c r="S54" s="273"/>
      <c r="AM54" s="276"/>
      <c r="AN54" s="276"/>
      <c r="AO54" s="276"/>
      <c r="AP54" s="276"/>
      <c r="AQ54" s="276"/>
      <c r="AR54" s="276"/>
    </row>
    <row r="55" spans="1:44" x14ac:dyDescent="0.25">
      <c r="A55" s="278" t="s">
        <v>176</v>
      </c>
      <c r="B55" s="278" t="s">
        <v>93</v>
      </c>
      <c r="C55" s="278" t="s">
        <v>114</v>
      </c>
      <c r="D55" s="186" t="s">
        <v>117</v>
      </c>
      <c r="E55" s="186" t="s">
        <v>116</v>
      </c>
      <c r="F55" s="279">
        <v>84</v>
      </c>
      <c r="G55" s="279">
        <v>5</v>
      </c>
      <c r="H55" s="280">
        <f t="shared" si="12"/>
        <v>89</v>
      </c>
      <c r="I55" s="279">
        <v>104</v>
      </c>
      <c r="J55" s="279">
        <v>7</v>
      </c>
      <c r="K55" s="280">
        <f t="shared" si="13"/>
        <v>111</v>
      </c>
      <c r="L55" s="279">
        <v>84</v>
      </c>
      <c r="M55" s="279">
        <v>5</v>
      </c>
      <c r="N55" s="280">
        <f t="shared" si="14"/>
        <v>89</v>
      </c>
      <c r="O55" s="282">
        <f t="shared" si="15"/>
        <v>5.6179775280898875E-2</v>
      </c>
      <c r="P55" s="282">
        <v>4.6875E-2</v>
      </c>
      <c r="Q55" s="282">
        <v>0.10344827586206896</v>
      </c>
      <c r="R55" s="282">
        <v>4.0540540540540543E-2</v>
      </c>
      <c r="S55" s="273"/>
      <c r="AM55" s="276"/>
      <c r="AN55" s="276"/>
      <c r="AO55" s="276"/>
      <c r="AP55" s="276"/>
      <c r="AQ55" s="276"/>
      <c r="AR55" s="276"/>
    </row>
    <row r="56" spans="1:44" x14ac:dyDescent="0.25">
      <c r="A56" s="278" t="s">
        <v>101</v>
      </c>
      <c r="B56" s="278" t="s">
        <v>95</v>
      </c>
      <c r="C56" s="278" t="s">
        <v>114</v>
      </c>
      <c r="D56" s="186" t="s">
        <v>117</v>
      </c>
      <c r="E56" s="186" t="s">
        <v>116</v>
      </c>
      <c r="F56" s="279">
        <v>48</v>
      </c>
      <c r="G56" s="279">
        <v>6</v>
      </c>
      <c r="H56" s="280">
        <f t="shared" si="12"/>
        <v>54</v>
      </c>
      <c r="I56" s="279">
        <v>59</v>
      </c>
      <c r="J56" s="279">
        <v>7</v>
      </c>
      <c r="K56" s="280">
        <f t="shared" si="13"/>
        <v>66</v>
      </c>
      <c r="L56" s="279">
        <v>48</v>
      </c>
      <c r="M56" s="279">
        <v>6</v>
      </c>
      <c r="N56" s="280">
        <f t="shared" si="14"/>
        <v>54</v>
      </c>
      <c r="O56" s="282">
        <f t="shared" si="15"/>
        <v>0.1111111111111111</v>
      </c>
      <c r="P56" s="282">
        <v>0.15789473684210525</v>
      </c>
      <c r="Q56" s="282">
        <v>8.771929824561403E-2</v>
      </c>
      <c r="R56" s="282">
        <v>2.2222222222222223E-2</v>
      </c>
      <c r="S56" s="273"/>
      <c r="AM56" s="276"/>
      <c r="AN56" s="276"/>
      <c r="AO56" s="276"/>
      <c r="AP56" s="276"/>
      <c r="AQ56" s="276"/>
      <c r="AR56" s="276"/>
    </row>
    <row r="57" spans="1:44" x14ac:dyDescent="0.25">
      <c r="A57" s="278" t="s">
        <v>214</v>
      </c>
      <c r="B57" s="278" t="s">
        <v>96</v>
      </c>
      <c r="C57" s="278" t="s">
        <v>114</v>
      </c>
      <c r="D57" s="186" t="s">
        <v>117</v>
      </c>
      <c r="E57" s="186" t="s">
        <v>116</v>
      </c>
      <c r="F57" s="279">
        <v>64</v>
      </c>
      <c r="G57" s="279">
        <v>7</v>
      </c>
      <c r="H57" s="280">
        <f t="shared" si="12"/>
        <v>71</v>
      </c>
      <c r="I57" s="279">
        <v>73</v>
      </c>
      <c r="J57" s="279">
        <v>8</v>
      </c>
      <c r="K57" s="280">
        <f t="shared" si="13"/>
        <v>81</v>
      </c>
      <c r="L57" s="279">
        <v>64</v>
      </c>
      <c r="M57" s="279">
        <v>7</v>
      </c>
      <c r="N57" s="280">
        <f t="shared" si="14"/>
        <v>71</v>
      </c>
      <c r="O57" s="282">
        <f t="shared" si="15"/>
        <v>9.8591549295774641E-2</v>
      </c>
      <c r="P57" s="282">
        <v>0.19767441860465115</v>
      </c>
      <c r="Q57" s="282">
        <v>0.10126582278481013</v>
      </c>
      <c r="R57" s="282">
        <v>8.1967213114754092E-2</v>
      </c>
      <c r="S57" s="273"/>
      <c r="AM57" s="276"/>
      <c r="AN57" s="276"/>
      <c r="AO57" s="276"/>
      <c r="AP57" s="276"/>
      <c r="AQ57" s="276"/>
      <c r="AR57" s="276"/>
    </row>
    <row r="58" spans="1:44" x14ac:dyDescent="0.25">
      <c r="A58" s="278" t="s">
        <v>174</v>
      </c>
      <c r="B58" s="278" t="s">
        <v>97</v>
      </c>
      <c r="C58" s="278" t="s">
        <v>114</v>
      </c>
      <c r="D58" s="186" t="s">
        <v>117</v>
      </c>
      <c r="E58" s="186" t="s">
        <v>116</v>
      </c>
      <c r="F58" s="279">
        <v>113</v>
      </c>
      <c r="G58" s="279">
        <v>3</v>
      </c>
      <c r="H58" s="280">
        <f t="shared" si="12"/>
        <v>116</v>
      </c>
      <c r="I58" s="279">
        <v>152</v>
      </c>
      <c r="J58" s="279">
        <v>12</v>
      </c>
      <c r="K58" s="280">
        <f t="shared" si="13"/>
        <v>164</v>
      </c>
      <c r="L58" s="279">
        <v>116</v>
      </c>
      <c r="M58" s="279">
        <v>3</v>
      </c>
      <c r="N58" s="280">
        <f t="shared" si="14"/>
        <v>119</v>
      </c>
      <c r="O58" s="282">
        <f t="shared" si="15"/>
        <v>2.5210084033613446E-2</v>
      </c>
      <c r="P58" s="282">
        <v>4.8611111111111112E-2</v>
      </c>
      <c r="Q58" s="282">
        <v>3.5714285714285712E-2</v>
      </c>
      <c r="R58" s="282">
        <v>3.9215686274509803E-2</v>
      </c>
      <c r="S58" s="273"/>
    </row>
    <row r="59" spans="1:44" x14ac:dyDescent="0.25">
      <c r="A59" s="278" t="s">
        <v>160</v>
      </c>
      <c r="B59" s="278" t="s">
        <v>10</v>
      </c>
      <c r="C59" s="278" t="s">
        <v>114</v>
      </c>
      <c r="D59" s="186" t="s">
        <v>117</v>
      </c>
      <c r="E59" s="186" t="s">
        <v>116</v>
      </c>
      <c r="F59" s="279">
        <v>34</v>
      </c>
      <c r="G59" s="279">
        <v>3</v>
      </c>
      <c r="H59" s="280">
        <f t="shared" si="12"/>
        <v>37</v>
      </c>
      <c r="I59" s="279">
        <v>40</v>
      </c>
      <c r="J59" s="279">
        <v>6</v>
      </c>
      <c r="K59" s="280">
        <f t="shared" si="13"/>
        <v>46</v>
      </c>
      <c r="L59" s="279">
        <v>34</v>
      </c>
      <c r="M59" s="279">
        <v>3</v>
      </c>
      <c r="N59" s="280">
        <f t="shared" si="14"/>
        <v>37</v>
      </c>
      <c r="O59" s="282">
        <f t="shared" si="15"/>
        <v>8.1081081081081086E-2</v>
      </c>
      <c r="P59" s="282">
        <v>8.1081081081081086E-2</v>
      </c>
      <c r="Q59" s="282">
        <v>3.4482758620689655E-2</v>
      </c>
      <c r="R59" s="282">
        <v>3.4482758620689655E-2</v>
      </c>
      <c r="S59" s="273"/>
    </row>
    <row r="60" spans="1:44" x14ac:dyDescent="0.25">
      <c r="A60" s="278" t="s">
        <v>156</v>
      </c>
      <c r="B60" s="278" t="s">
        <v>107</v>
      </c>
      <c r="C60" s="278" t="s">
        <v>114</v>
      </c>
      <c r="D60" s="186" t="s">
        <v>117</v>
      </c>
      <c r="E60" s="186" t="s">
        <v>116</v>
      </c>
      <c r="F60" s="279">
        <v>26</v>
      </c>
      <c r="G60" s="279">
        <v>0</v>
      </c>
      <c r="H60" s="280">
        <f t="shared" si="12"/>
        <v>26</v>
      </c>
      <c r="I60" s="279">
        <v>37</v>
      </c>
      <c r="J60" s="279">
        <v>2</v>
      </c>
      <c r="K60" s="280">
        <f t="shared" si="13"/>
        <v>39</v>
      </c>
      <c r="L60" s="279">
        <v>28</v>
      </c>
      <c r="M60" s="279">
        <v>0</v>
      </c>
      <c r="N60" s="280">
        <f t="shared" si="14"/>
        <v>28</v>
      </c>
      <c r="O60" s="281">
        <f t="shared" si="15"/>
        <v>0</v>
      </c>
      <c r="P60" s="281">
        <v>0</v>
      </c>
      <c r="Q60" s="281">
        <v>0.25</v>
      </c>
      <c r="R60" s="301"/>
      <c r="S60" s="273"/>
      <c r="AM60" s="276"/>
      <c r="AN60" s="276"/>
      <c r="AO60" s="276"/>
      <c r="AP60" s="276"/>
      <c r="AQ60" s="276"/>
      <c r="AR60" s="276"/>
    </row>
    <row r="61" spans="1:44" x14ac:dyDescent="0.25">
      <c r="A61" s="278" t="s">
        <v>155</v>
      </c>
      <c r="B61" s="278" t="s">
        <v>6</v>
      </c>
      <c r="C61" s="278" t="s">
        <v>114</v>
      </c>
      <c r="D61" s="186" t="s">
        <v>117</v>
      </c>
      <c r="E61" s="186" t="s">
        <v>116</v>
      </c>
      <c r="F61" s="279">
        <v>26</v>
      </c>
      <c r="G61" s="279">
        <v>1</v>
      </c>
      <c r="H61" s="280">
        <f t="shared" si="12"/>
        <v>27</v>
      </c>
      <c r="I61" s="279">
        <v>35</v>
      </c>
      <c r="J61" s="279">
        <v>1</v>
      </c>
      <c r="K61" s="280">
        <f t="shared" si="13"/>
        <v>36</v>
      </c>
      <c r="L61" s="279">
        <v>25</v>
      </c>
      <c r="M61" s="279">
        <v>1</v>
      </c>
      <c r="N61" s="280">
        <f t="shared" si="14"/>
        <v>26</v>
      </c>
      <c r="O61" s="282">
        <f t="shared" si="15"/>
        <v>3.8461538461538464E-2</v>
      </c>
      <c r="P61" s="282">
        <v>5.8823529411764705E-2</v>
      </c>
      <c r="Q61" s="281">
        <v>0</v>
      </c>
      <c r="R61" s="301"/>
      <c r="S61" s="273"/>
      <c r="AM61" s="276"/>
      <c r="AN61" s="276"/>
      <c r="AO61" s="276"/>
      <c r="AP61" s="276"/>
      <c r="AQ61" s="276"/>
      <c r="AR61" s="276"/>
    </row>
    <row r="62" spans="1:44" x14ac:dyDescent="0.25">
      <c r="A62" s="283"/>
      <c r="B62" s="283"/>
      <c r="C62" s="72"/>
      <c r="D62" s="284"/>
      <c r="E62" s="284"/>
      <c r="F62" s="285">
        <f>SUM(F54:F61)</f>
        <v>482</v>
      </c>
      <c r="G62" s="285">
        <f t="shared" ref="G62:N62" si="16">SUM(G54:G61)</f>
        <v>33</v>
      </c>
      <c r="H62" s="285">
        <f t="shared" si="16"/>
        <v>515</v>
      </c>
      <c r="I62" s="285">
        <f t="shared" si="16"/>
        <v>611</v>
      </c>
      <c r="J62" s="285">
        <f t="shared" si="16"/>
        <v>54</v>
      </c>
      <c r="K62" s="285">
        <f t="shared" si="16"/>
        <v>665</v>
      </c>
      <c r="L62" s="285">
        <f t="shared" si="16"/>
        <v>487</v>
      </c>
      <c r="M62" s="285">
        <f t="shared" si="16"/>
        <v>33</v>
      </c>
      <c r="N62" s="285">
        <f t="shared" si="16"/>
        <v>520</v>
      </c>
      <c r="O62" s="286">
        <f t="shared" si="15"/>
        <v>6.3461538461538458E-2</v>
      </c>
      <c r="P62" s="286">
        <v>9.5486111111111105E-2</v>
      </c>
      <c r="Q62" s="287">
        <v>6.9605568445475635E-2</v>
      </c>
      <c r="R62" s="286">
        <v>6.1696658097686374E-2</v>
      </c>
      <c r="S62" s="273"/>
      <c r="AM62" s="276"/>
      <c r="AN62" s="276"/>
      <c r="AO62" s="276"/>
      <c r="AP62" s="276"/>
      <c r="AQ62" s="276"/>
      <c r="AR62" s="276"/>
    </row>
    <row r="63" spans="1:44" x14ac:dyDescent="0.25">
      <c r="A63" s="291"/>
      <c r="B63" s="593" t="s">
        <v>211</v>
      </c>
      <c r="C63" s="593"/>
      <c r="D63" s="593"/>
      <c r="E63" s="593"/>
      <c r="F63" s="273"/>
      <c r="G63" s="273"/>
      <c r="H63" s="288"/>
      <c r="I63" s="273"/>
      <c r="J63" s="273"/>
      <c r="K63" s="288"/>
      <c r="L63" s="273"/>
      <c r="M63" s="273"/>
      <c r="N63" s="288"/>
      <c r="O63" s="302"/>
      <c r="P63" s="292">
        <v>576</v>
      </c>
      <c r="Q63" s="292">
        <v>431</v>
      </c>
      <c r="R63" s="292">
        <v>389</v>
      </c>
      <c r="S63" s="273"/>
      <c r="AM63" s="276"/>
      <c r="AN63" s="276"/>
      <c r="AO63" s="276"/>
      <c r="AP63" s="276"/>
      <c r="AQ63" s="276"/>
      <c r="AR63" s="276"/>
    </row>
    <row r="64" spans="1:44" ht="6" customHeight="1" x14ac:dyDescent="0.25">
      <c r="A64" s="291"/>
      <c r="B64" s="291"/>
      <c r="C64" s="86"/>
      <c r="D64" s="292"/>
      <c r="E64" s="292"/>
      <c r="F64" s="273"/>
      <c r="G64" s="273"/>
      <c r="H64" s="288"/>
      <c r="I64" s="273"/>
      <c r="J64" s="273"/>
      <c r="K64" s="288"/>
      <c r="L64" s="273"/>
      <c r="M64" s="273"/>
      <c r="N64" s="288"/>
      <c r="O64" s="302"/>
      <c r="P64" s="152"/>
      <c r="Q64" s="273"/>
      <c r="R64" s="273"/>
      <c r="S64" s="273"/>
      <c r="AM64" s="276"/>
      <c r="AN64" s="276"/>
      <c r="AO64" s="276"/>
      <c r="AP64" s="276"/>
      <c r="AQ64" s="276"/>
      <c r="AR64" s="276"/>
    </row>
    <row r="65" spans="1:44" x14ac:dyDescent="0.25">
      <c r="A65" s="267" t="s">
        <v>162</v>
      </c>
      <c r="B65" s="267" t="s">
        <v>102</v>
      </c>
      <c r="C65" s="267" t="s">
        <v>114</v>
      </c>
      <c r="D65" s="268" t="s">
        <v>115</v>
      </c>
      <c r="E65" s="268" t="s">
        <v>116</v>
      </c>
      <c r="F65" s="269">
        <v>41</v>
      </c>
      <c r="G65" s="269">
        <v>3</v>
      </c>
      <c r="H65" s="270">
        <f t="shared" ref="H65:H71" si="17">F65+G65</f>
        <v>44</v>
      </c>
      <c r="I65" s="269">
        <v>53</v>
      </c>
      <c r="J65" s="269">
        <v>4</v>
      </c>
      <c r="K65" s="270">
        <f t="shared" ref="K65:K71" si="18">I65+J65</f>
        <v>57</v>
      </c>
      <c r="L65" s="269">
        <v>41</v>
      </c>
      <c r="M65" s="269">
        <v>3</v>
      </c>
      <c r="N65" s="270">
        <f t="shared" ref="N65:N71" si="19">SUM(L65:M65)</f>
        <v>44</v>
      </c>
      <c r="O65" s="272">
        <f t="shared" ref="O65:O71" si="20">M65/N65</f>
        <v>6.8181818181818177E-2</v>
      </c>
      <c r="P65" s="272">
        <v>2.6315789473684209E-2</v>
      </c>
      <c r="Q65" s="272">
        <v>3.4482758620689655E-2</v>
      </c>
      <c r="R65" s="272">
        <v>4.7619047619047616E-2</v>
      </c>
      <c r="S65" s="273"/>
      <c r="AM65" s="276"/>
      <c r="AN65" s="276"/>
      <c r="AO65" s="276"/>
      <c r="AP65" s="276"/>
      <c r="AQ65" s="276"/>
      <c r="AR65" s="276"/>
    </row>
    <row r="66" spans="1:44" x14ac:dyDescent="0.25">
      <c r="A66" s="278" t="s">
        <v>175</v>
      </c>
      <c r="B66" s="278" t="s">
        <v>91</v>
      </c>
      <c r="C66" s="278" t="s">
        <v>114</v>
      </c>
      <c r="D66" s="186" t="s">
        <v>115</v>
      </c>
      <c r="E66" s="186" t="s">
        <v>116</v>
      </c>
      <c r="F66" s="279">
        <v>116</v>
      </c>
      <c r="G66" s="279">
        <v>6</v>
      </c>
      <c r="H66" s="280">
        <f t="shared" si="17"/>
        <v>122</v>
      </c>
      <c r="I66" s="279">
        <v>164</v>
      </c>
      <c r="J66" s="279">
        <v>9</v>
      </c>
      <c r="K66" s="280">
        <f t="shared" si="18"/>
        <v>173</v>
      </c>
      <c r="L66" s="279">
        <v>116</v>
      </c>
      <c r="M66" s="279">
        <v>6</v>
      </c>
      <c r="N66" s="280">
        <f t="shared" si="19"/>
        <v>122</v>
      </c>
      <c r="O66" s="282">
        <f t="shared" si="20"/>
        <v>4.9180327868852458E-2</v>
      </c>
      <c r="P66" s="282">
        <v>7.2072072072072071E-2</v>
      </c>
      <c r="Q66" s="281">
        <v>3.0303030303030304E-2</v>
      </c>
      <c r="R66" s="282">
        <v>2.564102564102564E-2</v>
      </c>
      <c r="S66" s="273"/>
      <c r="AM66" s="276"/>
      <c r="AN66" s="276"/>
      <c r="AO66" s="276"/>
      <c r="AP66" s="276"/>
      <c r="AQ66" s="276"/>
      <c r="AR66" s="276"/>
    </row>
    <row r="67" spans="1:44" x14ac:dyDescent="0.25">
      <c r="A67" s="278" t="s">
        <v>163</v>
      </c>
      <c r="B67" s="278" t="s">
        <v>98</v>
      </c>
      <c r="C67" s="278" t="s">
        <v>114</v>
      </c>
      <c r="D67" s="186" t="s">
        <v>115</v>
      </c>
      <c r="E67" s="186" t="s">
        <v>116</v>
      </c>
      <c r="F67" s="279">
        <v>26</v>
      </c>
      <c r="G67" s="279">
        <v>6</v>
      </c>
      <c r="H67" s="280">
        <f t="shared" si="17"/>
        <v>32</v>
      </c>
      <c r="I67" s="279">
        <v>32</v>
      </c>
      <c r="J67" s="279">
        <v>14</v>
      </c>
      <c r="K67" s="280">
        <f t="shared" si="18"/>
        <v>46</v>
      </c>
      <c r="L67" s="279">
        <v>26</v>
      </c>
      <c r="M67" s="279">
        <v>9</v>
      </c>
      <c r="N67" s="280">
        <f t="shared" si="19"/>
        <v>35</v>
      </c>
      <c r="O67" s="282">
        <f t="shared" si="20"/>
        <v>0.25714285714285712</v>
      </c>
      <c r="P67" s="282">
        <v>0.32432432432432434</v>
      </c>
      <c r="Q67" s="282">
        <v>0.16279069767441862</v>
      </c>
      <c r="R67" s="282">
        <v>0.23076923076923078</v>
      </c>
      <c r="S67" s="273"/>
      <c r="AM67" s="276"/>
      <c r="AN67" s="276"/>
      <c r="AO67" s="276"/>
      <c r="AP67" s="276"/>
      <c r="AQ67" s="276"/>
      <c r="AR67" s="276"/>
    </row>
    <row r="68" spans="1:44" x14ac:dyDescent="0.25">
      <c r="A68" s="278" t="s">
        <v>176</v>
      </c>
      <c r="B68" s="278" t="s">
        <v>93</v>
      </c>
      <c r="C68" s="278" t="s">
        <v>114</v>
      </c>
      <c r="D68" s="186" t="s">
        <v>115</v>
      </c>
      <c r="E68" s="186" t="s">
        <v>116</v>
      </c>
      <c r="F68" s="279">
        <v>34</v>
      </c>
      <c r="G68" s="279">
        <v>0</v>
      </c>
      <c r="H68" s="280">
        <f t="shared" si="17"/>
        <v>34</v>
      </c>
      <c r="I68" s="279">
        <v>54</v>
      </c>
      <c r="J68" s="279">
        <v>2</v>
      </c>
      <c r="K68" s="280">
        <f t="shared" si="18"/>
        <v>56</v>
      </c>
      <c r="L68" s="279">
        <v>35</v>
      </c>
      <c r="M68" s="279">
        <v>0</v>
      </c>
      <c r="N68" s="280">
        <f t="shared" si="19"/>
        <v>35</v>
      </c>
      <c r="O68" s="281">
        <f t="shared" si="20"/>
        <v>0</v>
      </c>
      <c r="P68" s="282">
        <v>0.16666666666666666</v>
      </c>
      <c r="Q68" s="282">
        <v>7.3170731707317069E-2</v>
      </c>
      <c r="R68" s="282">
        <v>3.5714285714285712E-2</v>
      </c>
      <c r="S68" s="273"/>
      <c r="AM68" s="276"/>
      <c r="AN68" s="276"/>
      <c r="AO68" s="276"/>
      <c r="AP68" s="276"/>
      <c r="AQ68" s="276"/>
      <c r="AR68" s="276"/>
    </row>
    <row r="69" spans="1:44" x14ac:dyDescent="0.25">
      <c r="A69" s="278" t="s">
        <v>101</v>
      </c>
      <c r="B69" s="278" t="s">
        <v>95</v>
      </c>
      <c r="C69" s="278" t="s">
        <v>114</v>
      </c>
      <c r="D69" s="186" t="s">
        <v>115</v>
      </c>
      <c r="E69" s="186" t="s">
        <v>116</v>
      </c>
      <c r="F69" s="279">
        <v>50</v>
      </c>
      <c r="G69" s="279">
        <v>8</v>
      </c>
      <c r="H69" s="280">
        <f t="shared" si="17"/>
        <v>58</v>
      </c>
      <c r="I69" s="279">
        <v>72</v>
      </c>
      <c r="J69" s="279">
        <v>11</v>
      </c>
      <c r="K69" s="280">
        <f t="shared" si="18"/>
        <v>83</v>
      </c>
      <c r="L69" s="279">
        <v>51</v>
      </c>
      <c r="M69" s="279">
        <v>8</v>
      </c>
      <c r="N69" s="280">
        <f t="shared" si="19"/>
        <v>59</v>
      </c>
      <c r="O69" s="282">
        <f t="shared" si="20"/>
        <v>0.13559322033898305</v>
      </c>
      <c r="P69" s="281">
        <v>0.13043478260869565</v>
      </c>
      <c r="Q69" s="282">
        <v>2.7777777777777776E-2</v>
      </c>
      <c r="R69" s="282">
        <v>3.125E-2</v>
      </c>
      <c r="S69" s="273"/>
      <c r="AM69" s="276"/>
      <c r="AN69" s="276"/>
      <c r="AO69" s="276"/>
      <c r="AP69" s="276"/>
      <c r="AQ69" s="276"/>
      <c r="AR69" s="276"/>
    </row>
    <row r="70" spans="1:44" x14ac:dyDescent="0.25">
      <c r="A70" s="278" t="s">
        <v>214</v>
      </c>
      <c r="B70" s="278" t="s">
        <v>96</v>
      </c>
      <c r="C70" s="278" t="s">
        <v>114</v>
      </c>
      <c r="D70" s="186" t="s">
        <v>115</v>
      </c>
      <c r="E70" s="186" t="s">
        <v>116</v>
      </c>
      <c r="F70" s="279">
        <v>53</v>
      </c>
      <c r="G70" s="279">
        <v>3</v>
      </c>
      <c r="H70" s="280">
        <f t="shared" si="17"/>
        <v>56</v>
      </c>
      <c r="I70" s="279">
        <v>67</v>
      </c>
      <c r="J70" s="279">
        <v>4</v>
      </c>
      <c r="K70" s="280">
        <f t="shared" si="18"/>
        <v>71</v>
      </c>
      <c r="L70" s="279">
        <v>54</v>
      </c>
      <c r="M70" s="279">
        <v>3</v>
      </c>
      <c r="N70" s="280">
        <f t="shared" si="19"/>
        <v>57</v>
      </c>
      <c r="O70" s="282">
        <f t="shared" si="20"/>
        <v>5.2631578947368418E-2</v>
      </c>
      <c r="P70" s="282">
        <v>3.3898305084745763E-2</v>
      </c>
      <c r="Q70" s="281">
        <v>0</v>
      </c>
      <c r="R70" s="282">
        <v>2.5316455696202531E-2</v>
      </c>
      <c r="S70" s="273"/>
      <c r="AM70" s="276"/>
      <c r="AN70" s="276"/>
      <c r="AO70" s="276"/>
      <c r="AP70" s="276"/>
      <c r="AQ70" s="276"/>
      <c r="AR70" s="276"/>
    </row>
    <row r="71" spans="1:44" x14ac:dyDescent="0.25">
      <c r="A71" s="278" t="s">
        <v>153</v>
      </c>
      <c r="B71" s="278" t="s">
        <v>97</v>
      </c>
      <c r="C71" s="278" t="s">
        <v>114</v>
      </c>
      <c r="D71" s="186" t="s">
        <v>115</v>
      </c>
      <c r="E71" s="186" t="s">
        <v>116</v>
      </c>
      <c r="F71" s="279">
        <v>1</v>
      </c>
      <c r="G71" s="279">
        <v>4</v>
      </c>
      <c r="H71" s="280">
        <f t="shared" si="17"/>
        <v>5</v>
      </c>
      <c r="I71" s="279">
        <v>2</v>
      </c>
      <c r="J71" s="279">
        <v>5</v>
      </c>
      <c r="K71" s="280">
        <f t="shared" si="18"/>
        <v>7</v>
      </c>
      <c r="L71" s="279">
        <v>1</v>
      </c>
      <c r="M71" s="279">
        <v>4</v>
      </c>
      <c r="N71" s="280">
        <f t="shared" si="19"/>
        <v>5</v>
      </c>
      <c r="O71" s="281">
        <f t="shared" si="20"/>
        <v>0.8</v>
      </c>
      <c r="P71" s="282">
        <v>0.77777777777777779</v>
      </c>
      <c r="Q71" s="281">
        <v>1</v>
      </c>
      <c r="R71" s="282">
        <v>0.77777777777777779</v>
      </c>
      <c r="S71" s="273"/>
      <c r="AM71" s="276"/>
      <c r="AN71" s="276"/>
      <c r="AO71" s="276"/>
      <c r="AP71" s="276"/>
      <c r="AQ71" s="276"/>
      <c r="AR71" s="276"/>
    </row>
    <row r="72" spans="1:44" x14ac:dyDescent="0.25">
      <c r="A72" s="278" t="s">
        <v>174</v>
      </c>
      <c r="B72" s="278" t="s">
        <v>97</v>
      </c>
      <c r="C72" s="278" t="s">
        <v>114</v>
      </c>
      <c r="D72" s="186" t="s">
        <v>115</v>
      </c>
      <c r="E72" s="186" t="s">
        <v>116</v>
      </c>
      <c r="F72" s="279">
        <v>71</v>
      </c>
      <c r="G72" s="279">
        <v>2</v>
      </c>
      <c r="H72" s="279">
        <v>73</v>
      </c>
      <c r="I72" s="279">
        <v>99</v>
      </c>
      <c r="J72" s="279">
        <v>7</v>
      </c>
      <c r="K72" s="279">
        <v>106</v>
      </c>
      <c r="L72" s="279">
        <v>71</v>
      </c>
      <c r="M72" s="279">
        <v>2</v>
      </c>
      <c r="N72" s="279">
        <v>73</v>
      </c>
      <c r="O72" s="282">
        <v>2.7397260273972601E-2</v>
      </c>
      <c r="P72" s="282">
        <v>5.2631578947368418E-2</v>
      </c>
      <c r="Q72" s="282">
        <v>4.2105263157894736E-2</v>
      </c>
      <c r="R72" s="282">
        <v>2.097902097902098E-2</v>
      </c>
      <c r="S72" s="273"/>
      <c r="AM72" s="276"/>
      <c r="AN72" s="276"/>
      <c r="AO72" s="276"/>
      <c r="AP72" s="276"/>
      <c r="AQ72" s="276"/>
      <c r="AR72" s="276"/>
    </row>
    <row r="73" spans="1:44" x14ac:dyDescent="0.25">
      <c r="A73" s="278" t="s">
        <v>166</v>
      </c>
      <c r="B73" s="278" t="s">
        <v>113</v>
      </c>
      <c r="C73" s="278" t="s">
        <v>114</v>
      </c>
      <c r="D73" s="186" t="s">
        <v>115</v>
      </c>
      <c r="E73" s="186" t="s">
        <v>116</v>
      </c>
      <c r="F73" s="279">
        <v>20</v>
      </c>
      <c r="G73" s="279">
        <v>3</v>
      </c>
      <c r="H73" s="280">
        <f t="shared" ref="H73:H80" si="21">F73+G73</f>
        <v>23</v>
      </c>
      <c r="I73" s="279">
        <v>27</v>
      </c>
      <c r="J73" s="279">
        <v>3</v>
      </c>
      <c r="K73" s="280">
        <f t="shared" ref="K73:K80" si="22">I73+J73</f>
        <v>30</v>
      </c>
      <c r="L73" s="279">
        <v>20</v>
      </c>
      <c r="M73" s="279">
        <v>3</v>
      </c>
      <c r="N73" s="280">
        <f t="shared" ref="N73:N80" si="23">SUM(L73:M73)</f>
        <v>23</v>
      </c>
      <c r="O73" s="281">
        <f t="shared" ref="O73:O81" si="24">M73/N73</f>
        <v>0.13043478260869565</v>
      </c>
      <c r="P73" s="281">
        <v>0.1</v>
      </c>
      <c r="Q73" s="282">
        <v>0.11538461538461539</v>
      </c>
      <c r="R73" s="282">
        <v>0.15789473684210525</v>
      </c>
      <c r="S73" s="273"/>
      <c r="AM73" s="276"/>
      <c r="AN73" s="276"/>
      <c r="AO73" s="276"/>
      <c r="AP73" s="276"/>
      <c r="AQ73" s="276"/>
      <c r="AR73" s="276"/>
    </row>
    <row r="74" spans="1:44" x14ac:dyDescent="0.25">
      <c r="A74" s="278" t="s">
        <v>150</v>
      </c>
      <c r="B74" s="278" t="s">
        <v>105</v>
      </c>
      <c r="C74" s="278" t="s">
        <v>114</v>
      </c>
      <c r="D74" s="186" t="s">
        <v>115</v>
      </c>
      <c r="E74" s="186" t="s">
        <v>116</v>
      </c>
      <c r="F74" s="279">
        <v>72</v>
      </c>
      <c r="G74" s="279">
        <v>4</v>
      </c>
      <c r="H74" s="280">
        <f t="shared" si="21"/>
        <v>76</v>
      </c>
      <c r="I74" s="279">
        <v>91</v>
      </c>
      <c r="J74" s="279">
        <v>7</v>
      </c>
      <c r="K74" s="280">
        <f t="shared" si="22"/>
        <v>98</v>
      </c>
      <c r="L74" s="279">
        <v>74</v>
      </c>
      <c r="M74" s="279">
        <v>4</v>
      </c>
      <c r="N74" s="280">
        <f t="shared" si="23"/>
        <v>78</v>
      </c>
      <c r="O74" s="282">
        <f t="shared" si="24"/>
        <v>5.128205128205128E-2</v>
      </c>
      <c r="P74" s="282">
        <v>8.6956521739130432E-2</v>
      </c>
      <c r="Q74" s="282">
        <v>1.5151515151515152E-2</v>
      </c>
      <c r="R74" s="281">
        <v>0</v>
      </c>
      <c r="S74" s="273"/>
      <c r="AM74" s="276"/>
      <c r="AN74" s="276"/>
      <c r="AO74" s="276"/>
      <c r="AP74" s="276"/>
      <c r="AQ74" s="276"/>
      <c r="AR74" s="276"/>
    </row>
    <row r="75" spans="1:44" x14ac:dyDescent="0.25">
      <c r="A75" s="278" t="s">
        <v>169</v>
      </c>
      <c r="B75" s="278" t="s">
        <v>106</v>
      </c>
      <c r="C75" s="278" t="s">
        <v>114</v>
      </c>
      <c r="D75" s="186" t="s">
        <v>115</v>
      </c>
      <c r="E75" s="186" t="s">
        <v>116</v>
      </c>
      <c r="F75" s="279">
        <v>71</v>
      </c>
      <c r="G75" s="279">
        <v>3</v>
      </c>
      <c r="H75" s="280">
        <f t="shared" si="21"/>
        <v>74</v>
      </c>
      <c r="I75" s="279">
        <v>80</v>
      </c>
      <c r="J75" s="279">
        <v>6</v>
      </c>
      <c r="K75" s="280">
        <f t="shared" si="22"/>
        <v>86</v>
      </c>
      <c r="L75" s="279">
        <v>71</v>
      </c>
      <c r="M75" s="279">
        <v>3</v>
      </c>
      <c r="N75" s="280">
        <f t="shared" si="23"/>
        <v>74</v>
      </c>
      <c r="O75" s="282">
        <f t="shared" si="24"/>
        <v>4.0540540540540543E-2</v>
      </c>
      <c r="P75" s="282">
        <v>3.5714285714285712E-2</v>
      </c>
      <c r="Q75" s="282">
        <v>7.4626865671641784E-2</v>
      </c>
      <c r="R75" s="282">
        <v>4.2857142857142858E-2</v>
      </c>
      <c r="S75" s="273"/>
      <c r="AM75" s="276"/>
      <c r="AN75" s="276"/>
      <c r="AO75" s="276"/>
      <c r="AP75" s="276"/>
      <c r="AQ75" s="276"/>
      <c r="AR75" s="276"/>
    </row>
    <row r="76" spans="1:44" x14ac:dyDescent="0.25">
      <c r="A76" s="278" t="s">
        <v>172</v>
      </c>
      <c r="B76" s="278" t="s">
        <v>34</v>
      </c>
      <c r="C76" s="278" t="s">
        <v>114</v>
      </c>
      <c r="D76" s="186" t="s">
        <v>115</v>
      </c>
      <c r="E76" s="186" t="s">
        <v>116</v>
      </c>
      <c r="F76" s="279">
        <v>40</v>
      </c>
      <c r="G76" s="279">
        <v>1</v>
      </c>
      <c r="H76" s="280">
        <f t="shared" si="21"/>
        <v>41</v>
      </c>
      <c r="I76" s="279">
        <v>52</v>
      </c>
      <c r="J76" s="279">
        <v>1</v>
      </c>
      <c r="K76" s="280">
        <f t="shared" si="22"/>
        <v>53</v>
      </c>
      <c r="L76" s="279">
        <v>28</v>
      </c>
      <c r="M76" s="279">
        <v>1</v>
      </c>
      <c r="N76" s="280">
        <f t="shared" si="23"/>
        <v>29</v>
      </c>
      <c r="O76" s="282">
        <f t="shared" si="24"/>
        <v>3.4482758620689655E-2</v>
      </c>
      <c r="P76" s="282">
        <v>3.3333333333333333E-2</v>
      </c>
      <c r="Q76" s="281">
        <v>0</v>
      </c>
      <c r="R76" s="282">
        <v>3.5714285714285712E-2</v>
      </c>
      <c r="S76" s="273"/>
      <c r="AM76" s="276"/>
      <c r="AN76" s="276"/>
      <c r="AO76" s="276"/>
      <c r="AP76" s="276"/>
      <c r="AQ76" s="276"/>
      <c r="AR76" s="276"/>
    </row>
    <row r="77" spans="1:44" x14ac:dyDescent="0.25">
      <c r="A77" s="278" t="s">
        <v>179</v>
      </c>
      <c r="B77" s="278" t="s">
        <v>16</v>
      </c>
      <c r="C77" s="278" t="s">
        <v>114</v>
      </c>
      <c r="D77" s="186" t="s">
        <v>115</v>
      </c>
      <c r="E77" s="186" t="s">
        <v>116</v>
      </c>
      <c r="F77" s="279">
        <v>12</v>
      </c>
      <c r="G77" s="279">
        <v>5</v>
      </c>
      <c r="H77" s="280">
        <f t="shared" si="21"/>
        <v>17</v>
      </c>
      <c r="I77" s="279">
        <v>18</v>
      </c>
      <c r="J77" s="279">
        <v>5</v>
      </c>
      <c r="K77" s="280">
        <f t="shared" si="22"/>
        <v>23</v>
      </c>
      <c r="L77" s="279">
        <v>12</v>
      </c>
      <c r="M77" s="279">
        <v>5</v>
      </c>
      <c r="N77" s="280">
        <f t="shared" si="23"/>
        <v>17</v>
      </c>
      <c r="O77" s="282">
        <f t="shared" si="24"/>
        <v>0.29411764705882354</v>
      </c>
      <c r="P77" s="281">
        <v>0</v>
      </c>
      <c r="Q77" s="282">
        <v>7.6923076923076927E-2</v>
      </c>
      <c r="R77" s="301"/>
      <c r="S77" s="273"/>
      <c r="AM77" s="276"/>
      <c r="AN77" s="276"/>
      <c r="AO77" s="276"/>
      <c r="AP77" s="276"/>
      <c r="AQ77" s="276"/>
      <c r="AR77" s="276"/>
    </row>
    <row r="78" spans="1:44" x14ac:dyDescent="0.25">
      <c r="A78" s="278" t="s">
        <v>156</v>
      </c>
      <c r="B78" s="278" t="s">
        <v>107</v>
      </c>
      <c r="C78" s="278" t="s">
        <v>114</v>
      </c>
      <c r="D78" s="186" t="s">
        <v>115</v>
      </c>
      <c r="E78" s="186" t="s">
        <v>116</v>
      </c>
      <c r="F78" s="279">
        <v>114</v>
      </c>
      <c r="G78" s="279">
        <v>5</v>
      </c>
      <c r="H78" s="280">
        <f t="shared" si="21"/>
        <v>119</v>
      </c>
      <c r="I78" s="279">
        <v>155</v>
      </c>
      <c r="J78" s="279">
        <v>9</v>
      </c>
      <c r="K78" s="280">
        <f t="shared" si="22"/>
        <v>164</v>
      </c>
      <c r="L78" s="279">
        <v>114</v>
      </c>
      <c r="M78" s="279">
        <v>6</v>
      </c>
      <c r="N78" s="280">
        <f t="shared" si="23"/>
        <v>120</v>
      </c>
      <c r="O78" s="281">
        <f t="shared" si="24"/>
        <v>0.05</v>
      </c>
      <c r="P78" s="282">
        <v>7.0866141732283464E-2</v>
      </c>
      <c r="Q78" s="282">
        <v>4.5801526717557252E-2</v>
      </c>
      <c r="R78" s="281">
        <v>5.0314465408805034E-2</v>
      </c>
      <c r="S78" s="273"/>
      <c r="AM78" s="276"/>
      <c r="AN78" s="276"/>
      <c r="AO78" s="276"/>
      <c r="AP78" s="276"/>
      <c r="AQ78" s="276"/>
      <c r="AR78" s="276"/>
    </row>
    <row r="79" spans="1:44" x14ac:dyDescent="0.25">
      <c r="A79" s="278" t="s">
        <v>173</v>
      </c>
      <c r="B79" s="278" t="s">
        <v>29</v>
      </c>
      <c r="C79" s="278" t="s">
        <v>114</v>
      </c>
      <c r="D79" s="186" t="s">
        <v>115</v>
      </c>
      <c r="E79" s="186" t="s">
        <v>116</v>
      </c>
      <c r="F79" s="279">
        <v>26</v>
      </c>
      <c r="G79" s="279">
        <v>1</v>
      </c>
      <c r="H79" s="280">
        <f t="shared" si="21"/>
        <v>27</v>
      </c>
      <c r="I79" s="279">
        <v>36</v>
      </c>
      <c r="J79" s="279">
        <v>1</v>
      </c>
      <c r="K79" s="280">
        <f t="shared" si="22"/>
        <v>37</v>
      </c>
      <c r="L79" s="279">
        <v>26</v>
      </c>
      <c r="M79" s="279">
        <v>1</v>
      </c>
      <c r="N79" s="280">
        <f t="shared" si="23"/>
        <v>27</v>
      </c>
      <c r="O79" s="282">
        <f t="shared" si="24"/>
        <v>3.7037037037037035E-2</v>
      </c>
      <c r="P79" s="282">
        <v>8.8235294117647065E-2</v>
      </c>
      <c r="Q79" s="281">
        <v>0</v>
      </c>
      <c r="R79" s="282">
        <v>4.7619047619047616E-2</v>
      </c>
      <c r="S79" s="273"/>
      <c r="AM79" s="276"/>
      <c r="AN79" s="276"/>
      <c r="AO79" s="276"/>
      <c r="AP79" s="276"/>
      <c r="AQ79" s="276"/>
      <c r="AR79" s="276"/>
    </row>
    <row r="80" spans="1:44" x14ac:dyDescent="0.25">
      <c r="A80" s="278" t="s">
        <v>167</v>
      </c>
      <c r="B80" s="278" t="s">
        <v>111</v>
      </c>
      <c r="C80" s="278" t="s">
        <v>114</v>
      </c>
      <c r="D80" s="186" t="s">
        <v>115</v>
      </c>
      <c r="E80" s="186" t="s">
        <v>116</v>
      </c>
      <c r="F80" s="279">
        <v>74</v>
      </c>
      <c r="G80" s="279">
        <v>5</v>
      </c>
      <c r="H80" s="280">
        <f t="shared" si="21"/>
        <v>79</v>
      </c>
      <c r="I80" s="279">
        <v>77</v>
      </c>
      <c r="J80" s="279">
        <v>7</v>
      </c>
      <c r="K80" s="280">
        <f t="shared" si="22"/>
        <v>84</v>
      </c>
      <c r="L80" s="279">
        <v>74</v>
      </c>
      <c r="M80" s="279">
        <v>5</v>
      </c>
      <c r="N80" s="280">
        <f t="shared" si="23"/>
        <v>79</v>
      </c>
      <c r="O80" s="282">
        <f t="shared" si="24"/>
        <v>6.3291139240506333E-2</v>
      </c>
      <c r="P80" s="282">
        <v>6.4935064935064929E-2</v>
      </c>
      <c r="Q80" s="282">
        <v>1.6129032258064516E-2</v>
      </c>
      <c r="R80" s="282">
        <v>9.5238095238095233E-2</v>
      </c>
      <c r="S80" s="273"/>
      <c r="AM80" s="276"/>
      <c r="AN80" s="276"/>
      <c r="AO80" s="276"/>
      <c r="AP80" s="276"/>
      <c r="AQ80" s="276"/>
      <c r="AR80" s="276"/>
    </row>
    <row r="81" spans="1:44" x14ac:dyDescent="0.25">
      <c r="A81" s="72"/>
      <c r="B81" s="72"/>
      <c r="C81" s="72"/>
      <c r="D81" s="284"/>
      <c r="E81" s="284"/>
      <c r="F81" s="285">
        <f>SUM(F65:F80)</f>
        <v>821</v>
      </c>
      <c r="G81" s="285">
        <f t="shared" ref="G81:N81" si="25">SUM(G65:G80)</f>
        <v>59</v>
      </c>
      <c r="H81" s="285">
        <f t="shared" si="25"/>
        <v>880</v>
      </c>
      <c r="I81" s="285">
        <f t="shared" si="25"/>
        <v>1079</v>
      </c>
      <c r="J81" s="285">
        <f t="shared" si="25"/>
        <v>95</v>
      </c>
      <c r="K81" s="285">
        <f t="shared" si="25"/>
        <v>1174</v>
      </c>
      <c r="L81" s="285">
        <f t="shared" si="25"/>
        <v>814</v>
      </c>
      <c r="M81" s="285">
        <f t="shared" si="25"/>
        <v>63</v>
      </c>
      <c r="N81" s="285">
        <f t="shared" si="25"/>
        <v>877</v>
      </c>
      <c r="O81" s="286">
        <f t="shared" si="24"/>
        <v>7.1835803876852913E-2</v>
      </c>
      <c r="P81" s="286">
        <v>8.7367178276269192E-2</v>
      </c>
      <c r="Q81" s="286">
        <v>5.0925925925925923E-2</v>
      </c>
      <c r="R81" s="286">
        <v>5.6928034371643392E-2</v>
      </c>
      <c r="S81" s="273"/>
    </row>
    <row r="82" spans="1:44" x14ac:dyDescent="0.25">
      <c r="A82" s="86"/>
      <c r="B82" s="593" t="s">
        <v>211</v>
      </c>
      <c r="C82" s="593"/>
      <c r="D82" s="593"/>
      <c r="E82" s="593"/>
      <c r="F82" s="273"/>
      <c r="G82" s="273"/>
      <c r="H82" s="288"/>
      <c r="I82" s="273"/>
      <c r="J82" s="273"/>
      <c r="K82" s="288"/>
      <c r="L82" s="273"/>
      <c r="M82" s="273"/>
      <c r="N82" s="288"/>
      <c r="O82" s="152"/>
      <c r="P82" s="273">
        <v>847</v>
      </c>
      <c r="Q82" s="273">
        <v>864</v>
      </c>
      <c r="R82" s="273">
        <v>931</v>
      </c>
      <c r="S82" s="273"/>
    </row>
    <row r="83" spans="1:44" ht="6" customHeight="1" x14ac:dyDescent="0.25">
      <c r="A83" s="291"/>
      <c r="B83" s="291"/>
      <c r="C83" s="86"/>
      <c r="D83" s="292"/>
      <c r="E83" s="292"/>
      <c r="F83" s="273"/>
      <c r="G83" s="273"/>
      <c r="H83" s="288"/>
      <c r="I83" s="273"/>
      <c r="J83" s="273"/>
      <c r="K83" s="288"/>
      <c r="L83" s="273"/>
      <c r="M83" s="273"/>
      <c r="N83" s="288"/>
      <c r="O83" s="27"/>
      <c r="P83" s="152"/>
      <c r="Q83" s="273"/>
      <c r="R83" s="273"/>
      <c r="S83" s="273"/>
      <c r="AM83" s="276"/>
      <c r="AN83" s="276"/>
      <c r="AO83" s="276"/>
      <c r="AP83" s="276"/>
      <c r="AQ83" s="276"/>
      <c r="AR83" s="276"/>
    </row>
    <row r="84" spans="1:44" x14ac:dyDescent="0.25">
      <c r="A84" s="267" t="s">
        <v>162</v>
      </c>
      <c r="B84" s="267" t="s">
        <v>102</v>
      </c>
      <c r="C84" s="267" t="s">
        <v>114</v>
      </c>
      <c r="D84" s="268" t="s">
        <v>89</v>
      </c>
      <c r="E84" s="268" t="s">
        <v>116</v>
      </c>
      <c r="F84" s="269">
        <v>130</v>
      </c>
      <c r="G84" s="269">
        <v>32</v>
      </c>
      <c r="H84" s="270">
        <f t="shared" ref="H84:H97" si="26">F84+G84</f>
        <v>162</v>
      </c>
      <c r="I84" s="269">
        <v>153</v>
      </c>
      <c r="J84" s="269">
        <v>40</v>
      </c>
      <c r="K84" s="270">
        <f t="shared" ref="K84:K97" si="27">I84+J84</f>
        <v>193</v>
      </c>
      <c r="L84" s="269">
        <v>89</v>
      </c>
      <c r="M84" s="269">
        <v>24</v>
      </c>
      <c r="N84" s="270">
        <f t="shared" ref="N84:N97" si="28">SUM(L84:M84)</f>
        <v>113</v>
      </c>
      <c r="O84" s="272">
        <f t="shared" ref="O84:O98" si="29">M84/N84</f>
        <v>0.21238938053097345</v>
      </c>
      <c r="P84" s="271">
        <v>0.23026315789473684</v>
      </c>
      <c r="Q84" s="272">
        <v>0.20338983050847459</v>
      </c>
      <c r="R84" s="272">
        <v>0.23893805309734514</v>
      </c>
      <c r="S84" s="273"/>
      <c r="AM84" s="276"/>
      <c r="AN84" s="276"/>
      <c r="AO84" s="276"/>
      <c r="AP84" s="276"/>
      <c r="AQ84" s="276"/>
      <c r="AR84" s="276"/>
    </row>
    <row r="85" spans="1:44" x14ac:dyDescent="0.25">
      <c r="A85" s="278" t="s">
        <v>94</v>
      </c>
      <c r="B85" s="278" t="s">
        <v>85</v>
      </c>
      <c r="C85" s="278" t="s">
        <v>114</v>
      </c>
      <c r="D85" s="186" t="s">
        <v>89</v>
      </c>
      <c r="E85" s="186" t="s">
        <v>116</v>
      </c>
      <c r="F85" s="279">
        <v>74</v>
      </c>
      <c r="G85" s="279">
        <v>22</v>
      </c>
      <c r="H85" s="280">
        <f t="shared" si="26"/>
        <v>96</v>
      </c>
      <c r="I85" s="279">
        <v>83</v>
      </c>
      <c r="J85" s="279">
        <v>23</v>
      </c>
      <c r="K85" s="280">
        <f t="shared" si="27"/>
        <v>106</v>
      </c>
      <c r="L85" s="279">
        <v>75</v>
      </c>
      <c r="M85" s="279">
        <v>22</v>
      </c>
      <c r="N85" s="280">
        <f t="shared" si="28"/>
        <v>97</v>
      </c>
      <c r="O85" s="282">
        <f t="shared" si="29"/>
        <v>0.22680412371134021</v>
      </c>
      <c r="P85" s="282">
        <v>0.34586466165413532</v>
      </c>
      <c r="Q85" s="282">
        <v>0.27368421052631581</v>
      </c>
      <c r="R85" s="282">
        <v>0.2857142857142857</v>
      </c>
      <c r="S85" s="273"/>
      <c r="AM85" s="276"/>
      <c r="AN85" s="276"/>
      <c r="AO85" s="276"/>
      <c r="AP85" s="276"/>
      <c r="AQ85" s="276"/>
      <c r="AR85" s="276"/>
    </row>
    <row r="86" spans="1:44" x14ac:dyDescent="0.25">
      <c r="A86" s="278" t="s">
        <v>171</v>
      </c>
      <c r="B86" s="278" t="s">
        <v>103</v>
      </c>
      <c r="C86" s="278" t="s">
        <v>114</v>
      </c>
      <c r="D86" s="186" t="s">
        <v>89</v>
      </c>
      <c r="E86" s="186" t="s">
        <v>116</v>
      </c>
      <c r="F86" s="279">
        <v>48</v>
      </c>
      <c r="G86" s="279">
        <v>15</v>
      </c>
      <c r="H86" s="280">
        <f t="shared" si="26"/>
        <v>63</v>
      </c>
      <c r="I86" s="279">
        <v>54</v>
      </c>
      <c r="J86" s="279">
        <v>16</v>
      </c>
      <c r="K86" s="280">
        <f t="shared" si="27"/>
        <v>70</v>
      </c>
      <c r="L86" s="279">
        <v>48</v>
      </c>
      <c r="M86" s="279">
        <v>15</v>
      </c>
      <c r="N86" s="280">
        <f t="shared" si="28"/>
        <v>63</v>
      </c>
      <c r="O86" s="282">
        <f t="shared" si="29"/>
        <v>0.23809523809523808</v>
      </c>
      <c r="P86" s="282">
        <v>0.22641509433962265</v>
      </c>
      <c r="Q86" s="282">
        <v>0.15217391304347827</v>
      </c>
      <c r="R86" s="281">
        <v>0.36956521739130432</v>
      </c>
      <c r="S86" s="273"/>
      <c r="AM86" s="276"/>
      <c r="AN86" s="276"/>
      <c r="AO86" s="276"/>
      <c r="AP86" s="276"/>
      <c r="AQ86" s="276"/>
      <c r="AR86" s="276"/>
    </row>
    <row r="87" spans="1:44" x14ac:dyDescent="0.25">
      <c r="A87" s="278" t="s">
        <v>153</v>
      </c>
      <c r="B87" s="278" t="s">
        <v>97</v>
      </c>
      <c r="C87" s="278" t="s">
        <v>114</v>
      </c>
      <c r="D87" s="186" t="s">
        <v>89</v>
      </c>
      <c r="E87" s="186" t="s">
        <v>116</v>
      </c>
      <c r="F87" s="279">
        <v>9</v>
      </c>
      <c r="G87" s="279">
        <v>10</v>
      </c>
      <c r="H87" s="280">
        <f t="shared" si="26"/>
        <v>19</v>
      </c>
      <c r="I87" s="279">
        <v>24</v>
      </c>
      <c r="J87" s="279">
        <v>19</v>
      </c>
      <c r="K87" s="280">
        <f t="shared" si="27"/>
        <v>43</v>
      </c>
      <c r="L87" s="279">
        <v>9</v>
      </c>
      <c r="M87" s="279">
        <v>10</v>
      </c>
      <c r="N87" s="280">
        <f t="shared" si="28"/>
        <v>19</v>
      </c>
      <c r="O87" s="282">
        <f t="shared" si="29"/>
        <v>0.52631578947368418</v>
      </c>
      <c r="P87" s="282">
        <v>0.375</v>
      </c>
      <c r="Q87" s="281">
        <v>0.25</v>
      </c>
      <c r="R87" s="281">
        <v>0</v>
      </c>
      <c r="S87" s="273"/>
      <c r="AM87" s="276"/>
      <c r="AN87" s="276"/>
      <c r="AO87" s="276"/>
      <c r="AP87" s="276"/>
      <c r="AQ87" s="276"/>
      <c r="AR87" s="276"/>
    </row>
    <row r="88" spans="1:44" x14ac:dyDescent="0.25">
      <c r="A88" s="278" t="s">
        <v>160</v>
      </c>
      <c r="B88" s="278" t="s">
        <v>10</v>
      </c>
      <c r="C88" s="278" t="s">
        <v>114</v>
      </c>
      <c r="D88" s="186" t="s">
        <v>89</v>
      </c>
      <c r="E88" s="186" t="s">
        <v>116</v>
      </c>
      <c r="F88" s="279">
        <v>42</v>
      </c>
      <c r="G88" s="279">
        <v>6</v>
      </c>
      <c r="H88" s="280">
        <f t="shared" si="26"/>
        <v>48</v>
      </c>
      <c r="I88" s="279">
        <v>73</v>
      </c>
      <c r="J88" s="279">
        <v>15</v>
      </c>
      <c r="K88" s="280">
        <f t="shared" si="27"/>
        <v>88</v>
      </c>
      <c r="L88" s="279">
        <v>43</v>
      </c>
      <c r="M88" s="279">
        <v>7</v>
      </c>
      <c r="N88" s="280">
        <f t="shared" si="28"/>
        <v>50</v>
      </c>
      <c r="O88" s="281">
        <f t="shared" si="29"/>
        <v>0.14000000000000001</v>
      </c>
      <c r="P88" s="282">
        <v>8.1081081081081086E-2</v>
      </c>
      <c r="Q88" s="282">
        <v>9.375E-2</v>
      </c>
      <c r="R88" s="282">
        <v>8.3333333333333329E-2</v>
      </c>
      <c r="S88" s="273"/>
      <c r="AM88" s="276"/>
      <c r="AN88" s="276"/>
      <c r="AO88" s="276"/>
      <c r="AP88" s="276"/>
      <c r="AQ88" s="276"/>
      <c r="AR88" s="276"/>
    </row>
    <row r="89" spans="1:44" x14ac:dyDescent="0.25">
      <c r="A89" s="278" t="s">
        <v>99</v>
      </c>
      <c r="B89" s="278" t="s">
        <v>100</v>
      </c>
      <c r="C89" s="278" t="s">
        <v>114</v>
      </c>
      <c r="D89" s="186" t="s">
        <v>89</v>
      </c>
      <c r="E89" s="186" t="s">
        <v>116</v>
      </c>
      <c r="F89" s="279">
        <v>40</v>
      </c>
      <c r="G89" s="279">
        <v>1</v>
      </c>
      <c r="H89" s="280">
        <f t="shared" si="26"/>
        <v>41</v>
      </c>
      <c r="I89" s="279">
        <v>72</v>
      </c>
      <c r="J89" s="279">
        <v>4</v>
      </c>
      <c r="K89" s="280">
        <f t="shared" si="27"/>
        <v>76</v>
      </c>
      <c r="L89" s="279">
        <v>40</v>
      </c>
      <c r="M89" s="279">
        <v>1</v>
      </c>
      <c r="N89" s="280">
        <f t="shared" si="28"/>
        <v>41</v>
      </c>
      <c r="O89" s="282">
        <f t="shared" si="29"/>
        <v>2.4390243902439025E-2</v>
      </c>
      <c r="P89" s="282">
        <v>8.0645161290322578E-2</v>
      </c>
      <c r="Q89" s="282">
        <v>1.9230769230769232E-2</v>
      </c>
      <c r="R89" s="282">
        <v>8.6956521739130432E-2</v>
      </c>
      <c r="S89" s="273"/>
      <c r="AM89" s="276"/>
      <c r="AN89" s="276"/>
      <c r="AO89" s="276"/>
      <c r="AP89" s="276"/>
      <c r="AQ89" s="276"/>
      <c r="AR89" s="276"/>
    </row>
    <row r="90" spans="1:44" x14ac:dyDescent="0.25">
      <c r="A90" s="278" t="s">
        <v>170</v>
      </c>
      <c r="B90" s="278" t="s">
        <v>25</v>
      </c>
      <c r="C90" s="278" t="s">
        <v>114</v>
      </c>
      <c r="D90" s="186" t="s">
        <v>89</v>
      </c>
      <c r="E90" s="186" t="s">
        <v>116</v>
      </c>
      <c r="F90" s="279">
        <v>100</v>
      </c>
      <c r="G90" s="279">
        <v>44</v>
      </c>
      <c r="H90" s="280">
        <f t="shared" si="26"/>
        <v>144</v>
      </c>
      <c r="I90" s="279">
        <v>117</v>
      </c>
      <c r="J90" s="279">
        <v>54</v>
      </c>
      <c r="K90" s="280">
        <f t="shared" si="27"/>
        <v>171</v>
      </c>
      <c r="L90" s="279">
        <v>101</v>
      </c>
      <c r="M90" s="279">
        <v>44</v>
      </c>
      <c r="N90" s="280">
        <f t="shared" si="28"/>
        <v>145</v>
      </c>
      <c r="O90" s="282">
        <f t="shared" si="29"/>
        <v>0.30344827586206896</v>
      </c>
      <c r="P90" s="282">
        <v>0.375</v>
      </c>
      <c r="Q90" s="282">
        <v>0.2978723404255319</v>
      </c>
      <c r="R90" s="282">
        <v>0.33057851239669422</v>
      </c>
      <c r="S90" s="273"/>
      <c r="AM90" s="276"/>
      <c r="AN90" s="276"/>
      <c r="AO90" s="276"/>
      <c r="AP90" s="276"/>
      <c r="AQ90" s="276"/>
      <c r="AR90" s="276"/>
    </row>
    <row r="91" spans="1:44" x14ac:dyDescent="0.25">
      <c r="A91" s="278" t="s">
        <v>166</v>
      </c>
      <c r="B91" s="278" t="s">
        <v>113</v>
      </c>
      <c r="C91" s="278" t="s">
        <v>114</v>
      </c>
      <c r="D91" s="186" t="s">
        <v>89</v>
      </c>
      <c r="E91" s="186" t="s">
        <v>116</v>
      </c>
      <c r="F91" s="279">
        <v>12</v>
      </c>
      <c r="G91" s="279">
        <v>0</v>
      </c>
      <c r="H91" s="280">
        <f t="shared" si="26"/>
        <v>12</v>
      </c>
      <c r="I91" s="279">
        <v>18</v>
      </c>
      <c r="J91" s="279">
        <v>0</v>
      </c>
      <c r="K91" s="280">
        <f t="shared" si="27"/>
        <v>18</v>
      </c>
      <c r="L91" s="279">
        <v>12</v>
      </c>
      <c r="M91" s="279">
        <v>0</v>
      </c>
      <c r="N91" s="280">
        <f t="shared" si="28"/>
        <v>12</v>
      </c>
      <c r="O91" s="281">
        <f t="shared" si="29"/>
        <v>0</v>
      </c>
      <c r="P91" s="282">
        <v>0.35294117647058826</v>
      </c>
      <c r="Q91" s="281">
        <v>0</v>
      </c>
      <c r="R91" s="281">
        <v>0</v>
      </c>
      <c r="S91" s="273"/>
    </row>
    <row r="92" spans="1:44" x14ac:dyDescent="0.25">
      <c r="A92" s="278" t="s">
        <v>150</v>
      </c>
      <c r="B92" s="278" t="s">
        <v>105</v>
      </c>
      <c r="C92" s="278" t="s">
        <v>114</v>
      </c>
      <c r="D92" s="186" t="s">
        <v>89</v>
      </c>
      <c r="E92" s="186" t="s">
        <v>116</v>
      </c>
      <c r="F92" s="279">
        <v>75</v>
      </c>
      <c r="G92" s="279">
        <v>13</v>
      </c>
      <c r="H92" s="280">
        <f t="shared" si="26"/>
        <v>88</v>
      </c>
      <c r="I92" s="279">
        <v>126</v>
      </c>
      <c r="J92" s="279">
        <v>44</v>
      </c>
      <c r="K92" s="280">
        <f t="shared" si="27"/>
        <v>170</v>
      </c>
      <c r="L92" s="279">
        <v>81</v>
      </c>
      <c r="M92" s="279">
        <v>16</v>
      </c>
      <c r="N92" s="280">
        <f t="shared" si="28"/>
        <v>97</v>
      </c>
      <c r="O92" s="282">
        <f t="shared" si="29"/>
        <v>0.16494845360824742</v>
      </c>
      <c r="P92" s="282">
        <v>0.14150943396226415</v>
      </c>
      <c r="Q92" s="282">
        <v>0.125</v>
      </c>
      <c r="R92" s="282">
        <v>0.27586206896551724</v>
      </c>
      <c r="S92" s="273"/>
      <c r="AM92" s="276"/>
      <c r="AN92" s="276"/>
      <c r="AO92" s="276"/>
      <c r="AP92" s="276"/>
      <c r="AQ92" s="276"/>
      <c r="AR92" s="276"/>
    </row>
    <row r="93" spans="1:44" x14ac:dyDescent="0.25">
      <c r="A93" s="278" t="s">
        <v>169</v>
      </c>
      <c r="B93" s="278" t="s">
        <v>106</v>
      </c>
      <c r="C93" s="278" t="s">
        <v>114</v>
      </c>
      <c r="D93" s="186" t="s">
        <v>89</v>
      </c>
      <c r="E93" s="186" t="s">
        <v>116</v>
      </c>
      <c r="F93" s="279">
        <v>72</v>
      </c>
      <c r="G93" s="279">
        <v>23</v>
      </c>
      <c r="H93" s="280">
        <f t="shared" si="26"/>
        <v>95</v>
      </c>
      <c r="I93" s="279">
        <v>90</v>
      </c>
      <c r="J93" s="279">
        <v>27</v>
      </c>
      <c r="K93" s="280">
        <f t="shared" si="27"/>
        <v>117</v>
      </c>
      <c r="L93" s="279">
        <v>76</v>
      </c>
      <c r="M93" s="279">
        <v>23</v>
      </c>
      <c r="N93" s="280">
        <f t="shared" si="28"/>
        <v>99</v>
      </c>
      <c r="O93" s="282">
        <f t="shared" si="29"/>
        <v>0.23232323232323232</v>
      </c>
      <c r="P93" s="282">
        <v>0.31132075471698112</v>
      </c>
      <c r="Q93" s="282">
        <v>0.17171717171717171</v>
      </c>
      <c r="R93" s="282">
        <v>0.15463917525773196</v>
      </c>
      <c r="S93" s="273"/>
      <c r="AM93" s="276"/>
      <c r="AN93" s="276"/>
      <c r="AO93" s="276"/>
      <c r="AP93" s="276"/>
      <c r="AQ93" s="276"/>
      <c r="AR93" s="276"/>
    </row>
    <row r="94" spans="1:44" x14ac:dyDescent="0.25">
      <c r="A94" s="278" t="s">
        <v>156</v>
      </c>
      <c r="B94" s="278" t="s">
        <v>107</v>
      </c>
      <c r="C94" s="278" t="s">
        <v>114</v>
      </c>
      <c r="D94" s="186" t="s">
        <v>89</v>
      </c>
      <c r="E94" s="186" t="s">
        <v>116</v>
      </c>
      <c r="F94" s="279">
        <v>63</v>
      </c>
      <c r="G94" s="279">
        <v>6</v>
      </c>
      <c r="H94" s="280">
        <f t="shared" si="26"/>
        <v>69</v>
      </c>
      <c r="I94" s="279">
        <v>130</v>
      </c>
      <c r="J94" s="279">
        <v>17</v>
      </c>
      <c r="K94" s="280">
        <f t="shared" si="27"/>
        <v>147</v>
      </c>
      <c r="L94" s="279">
        <v>69</v>
      </c>
      <c r="M94" s="279">
        <v>6</v>
      </c>
      <c r="N94" s="280">
        <f t="shared" si="28"/>
        <v>75</v>
      </c>
      <c r="O94" s="281">
        <f t="shared" si="29"/>
        <v>0.08</v>
      </c>
      <c r="P94" s="282">
        <v>0.12820512820512819</v>
      </c>
      <c r="Q94" s="281">
        <v>0.25</v>
      </c>
      <c r="R94" s="282">
        <v>0.16666666666666666</v>
      </c>
      <c r="S94" s="273"/>
      <c r="AM94" s="276"/>
      <c r="AN94" s="276"/>
      <c r="AO94" s="276"/>
      <c r="AP94" s="276"/>
      <c r="AQ94" s="276"/>
      <c r="AR94" s="276"/>
    </row>
    <row r="95" spans="1:44" x14ac:dyDescent="0.25">
      <c r="A95" s="278" t="s">
        <v>155</v>
      </c>
      <c r="B95" s="278" t="s">
        <v>6</v>
      </c>
      <c r="C95" s="278" t="s">
        <v>114</v>
      </c>
      <c r="D95" s="186" t="s">
        <v>89</v>
      </c>
      <c r="E95" s="186" t="s">
        <v>116</v>
      </c>
      <c r="F95" s="279">
        <v>65</v>
      </c>
      <c r="G95" s="279">
        <v>12</v>
      </c>
      <c r="H95" s="280">
        <f t="shared" si="26"/>
        <v>77</v>
      </c>
      <c r="I95" s="279">
        <v>121</v>
      </c>
      <c r="J95" s="279">
        <v>33</v>
      </c>
      <c r="K95" s="280">
        <f t="shared" si="27"/>
        <v>154</v>
      </c>
      <c r="L95" s="279">
        <v>54</v>
      </c>
      <c r="M95" s="279">
        <v>11</v>
      </c>
      <c r="N95" s="280">
        <f t="shared" si="28"/>
        <v>65</v>
      </c>
      <c r="O95" s="282">
        <f t="shared" si="29"/>
        <v>0.16923076923076924</v>
      </c>
      <c r="P95" s="282">
        <v>0.109375</v>
      </c>
      <c r="Q95" s="282">
        <v>4.1666666666666664E-2</v>
      </c>
      <c r="R95" s="282">
        <v>6.25E-2</v>
      </c>
      <c r="S95" s="273"/>
      <c r="AM95" s="276"/>
      <c r="AN95" s="276"/>
      <c r="AO95" s="276"/>
      <c r="AP95" s="276"/>
      <c r="AQ95" s="276"/>
      <c r="AR95" s="276"/>
    </row>
    <row r="96" spans="1:44" x14ac:dyDescent="0.25">
      <c r="A96" s="278" t="s">
        <v>168</v>
      </c>
      <c r="B96" s="278" t="s">
        <v>108</v>
      </c>
      <c r="C96" s="278" t="s">
        <v>114</v>
      </c>
      <c r="D96" s="186" t="s">
        <v>89</v>
      </c>
      <c r="E96" s="186" t="s">
        <v>116</v>
      </c>
      <c r="F96" s="279">
        <v>23</v>
      </c>
      <c r="G96" s="279">
        <v>9</v>
      </c>
      <c r="H96" s="280">
        <f t="shared" si="26"/>
        <v>32</v>
      </c>
      <c r="I96" s="279">
        <v>30</v>
      </c>
      <c r="J96" s="279">
        <v>13</v>
      </c>
      <c r="K96" s="280">
        <f t="shared" si="27"/>
        <v>43</v>
      </c>
      <c r="L96" s="279">
        <v>23</v>
      </c>
      <c r="M96" s="279">
        <v>11</v>
      </c>
      <c r="N96" s="280">
        <f t="shared" si="28"/>
        <v>34</v>
      </c>
      <c r="O96" s="282">
        <f t="shared" si="29"/>
        <v>0.3235294117647059</v>
      </c>
      <c r="P96" s="282">
        <v>0.34285714285714286</v>
      </c>
      <c r="Q96" s="282">
        <v>0.37931034482758619</v>
      </c>
      <c r="R96" s="282">
        <v>0.18181818181818182</v>
      </c>
      <c r="S96" s="273"/>
      <c r="AM96" s="276"/>
      <c r="AN96" s="276"/>
      <c r="AO96" s="276"/>
      <c r="AP96" s="276"/>
      <c r="AQ96" s="276"/>
      <c r="AR96" s="276"/>
    </row>
    <row r="97" spans="1:44" x14ac:dyDescent="0.25">
      <c r="A97" s="278" t="s">
        <v>167</v>
      </c>
      <c r="B97" s="278" t="s">
        <v>111</v>
      </c>
      <c r="C97" s="278" t="s">
        <v>114</v>
      </c>
      <c r="D97" s="186" t="s">
        <v>89</v>
      </c>
      <c r="E97" s="186" t="s">
        <v>116</v>
      </c>
      <c r="F97" s="279">
        <v>74</v>
      </c>
      <c r="G97" s="279">
        <v>44</v>
      </c>
      <c r="H97" s="280">
        <f t="shared" si="26"/>
        <v>118</v>
      </c>
      <c r="I97" s="279">
        <v>80</v>
      </c>
      <c r="J97" s="279">
        <v>50</v>
      </c>
      <c r="K97" s="280">
        <f t="shared" si="27"/>
        <v>130</v>
      </c>
      <c r="L97" s="279">
        <v>76</v>
      </c>
      <c r="M97" s="279">
        <v>44</v>
      </c>
      <c r="N97" s="280">
        <f t="shared" si="28"/>
        <v>120</v>
      </c>
      <c r="O97" s="282">
        <f t="shared" si="29"/>
        <v>0.36666666666666664</v>
      </c>
      <c r="P97" s="282">
        <v>0.34782608695652173</v>
      </c>
      <c r="Q97" s="282">
        <v>0.19101123595505617</v>
      </c>
      <c r="R97" s="281">
        <v>0.189873417721519</v>
      </c>
      <c r="S97" s="273"/>
      <c r="AM97" s="276"/>
      <c r="AN97" s="276"/>
      <c r="AO97" s="276"/>
      <c r="AP97" s="276"/>
      <c r="AQ97" s="276"/>
      <c r="AR97" s="276"/>
    </row>
    <row r="98" spans="1:44" x14ac:dyDescent="0.25">
      <c r="A98" s="72"/>
      <c r="B98" s="72"/>
      <c r="C98" s="72"/>
      <c r="D98" s="284"/>
      <c r="E98" s="284"/>
      <c r="F98" s="285">
        <f>SUM(F84:F97)</f>
        <v>827</v>
      </c>
      <c r="G98" s="285">
        <f t="shared" ref="G98:N98" si="30">SUM(G84:G97)</f>
        <v>237</v>
      </c>
      <c r="H98" s="285">
        <f t="shared" si="30"/>
        <v>1064</v>
      </c>
      <c r="I98" s="285">
        <f t="shared" si="30"/>
        <v>1171</v>
      </c>
      <c r="J98" s="285">
        <f t="shared" si="30"/>
        <v>355</v>
      </c>
      <c r="K98" s="285">
        <f t="shared" si="30"/>
        <v>1526</v>
      </c>
      <c r="L98" s="285">
        <f t="shared" si="30"/>
        <v>796</v>
      </c>
      <c r="M98" s="285">
        <f t="shared" si="30"/>
        <v>234</v>
      </c>
      <c r="N98" s="285">
        <f t="shared" si="30"/>
        <v>1030</v>
      </c>
      <c r="O98" s="286">
        <f t="shared" si="29"/>
        <v>0.22718446601941747</v>
      </c>
      <c r="P98" s="287">
        <v>0.25046040515653778</v>
      </c>
      <c r="Q98" s="286">
        <v>0.1951219512195122</v>
      </c>
      <c r="R98" s="287">
        <v>0.22972972972972974</v>
      </c>
    </row>
    <row r="99" spans="1:44" x14ac:dyDescent="0.25">
      <c r="A99" s="86"/>
      <c r="B99" s="593" t="s">
        <v>211</v>
      </c>
      <c r="C99" s="593"/>
      <c r="D99" s="593"/>
      <c r="E99" s="593"/>
      <c r="F99" s="273"/>
      <c r="G99" s="273"/>
      <c r="H99" s="288"/>
      <c r="I99" s="273"/>
      <c r="J99" s="273"/>
      <c r="K99" s="288"/>
      <c r="L99" s="273"/>
      <c r="M99" s="273"/>
      <c r="N99" s="288"/>
      <c r="O99" s="152"/>
      <c r="P99" s="273">
        <v>1086</v>
      </c>
      <c r="Q99" s="273">
        <v>861</v>
      </c>
      <c r="R99" s="273">
        <v>807</v>
      </c>
      <c r="S99" s="273"/>
    </row>
    <row r="100" spans="1:44" x14ac:dyDescent="0.25">
      <c r="A100" s="86"/>
      <c r="B100" s="86"/>
      <c r="C100" s="86"/>
      <c r="D100" s="292"/>
      <c r="E100" s="292"/>
      <c r="F100" s="273"/>
      <c r="G100" s="273"/>
      <c r="H100" s="288"/>
      <c r="I100" s="273"/>
      <c r="J100" s="273"/>
      <c r="K100" s="288"/>
      <c r="L100" s="273"/>
      <c r="M100" s="273"/>
      <c r="N100" s="288"/>
      <c r="O100" s="152"/>
      <c r="P100" s="152"/>
      <c r="Q100" s="273"/>
      <c r="R100" s="273"/>
      <c r="S100" s="273"/>
    </row>
    <row r="101" spans="1:44" x14ac:dyDescent="0.25">
      <c r="A101" s="291"/>
      <c r="B101" s="594" t="s">
        <v>187</v>
      </c>
      <c r="C101" s="594"/>
      <c r="D101" s="594"/>
      <c r="E101" s="594"/>
      <c r="F101" s="304">
        <f t="shared" ref="F101:N101" si="31">SUM(F98,F81,F62,F51,F32,F26,F21,F16,F11,F6)</f>
        <v>2962</v>
      </c>
      <c r="G101" s="304">
        <f t="shared" si="31"/>
        <v>1213</v>
      </c>
      <c r="H101" s="304">
        <f t="shared" si="31"/>
        <v>4175</v>
      </c>
      <c r="I101" s="304">
        <f t="shared" si="31"/>
        <v>4045</v>
      </c>
      <c r="J101" s="304">
        <f t="shared" si="31"/>
        <v>1756</v>
      </c>
      <c r="K101" s="304">
        <f t="shared" si="31"/>
        <v>5801</v>
      </c>
      <c r="L101" s="304">
        <f t="shared" si="31"/>
        <v>2822</v>
      </c>
      <c r="M101" s="304">
        <f t="shared" si="31"/>
        <v>1100</v>
      </c>
      <c r="N101" s="304">
        <f t="shared" si="31"/>
        <v>3922</v>
      </c>
      <c r="O101" s="305">
        <f>M101/N101</f>
        <v>0.2804691483936767</v>
      </c>
      <c r="P101" s="305">
        <v>0.28508884882822561</v>
      </c>
      <c r="Q101" s="306">
        <v>0.23819423819423818</v>
      </c>
      <c r="R101" s="306">
        <v>0.23348017621145375</v>
      </c>
      <c r="S101" s="273"/>
    </row>
    <row r="102" spans="1:44" x14ac:dyDescent="0.25">
      <c r="A102" s="291"/>
      <c r="B102" s="595" t="s">
        <v>211</v>
      </c>
      <c r="C102" s="596"/>
      <c r="D102" s="596"/>
      <c r="E102" s="597"/>
      <c r="F102" s="598"/>
      <c r="G102" s="599"/>
      <c r="H102" s="599"/>
      <c r="I102" s="599"/>
      <c r="J102" s="599"/>
      <c r="K102" s="599"/>
      <c r="L102" s="599"/>
      <c r="M102" s="599"/>
      <c r="N102" s="599"/>
      <c r="O102" s="600"/>
      <c r="P102" s="307">
        <v>3883</v>
      </c>
      <c r="Q102" s="307">
        <v>3367</v>
      </c>
      <c r="R102" s="308">
        <v>3178</v>
      </c>
      <c r="S102" s="273"/>
    </row>
    <row r="103" spans="1:44" x14ac:dyDescent="0.25">
      <c r="A103" s="291"/>
      <c r="B103" s="291"/>
      <c r="C103" s="86"/>
      <c r="D103" s="292"/>
      <c r="E103" s="292"/>
      <c r="F103" s="273"/>
      <c r="G103" s="273"/>
      <c r="H103" s="288"/>
      <c r="I103" s="273"/>
      <c r="J103" s="273"/>
      <c r="K103" s="288"/>
      <c r="L103" s="273"/>
      <c r="M103" s="273"/>
      <c r="N103" s="288"/>
      <c r="O103" s="302"/>
      <c r="P103" s="152"/>
      <c r="Q103" s="273"/>
      <c r="R103" s="273"/>
      <c r="S103" s="273"/>
    </row>
    <row r="104" spans="1:44" x14ac:dyDescent="0.25">
      <c r="A104" s="291"/>
      <c r="B104" s="291"/>
      <c r="C104" s="86"/>
      <c r="D104" s="292"/>
      <c r="E104" s="292"/>
      <c r="F104" s="273"/>
      <c r="G104" s="273"/>
      <c r="H104" s="288"/>
      <c r="I104" s="273"/>
      <c r="J104" s="273"/>
      <c r="K104" s="288"/>
      <c r="L104" s="273"/>
      <c r="M104" s="273"/>
      <c r="N104" s="288"/>
      <c r="O104" s="302"/>
      <c r="P104" s="152"/>
      <c r="Q104" s="273"/>
      <c r="R104" s="273"/>
      <c r="S104" s="273"/>
    </row>
    <row r="105" spans="1:44" x14ac:dyDescent="0.25">
      <c r="A105" s="309" t="s">
        <v>150</v>
      </c>
      <c r="B105" s="309" t="s">
        <v>105</v>
      </c>
      <c r="C105" s="309" t="s">
        <v>114</v>
      </c>
      <c r="D105" s="307" t="s">
        <v>89</v>
      </c>
      <c r="E105" s="307" t="s">
        <v>92</v>
      </c>
      <c r="F105" s="310">
        <v>0</v>
      </c>
      <c r="G105" s="310">
        <v>35</v>
      </c>
      <c r="H105" s="311">
        <f>F105+G105</f>
        <v>35</v>
      </c>
      <c r="I105" s="310">
        <v>0</v>
      </c>
      <c r="J105" s="310">
        <v>58</v>
      </c>
      <c r="K105" s="311">
        <f>I105+J105</f>
        <v>58</v>
      </c>
      <c r="L105" s="310">
        <v>0</v>
      </c>
      <c r="M105" s="310">
        <v>33</v>
      </c>
      <c r="N105" s="311">
        <f>SUM(L105:M105)</f>
        <v>33</v>
      </c>
      <c r="O105" s="312">
        <f>M105/N105</f>
        <v>1</v>
      </c>
      <c r="P105" s="313">
        <v>1</v>
      </c>
      <c r="Q105" s="313">
        <v>1</v>
      </c>
      <c r="R105" s="313">
        <v>1</v>
      </c>
      <c r="S105" s="273"/>
      <c r="AM105" s="276"/>
      <c r="AN105" s="276"/>
      <c r="AO105" s="276"/>
      <c r="AP105" s="276"/>
      <c r="AQ105" s="276"/>
      <c r="AR105" s="276"/>
    </row>
    <row r="106" spans="1:44" x14ac:dyDescent="0.25">
      <c r="A106" s="291"/>
      <c r="B106" s="593" t="s">
        <v>211</v>
      </c>
      <c r="C106" s="593"/>
      <c r="D106" s="593"/>
      <c r="E106" s="593"/>
      <c r="F106" s="273"/>
      <c r="G106" s="273"/>
      <c r="H106" s="288"/>
      <c r="I106" s="273"/>
      <c r="J106" s="273"/>
      <c r="K106" s="288"/>
      <c r="L106" s="273"/>
      <c r="M106" s="273"/>
      <c r="N106" s="288"/>
      <c r="O106" s="302"/>
      <c r="P106" s="303">
        <v>36</v>
      </c>
      <c r="Q106" s="303">
        <v>35</v>
      </c>
      <c r="R106" s="303">
        <v>34</v>
      </c>
      <c r="S106" s="273"/>
      <c r="AM106" s="276"/>
      <c r="AN106" s="276"/>
      <c r="AO106" s="276"/>
      <c r="AP106" s="276"/>
      <c r="AQ106" s="276"/>
      <c r="AR106" s="276"/>
    </row>
    <row r="107" spans="1:44" ht="6" customHeight="1" x14ac:dyDescent="0.25">
      <c r="A107" s="291"/>
      <c r="B107" s="291"/>
      <c r="C107" s="86"/>
      <c r="D107" s="292"/>
      <c r="E107" s="292"/>
      <c r="F107" s="273"/>
      <c r="G107" s="273"/>
      <c r="H107" s="288"/>
      <c r="I107" s="273"/>
      <c r="J107" s="273"/>
      <c r="K107" s="288"/>
      <c r="L107" s="273"/>
      <c r="M107" s="273"/>
      <c r="N107" s="288"/>
      <c r="O107" s="302"/>
      <c r="P107" s="152"/>
      <c r="Q107" s="273"/>
      <c r="R107" s="273"/>
      <c r="S107" s="273"/>
      <c r="AM107" s="276"/>
      <c r="AN107" s="276"/>
      <c r="AO107" s="276"/>
      <c r="AP107" s="276"/>
      <c r="AQ107" s="276"/>
      <c r="AR107" s="276"/>
    </row>
    <row r="108" spans="1:44" x14ac:dyDescent="0.25">
      <c r="A108" s="267" t="s">
        <v>151</v>
      </c>
      <c r="B108" s="267" t="s">
        <v>91</v>
      </c>
      <c r="C108" s="267" t="s">
        <v>114</v>
      </c>
      <c r="D108" s="268" t="s">
        <v>92</v>
      </c>
      <c r="E108" s="268" t="s">
        <v>118</v>
      </c>
      <c r="F108" s="269">
        <v>0</v>
      </c>
      <c r="G108" s="269">
        <v>58</v>
      </c>
      <c r="H108" s="270">
        <f t="shared" ref="H108:H113" si="32">F108+G108</f>
        <v>58</v>
      </c>
      <c r="I108" s="269">
        <v>1</v>
      </c>
      <c r="J108" s="269">
        <v>70</v>
      </c>
      <c r="K108" s="270">
        <f t="shared" ref="K108:K113" si="33">I108+J108</f>
        <v>71</v>
      </c>
      <c r="L108" s="269">
        <v>0</v>
      </c>
      <c r="M108" s="269">
        <v>34</v>
      </c>
      <c r="N108" s="270">
        <f t="shared" ref="N108:N113" si="34">SUM(L108:M108)</f>
        <v>34</v>
      </c>
      <c r="O108" s="271">
        <f t="shared" ref="O108:O114" si="35">M108/N108</f>
        <v>1</v>
      </c>
      <c r="P108" s="271">
        <v>1</v>
      </c>
      <c r="Q108" s="300">
        <v>1</v>
      </c>
      <c r="R108" s="272">
        <v>0.94117647058823528</v>
      </c>
      <c r="S108" s="273"/>
      <c r="AM108" s="276"/>
      <c r="AN108" s="276"/>
      <c r="AO108" s="276"/>
      <c r="AP108" s="276"/>
      <c r="AQ108" s="276"/>
      <c r="AR108" s="276"/>
    </row>
    <row r="109" spans="1:44" x14ac:dyDescent="0.25">
      <c r="A109" s="278" t="s">
        <v>152</v>
      </c>
      <c r="B109" s="278" t="s">
        <v>96</v>
      </c>
      <c r="C109" s="278" t="s">
        <v>114</v>
      </c>
      <c r="D109" s="186" t="s">
        <v>92</v>
      </c>
      <c r="E109" s="186" t="s">
        <v>118</v>
      </c>
      <c r="F109" s="279">
        <v>3</v>
      </c>
      <c r="G109" s="279">
        <v>40</v>
      </c>
      <c r="H109" s="280">
        <f t="shared" si="32"/>
        <v>43</v>
      </c>
      <c r="I109" s="279">
        <v>3</v>
      </c>
      <c r="J109" s="279">
        <v>48</v>
      </c>
      <c r="K109" s="280">
        <f t="shared" si="33"/>
        <v>51</v>
      </c>
      <c r="L109" s="279">
        <v>2</v>
      </c>
      <c r="M109" s="279">
        <v>34</v>
      </c>
      <c r="N109" s="280">
        <f t="shared" si="34"/>
        <v>36</v>
      </c>
      <c r="O109" s="282">
        <f t="shared" si="35"/>
        <v>0.94444444444444442</v>
      </c>
      <c r="P109" s="282">
        <v>0.94285714285714284</v>
      </c>
      <c r="Q109" s="282">
        <v>0.97142857142857142</v>
      </c>
      <c r="R109" s="282">
        <v>0.94117647058823528</v>
      </c>
      <c r="S109" s="273"/>
      <c r="AM109" s="276"/>
      <c r="AN109" s="276"/>
      <c r="AO109" s="276"/>
      <c r="AP109" s="276"/>
      <c r="AQ109" s="276"/>
      <c r="AR109" s="276"/>
    </row>
    <row r="110" spans="1:44" x14ac:dyDescent="0.25">
      <c r="A110" s="278" t="s">
        <v>153</v>
      </c>
      <c r="B110" s="278" t="s">
        <v>97</v>
      </c>
      <c r="C110" s="278" t="s">
        <v>114</v>
      </c>
      <c r="D110" s="186" t="s">
        <v>92</v>
      </c>
      <c r="E110" s="186" t="s">
        <v>118</v>
      </c>
      <c r="F110" s="279">
        <v>2</v>
      </c>
      <c r="G110" s="279">
        <v>164</v>
      </c>
      <c r="H110" s="280">
        <f t="shared" si="32"/>
        <v>166</v>
      </c>
      <c r="I110" s="279">
        <v>3</v>
      </c>
      <c r="J110" s="279">
        <v>221</v>
      </c>
      <c r="K110" s="280">
        <f t="shared" si="33"/>
        <v>224</v>
      </c>
      <c r="L110" s="279">
        <v>1</v>
      </c>
      <c r="M110" s="279">
        <v>94</v>
      </c>
      <c r="N110" s="280">
        <f t="shared" si="34"/>
        <v>95</v>
      </c>
      <c r="O110" s="282">
        <f t="shared" si="35"/>
        <v>0.98947368421052628</v>
      </c>
      <c r="P110" s="282">
        <v>0.97142857142857142</v>
      </c>
      <c r="Q110" s="281">
        <v>0.98989898989898994</v>
      </c>
      <c r="R110" s="282">
        <v>0.98630136986301364</v>
      </c>
      <c r="S110" s="273"/>
      <c r="AM110" s="276"/>
      <c r="AN110" s="276"/>
      <c r="AO110" s="276"/>
      <c r="AP110" s="276"/>
      <c r="AQ110" s="276"/>
      <c r="AR110" s="276"/>
    </row>
    <row r="111" spans="1:44" x14ac:dyDescent="0.25">
      <c r="A111" s="278" t="s">
        <v>99</v>
      </c>
      <c r="B111" s="278" t="s">
        <v>100</v>
      </c>
      <c r="C111" s="278" t="s">
        <v>114</v>
      </c>
      <c r="D111" s="186" t="s">
        <v>92</v>
      </c>
      <c r="E111" s="186" t="s">
        <v>118</v>
      </c>
      <c r="F111" s="279">
        <v>3</v>
      </c>
      <c r="G111" s="279">
        <v>21</v>
      </c>
      <c r="H111" s="280">
        <f t="shared" si="32"/>
        <v>24</v>
      </c>
      <c r="I111" s="279">
        <v>4</v>
      </c>
      <c r="J111" s="279">
        <v>35</v>
      </c>
      <c r="K111" s="280">
        <f t="shared" si="33"/>
        <v>39</v>
      </c>
      <c r="L111" s="279">
        <v>3</v>
      </c>
      <c r="M111" s="279">
        <v>21</v>
      </c>
      <c r="N111" s="280">
        <f t="shared" si="34"/>
        <v>24</v>
      </c>
      <c r="O111" s="282">
        <f t="shared" si="35"/>
        <v>0.875</v>
      </c>
      <c r="P111" s="281">
        <v>1</v>
      </c>
      <c r="Q111" s="301">
        <v>1</v>
      </c>
      <c r="R111" s="281">
        <v>0.96969696969696972</v>
      </c>
      <c r="S111" s="273"/>
      <c r="AM111" s="276"/>
      <c r="AN111" s="276"/>
      <c r="AO111" s="276"/>
      <c r="AP111" s="276"/>
      <c r="AQ111" s="276"/>
      <c r="AR111" s="276"/>
    </row>
    <row r="112" spans="1:44" x14ac:dyDescent="0.25">
      <c r="A112" s="278" t="s">
        <v>150</v>
      </c>
      <c r="B112" s="278" t="s">
        <v>105</v>
      </c>
      <c r="C112" s="278" t="s">
        <v>114</v>
      </c>
      <c r="D112" s="186" t="s">
        <v>118</v>
      </c>
      <c r="E112" s="186" t="s">
        <v>92</v>
      </c>
      <c r="F112" s="279">
        <v>1</v>
      </c>
      <c r="G112" s="279">
        <v>22</v>
      </c>
      <c r="H112" s="280">
        <f t="shared" si="32"/>
        <v>23</v>
      </c>
      <c r="I112" s="279">
        <v>1</v>
      </c>
      <c r="J112" s="279">
        <v>34</v>
      </c>
      <c r="K112" s="280">
        <f t="shared" si="33"/>
        <v>35</v>
      </c>
      <c r="L112" s="279">
        <v>1</v>
      </c>
      <c r="M112" s="279">
        <v>17</v>
      </c>
      <c r="N112" s="280">
        <f t="shared" si="34"/>
        <v>18</v>
      </c>
      <c r="O112" s="282">
        <f t="shared" si="35"/>
        <v>0.94444444444444442</v>
      </c>
      <c r="P112" s="282">
        <v>0.77777777777777779</v>
      </c>
      <c r="Q112" s="301">
        <v>1</v>
      </c>
      <c r="R112" s="301">
        <v>1</v>
      </c>
      <c r="S112" s="273"/>
      <c r="AM112" s="276"/>
      <c r="AN112" s="276"/>
      <c r="AO112" s="276"/>
      <c r="AP112" s="276"/>
      <c r="AQ112" s="276"/>
      <c r="AR112" s="276"/>
    </row>
    <row r="113" spans="1:44" x14ac:dyDescent="0.25">
      <c r="A113" s="278" t="s">
        <v>154</v>
      </c>
      <c r="B113" s="278" t="s">
        <v>107</v>
      </c>
      <c r="C113" s="278" t="s">
        <v>114</v>
      </c>
      <c r="D113" s="186" t="s">
        <v>118</v>
      </c>
      <c r="E113" s="186" t="s">
        <v>92</v>
      </c>
      <c r="F113" s="279">
        <v>5</v>
      </c>
      <c r="G113" s="279">
        <v>61</v>
      </c>
      <c r="H113" s="280">
        <f t="shared" si="32"/>
        <v>66</v>
      </c>
      <c r="I113" s="279">
        <v>7</v>
      </c>
      <c r="J113" s="279">
        <v>90</v>
      </c>
      <c r="K113" s="280">
        <f t="shared" si="33"/>
        <v>97</v>
      </c>
      <c r="L113" s="279">
        <v>1</v>
      </c>
      <c r="M113" s="279">
        <v>33</v>
      </c>
      <c r="N113" s="280">
        <f t="shared" si="34"/>
        <v>34</v>
      </c>
      <c r="O113" s="282">
        <f t="shared" si="35"/>
        <v>0.97058823529411764</v>
      </c>
      <c r="P113" s="282">
        <v>0.94117647058823528</v>
      </c>
      <c r="Q113" s="301">
        <v>1</v>
      </c>
      <c r="R113" s="282">
        <v>0.93939393939393945</v>
      </c>
      <c r="S113" s="273"/>
    </row>
    <row r="114" spans="1:44" x14ac:dyDescent="0.25">
      <c r="A114" s="283"/>
      <c r="B114" s="283"/>
      <c r="C114" s="72"/>
      <c r="D114" s="284"/>
      <c r="E114" s="284"/>
      <c r="F114" s="285">
        <f t="shared" ref="F114:N114" si="36">SUM(F108:F113)</f>
        <v>14</v>
      </c>
      <c r="G114" s="285">
        <f t="shared" si="36"/>
        <v>366</v>
      </c>
      <c r="H114" s="285">
        <f t="shared" si="36"/>
        <v>380</v>
      </c>
      <c r="I114" s="285">
        <f t="shared" si="36"/>
        <v>19</v>
      </c>
      <c r="J114" s="285">
        <f t="shared" si="36"/>
        <v>498</v>
      </c>
      <c r="K114" s="285">
        <f t="shared" si="36"/>
        <v>517</v>
      </c>
      <c r="L114" s="285">
        <f t="shared" si="36"/>
        <v>8</v>
      </c>
      <c r="M114" s="285">
        <f t="shared" si="36"/>
        <v>233</v>
      </c>
      <c r="N114" s="285">
        <f t="shared" si="36"/>
        <v>241</v>
      </c>
      <c r="O114" s="286">
        <f t="shared" si="35"/>
        <v>0.96680497925311204</v>
      </c>
      <c r="P114" s="286">
        <v>0.95634920634920639</v>
      </c>
      <c r="Q114" s="286">
        <v>0.99203187250996017</v>
      </c>
      <c r="R114" s="286">
        <v>0.96860986547085204</v>
      </c>
      <c r="S114" s="273"/>
      <c r="AM114" s="276"/>
      <c r="AN114" s="276"/>
      <c r="AO114" s="276"/>
      <c r="AP114" s="276"/>
      <c r="AQ114" s="276"/>
      <c r="AR114" s="276"/>
    </row>
    <row r="115" spans="1:44" x14ac:dyDescent="0.25">
      <c r="A115" s="291"/>
      <c r="B115" s="593" t="s">
        <v>211</v>
      </c>
      <c r="C115" s="593"/>
      <c r="D115" s="593"/>
      <c r="E115" s="593"/>
      <c r="F115" s="273"/>
      <c r="G115" s="273"/>
      <c r="H115" s="288"/>
      <c r="I115" s="273"/>
      <c r="J115" s="273"/>
      <c r="K115" s="288"/>
      <c r="L115" s="273"/>
      <c r="M115" s="273"/>
      <c r="N115" s="288"/>
      <c r="O115" s="302"/>
      <c r="P115" s="273">
        <v>252</v>
      </c>
      <c r="Q115" s="273">
        <v>251</v>
      </c>
      <c r="R115" s="273">
        <v>223</v>
      </c>
      <c r="S115" s="273"/>
      <c r="AM115" s="276"/>
      <c r="AN115" s="276"/>
      <c r="AO115" s="276"/>
      <c r="AP115" s="276"/>
      <c r="AQ115" s="276"/>
      <c r="AR115" s="276"/>
    </row>
    <row r="116" spans="1:44" ht="6" customHeight="1" x14ac:dyDescent="0.25">
      <c r="A116" s="291"/>
      <c r="B116" s="291"/>
      <c r="C116" s="86"/>
      <c r="D116" s="292"/>
      <c r="E116" s="292"/>
      <c r="F116" s="273"/>
      <c r="G116" s="273"/>
      <c r="H116" s="288"/>
      <c r="I116" s="273"/>
      <c r="J116" s="273"/>
      <c r="K116" s="288"/>
      <c r="L116" s="273"/>
      <c r="M116" s="273"/>
      <c r="N116" s="288"/>
      <c r="O116" s="302"/>
      <c r="P116" s="152"/>
      <c r="Q116" s="273"/>
      <c r="R116" s="273"/>
      <c r="S116" s="273"/>
      <c r="AM116" s="276"/>
      <c r="AN116" s="276"/>
      <c r="AO116" s="276"/>
      <c r="AP116" s="276"/>
      <c r="AQ116" s="276"/>
      <c r="AR116" s="276"/>
    </row>
    <row r="117" spans="1:44" x14ac:dyDescent="0.25">
      <c r="A117" s="266" t="s">
        <v>165</v>
      </c>
      <c r="B117" s="266" t="s">
        <v>98</v>
      </c>
      <c r="C117" s="267" t="s">
        <v>114</v>
      </c>
      <c r="D117" s="268" t="s">
        <v>89</v>
      </c>
      <c r="E117" s="268" t="s">
        <v>143</v>
      </c>
      <c r="F117" s="269">
        <v>40</v>
      </c>
      <c r="G117" s="269">
        <v>34</v>
      </c>
      <c r="H117" s="270">
        <f>F117+G117</f>
        <v>74</v>
      </c>
      <c r="I117" s="269">
        <v>46</v>
      </c>
      <c r="J117" s="269">
        <v>34</v>
      </c>
      <c r="K117" s="270">
        <f>I117+J117</f>
        <v>80</v>
      </c>
      <c r="L117" s="269">
        <v>33</v>
      </c>
      <c r="M117" s="269">
        <v>30</v>
      </c>
      <c r="N117" s="270">
        <f>SUM(L117:M117)</f>
        <v>63</v>
      </c>
      <c r="O117" s="272">
        <f>M117/N117</f>
        <v>0.47619047619047616</v>
      </c>
      <c r="P117" s="272">
        <v>0.62068965517241381</v>
      </c>
      <c r="Q117" s="272">
        <v>0.48275862068965519</v>
      </c>
      <c r="R117" s="272">
        <v>0.63492063492063489</v>
      </c>
      <c r="S117" s="273"/>
    </row>
    <row r="118" spans="1:44" x14ac:dyDescent="0.25">
      <c r="A118" s="277" t="s">
        <v>164</v>
      </c>
      <c r="B118" s="277" t="s">
        <v>106</v>
      </c>
      <c r="C118" s="278" t="s">
        <v>114</v>
      </c>
      <c r="D118" s="186" t="s">
        <v>89</v>
      </c>
      <c r="E118" s="186" t="s">
        <v>143</v>
      </c>
      <c r="F118" s="279">
        <v>11</v>
      </c>
      <c r="G118" s="279">
        <v>24</v>
      </c>
      <c r="H118" s="280">
        <f>F118+G118</f>
        <v>35</v>
      </c>
      <c r="I118" s="279">
        <v>12</v>
      </c>
      <c r="J118" s="279">
        <v>24</v>
      </c>
      <c r="K118" s="280">
        <f>I118+J118</f>
        <v>36</v>
      </c>
      <c r="L118" s="279">
        <v>11</v>
      </c>
      <c r="M118" s="279">
        <v>24</v>
      </c>
      <c r="N118" s="280">
        <f>SUM(L118:M118)</f>
        <v>35</v>
      </c>
      <c r="O118" s="282">
        <f>M118/N118</f>
        <v>0.68571428571428572</v>
      </c>
      <c r="P118" s="282">
        <v>0.48148148148148145</v>
      </c>
      <c r="Q118" s="281">
        <v>0.5</v>
      </c>
      <c r="R118" s="282">
        <v>0.41935483870967744</v>
      </c>
      <c r="S118" s="273"/>
    </row>
    <row r="119" spans="1:44" x14ac:dyDescent="0.25">
      <c r="A119" s="283"/>
      <c r="B119" s="283"/>
      <c r="C119" s="72"/>
      <c r="D119" s="284"/>
      <c r="E119" s="284"/>
      <c r="F119" s="285">
        <f>SUM(F117:F118)</f>
        <v>51</v>
      </c>
      <c r="G119" s="285">
        <f t="shared" ref="G119:N119" si="37">SUM(G117:G118)</f>
        <v>58</v>
      </c>
      <c r="H119" s="285">
        <f t="shared" si="37"/>
        <v>109</v>
      </c>
      <c r="I119" s="285">
        <f t="shared" si="37"/>
        <v>58</v>
      </c>
      <c r="J119" s="285">
        <f t="shared" si="37"/>
        <v>58</v>
      </c>
      <c r="K119" s="285">
        <f t="shared" si="37"/>
        <v>116</v>
      </c>
      <c r="L119" s="285">
        <f t="shared" si="37"/>
        <v>44</v>
      </c>
      <c r="M119" s="285">
        <f t="shared" si="37"/>
        <v>54</v>
      </c>
      <c r="N119" s="285">
        <f t="shared" si="37"/>
        <v>98</v>
      </c>
      <c r="O119" s="286">
        <f>M119/N119</f>
        <v>0.55102040816326525</v>
      </c>
      <c r="P119" s="286">
        <v>0.57647058823529407</v>
      </c>
      <c r="Q119" s="286">
        <v>0.4891304347826087</v>
      </c>
      <c r="R119" s="286">
        <v>0.56382978723404253</v>
      </c>
      <c r="S119" s="273"/>
    </row>
    <row r="120" spans="1:44" x14ac:dyDescent="0.25">
      <c r="A120" s="291"/>
      <c r="B120" s="593" t="s">
        <v>211</v>
      </c>
      <c r="C120" s="593"/>
      <c r="D120" s="593"/>
      <c r="E120" s="593"/>
      <c r="F120" s="273"/>
      <c r="G120" s="273"/>
      <c r="H120" s="288"/>
      <c r="I120" s="273"/>
      <c r="J120" s="273"/>
      <c r="K120" s="288"/>
      <c r="L120" s="273"/>
      <c r="M120" s="273"/>
      <c r="N120" s="288"/>
      <c r="O120" s="302"/>
      <c r="P120" s="273">
        <v>85</v>
      </c>
      <c r="Q120" s="273">
        <v>92</v>
      </c>
      <c r="R120" s="273">
        <v>94</v>
      </c>
      <c r="S120" s="273"/>
    </row>
    <row r="121" spans="1:44" ht="6" customHeight="1" x14ac:dyDescent="0.25">
      <c r="A121" s="291"/>
      <c r="B121" s="291"/>
      <c r="C121" s="86"/>
      <c r="D121" s="292"/>
      <c r="E121" s="292"/>
      <c r="F121" s="273"/>
      <c r="G121" s="273"/>
      <c r="H121" s="288"/>
      <c r="I121" s="273"/>
      <c r="J121" s="273"/>
      <c r="K121" s="288"/>
      <c r="L121" s="273"/>
      <c r="M121" s="273"/>
      <c r="N121" s="288"/>
      <c r="O121" s="302"/>
      <c r="P121" s="152"/>
      <c r="Q121" s="273"/>
      <c r="R121" s="273"/>
      <c r="S121" s="273"/>
    </row>
    <row r="122" spans="1:44" x14ac:dyDescent="0.25">
      <c r="A122" s="314" t="s">
        <v>190</v>
      </c>
      <c r="B122" s="267" t="s">
        <v>56</v>
      </c>
      <c r="C122" s="267" t="s">
        <v>114</v>
      </c>
      <c r="D122" s="268" t="s">
        <v>89</v>
      </c>
      <c r="E122" s="268" t="s">
        <v>223</v>
      </c>
      <c r="F122" s="269" t="s">
        <v>475</v>
      </c>
      <c r="G122" s="269" t="s">
        <v>476</v>
      </c>
      <c r="H122" s="270">
        <f t="shared" ref="H122:H145" si="38">F122+G122</f>
        <v>24</v>
      </c>
      <c r="I122" s="269" t="s">
        <v>477</v>
      </c>
      <c r="J122" s="269" t="s">
        <v>478</v>
      </c>
      <c r="K122" s="270">
        <f t="shared" ref="K122:K145" si="39">I122+J122</f>
        <v>31</v>
      </c>
      <c r="L122" s="269">
        <v>14</v>
      </c>
      <c r="M122" s="269">
        <v>10</v>
      </c>
      <c r="N122" s="270">
        <f t="shared" ref="N122:N145" si="40">SUM(L122:M122)</f>
        <v>24</v>
      </c>
      <c r="O122" s="272">
        <f t="shared" ref="O122:O146" si="41">M122/N122</f>
        <v>0.41666666666666669</v>
      </c>
      <c r="P122" s="271">
        <v>0.5</v>
      </c>
      <c r="Q122" s="272">
        <v>0.625</v>
      </c>
      <c r="R122" s="272">
        <v>0.63636363636363635</v>
      </c>
      <c r="S122" s="273"/>
    </row>
    <row r="123" spans="1:44" x14ac:dyDescent="0.25">
      <c r="A123" s="278" t="s">
        <v>157</v>
      </c>
      <c r="B123" s="278" t="s">
        <v>90</v>
      </c>
      <c r="C123" s="278" t="s">
        <v>114</v>
      </c>
      <c r="D123" s="186" t="s">
        <v>89</v>
      </c>
      <c r="E123" s="186" t="s">
        <v>223</v>
      </c>
      <c r="F123" s="279">
        <v>11</v>
      </c>
      <c r="G123" s="279">
        <v>23</v>
      </c>
      <c r="H123" s="280">
        <f t="shared" si="38"/>
        <v>34</v>
      </c>
      <c r="I123" s="279">
        <v>16</v>
      </c>
      <c r="J123" s="279">
        <v>33</v>
      </c>
      <c r="K123" s="280">
        <f t="shared" si="39"/>
        <v>49</v>
      </c>
      <c r="L123" s="279">
        <v>11</v>
      </c>
      <c r="M123" s="279">
        <v>24</v>
      </c>
      <c r="N123" s="280">
        <f t="shared" si="40"/>
        <v>35</v>
      </c>
      <c r="O123" s="282">
        <f t="shared" si="41"/>
        <v>0.68571428571428572</v>
      </c>
      <c r="P123" s="282">
        <v>0.73684210526315785</v>
      </c>
      <c r="Q123" s="282">
        <v>0.71875</v>
      </c>
      <c r="R123" s="301">
        <v>0.75</v>
      </c>
      <c r="S123" s="273"/>
      <c r="AM123" s="276"/>
      <c r="AN123" s="276"/>
      <c r="AO123" s="276"/>
      <c r="AP123" s="276"/>
      <c r="AQ123" s="276"/>
      <c r="AR123" s="276"/>
    </row>
    <row r="124" spans="1:44" x14ac:dyDescent="0.25">
      <c r="A124" s="315"/>
      <c r="B124" s="278" t="s">
        <v>57</v>
      </c>
      <c r="C124" s="278" t="s">
        <v>114</v>
      </c>
      <c r="D124" s="186" t="s">
        <v>89</v>
      </c>
      <c r="E124" s="186" t="s">
        <v>223</v>
      </c>
      <c r="F124" s="279">
        <v>18</v>
      </c>
      <c r="G124" s="279">
        <v>20</v>
      </c>
      <c r="H124" s="280">
        <f t="shared" si="38"/>
        <v>38</v>
      </c>
      <c r="I124" s="279">
        <v>25</v>
      </c>
      <c r="J124" s="279">
        <v>26</v>
      </c>
      <c r="K124" s="280">
        <f t="shared" si="39"/>
        <v>51</v>
      </c>
      <c r="L124" s="279">
        <v>18</v>
      </c>
      <c r="M124" s="279">
        <v>21</v>
      </c>
      <c r="N124" s="280">
        <f t="shared" si="40"/>
        <v>39</v>
      </c>
      <c r="O124" s="282">
        <f t="shared" si="41"/>
        <v>0.53846153846153844</v>
      </c>
      <c r="P124" s="282">
        <v>0.81818181818181823</v>
      </c>
      <c r="Q124" s="282">
        <v>0.40625</v>
      </c>
      <c r="R124" s="282">
        <v>0.55172413793103448</v>
      </c>
      <c r="S124" s="273"/>
    </row>
    <row r="125" spans="1:44" x14ac:dyDescent="0.25">
      <c r="A125" s="315" t="s">
        <v>215</v>
      </c>
      <c r="B125" s="278" t="s">
        <v>84</v>
      </c>
      <c r="C125" s="278" t="s">
        <v>114</v>
      </c>
      <c r="D125" s="186" t="s">
        <v>89</v>
      </c>
      <c r="E125" s="186" t="s">
        <v>223</v>
      </c>
      <c r="F125" s="279">
        <v>16</v>
      </c>
      <c r="G125" s="279">
        <v>25</v>
      </c>
      <c r="H125" s="280">
        <f t="shared" si="38"/>
        <v>41</v>
      </c>
      <c r="I125" s="279">
        <v>28</v>
      </c>
      <c r="J125" s="279">
        <v>32</v>
      </c>
      <c r="K125" s="280">
        <f t="shared" si="39"/>
        <v>60</v>
      </c>
      <c r="L125" s="279">
        <v>11</v>
      </c>
      <c r="M125" s="279">
        <v>22</v>
      </c>
      <c r="N125" s="280">
        <f t="shared" si="40"/>
        <v>33</v>
      </c>
      <c r="O125" s="282">
        <f t="shared" si="41"/>
        <v>0.66666666666666663</v>
      </c>
      <c r="P125" s="281">
        <v>0.6</v>
      </c>
      <c r="Q125" s="282">
        <v>0.6470588235294118</v>
      </c>
      <c r="R125" s="282">
        <v>0.57894736842105265</v>
      </c>
      <c r="S125" s="273"/>
      <c r="AM125" s="276"/>
      <c r="AN125" s="276"/>
      <c r="AO125" s="276"/>
      <c r="AP125" s="276"/>
      <c r="AQ125" s="276"/>
      <c r="AR125" s="276"/>
    </row>
    <row r="126" spans="1:44" x14ac:dyDescent="0.25">
      <c r="A126" s="315" t="s">
        <v>151</v>
      </c>
      <c r="B126" s="278" t="s">
        <v>91</v>
      </c>
      <c r="C126" s="278" t="s">
        <v>114</v>
      </c>
      <c r="D126" s="186" t="s">
        <v>89</v>
      </c>
      <c r="E126" s="186" t="s">
        <v>223</v>
      </c>
      <c r="F126" s="279">
        <v>24</v>
      </c>
      <c r="G126" s="279">
        <v>37</v>
      </c>
      <c r="H126" s="280">
        <f t="shared" si="38"/>
        <v>61</v>
      </c>
      <c r="I126" s="279">
        <v>32</v>
      </c>
      <c r="J126" s="279">
        <v>49</v>
      </c>
      <c r="K126" s="280">
        <f t="shared" si="39"/>
        <v>81</v>
      </c>
      <c r="L126" s="279">
        <v>24</v>
      </c>
      <c r="M126" s="279">
        <v>41</v>
      </c>
      <c r="N126" s="280">
        <f t="shared" si="40"/>
        <v>65</v>
      </c>
      <c r="O126" s="282">
        <f t="shared" si="41"/>
        <v>0.63076923076923075</v>
      </c>
      <c r="P126" s="282">
        <v>0.74285714285714288</v>
      </c>
      <c r="Q126" s="282">
        <v>0.55844155844155841</v>
      </c>
      <c r="R126" s="282">
        <v>0.60317460317460314</v>
      </c>
      <c r="S126" s="273"/>
    </row>
    <row r="127" spans="1:44" x14ac:dyDescent="0.25">
      <c r="A127" s="315" t="s">
        <v>216</v>
      </c>
      <c r="B127" s="278" t="s">
        <v>93</v>
      </c>
      <c r="C127" s="278" t="s">
        <v>114</v>
      </c>
      <c r="D127" s="186" t="s">
        <v>89</v>
      </c>
      <c r="E127" s="186" t="s">
        <v>223</v>
      </c>
      <c r="F127" s="279">
        <v>33</v>
      </c>
      <c r="G127" s="279">
        <v>43</v>
      </c>
      <c r="H127" s="280">
        <f t="shared" si="38"/>
        <v>76</v>
      </c>
      <c r="I127" s="279">
        <v>51</v>
      </c>
      <c r="J127" s="279">
        <v>56</v>
      </c>
      <c r="K127" s="280">
        <f t="shared" si="39"/>
        <v>107</v>
      </c>
      <c r="L127" s="279">
        <v>34</v>
      </c>
      <c r="M127" s="279">
        <v>45</v>
      </c>
      <c r="N127" s="280">
        <f t="shared" si="40"/>
        <v>79</v>
      </c>
      <c r="O127" s="281">
        <f t="shared" si="41"/>
        <v>0.569620253164557</v>
      </c>
      <c r="P127" s="282">
        <v>0.63636363636363635</v>
      </c>
      <c r="Q127" s="282">
        <v>0.6607142857142857</v>
      </c>
      <c r="R127" s="282">
        <v>0.7192982456140351</v>
      </c>
      <c r="S127" s="273"/>
      <c r="AM127" s="276"/>
      <c r="AN127" s="276"/>
      <c r="AO127" s="276"/>
      <c r="AP127" s="276"/>
      <c r="AQ127" s="276"/>
      <c r="AR127" s="276"/>
    </row>
    <row r="128" spans="1:44" x14ac:dyDescent="0.25">
      <c r="A128" s="315" t="s">
        <v>217</v>
      </c>
      <c r="B128" s="278" t="s">
        <v>95</v>
      </c>
      <c r="C128" s="278" t="s">
        <v>114</v>
      </c>
      <c r="D128" s="186" t="s">
        <v>89</v>
      </c>
      <c r="E128" s="186" t="s">
        <v>223</v>
      </c>
      <c r="F128" s="279">
        <v>4</v>
      </c>
      <c r="G128" s="279">
        <v>28</v>
      </c>
      <c r="H128" s="280">
        <f t="shared" si="38"/>
        <v>32</v>
      </c>
      <c r="I128" s="279">
        <v>11</v>
      </c>
      <c r="J128" s="279">
        <v>36</v>
      </c>
      <c r="K128" s="280">
        <f t="shared" si="39"/>
        <v>47</v>
      </c>
      <c r="L128" s="279">
        <v>4</v>
      </c>
      <c r="M128" s="279">
        <v>30</v>
      </c>
      <c r="N128" s="280">
        <f t="shared" si="40"/>
        <v>34</v>
      </c>
      <c r="O128" s="282">
        <f t="shared" si="41"/>
        <v>0.88235294117647056</v>
      </c>
      <c r="P128" s="282">
        <v>0.82222222222222219</v>
      </c>
      <c r="Q128" s="282">
        <v>0.70588235294117652</v>
      </c>
      <c r="R128" s="282">
        <v>0.71052631578947367</v>
      </c>
      <c r="S128" s="273"/>
      <c r="AM128" s="276"/>
      <c r="AN128" s="276"/>
      <c r="AO128" s="276"/>
      <c r="AP128" s="276"/>
      <c r="AQ128" s="276"/>
      <c r="AR128" s="276"/>
    </row>
    <row r="129" spans="1:44" x14ac:dyDescent="0.25">
      <c r="A129" s="315" t="s">
        <v>152</v>
      </c>
      <c r="B129" s="278" t="s">
        <v>96</v>
      </c>
      <c r="C129" s="278" t="s">
        <v>114</v>
      </c>
      <c r="D129" s="186" t="s">
        <v>89</v>
      </c>
      <c r="E129" s="186" t="s">
        <v>223</v>
      </c>
      <c r="F129" s="279">
        <v>15</v>
      </c>
      <c r="G129" s="279">
        <v>40</v>
      </c>
      <c r="H129" s="280">
        <f t="shared" si="38"/>
        <v>55</v>
      </c>
      <c r="I129" s="279">
        <v>26</v>
      </c>
      <c r="J129" s="279">
        <v>57</v>
      </c>
      <c r="K129" s="280">
        <f t="shared" si="39"/>
        <v>83</v>
      </c>
      <c r="L129" s="279">
        <v>18</v>
      </c>
      <c r="M129" s="279">
        <v>44</v>
      </c>
      <c r="N129" s="280">
        <f t="shared" si="40"/>
        <v>62</v>
      </c>
      <c r="O129" s="281">
        <f t="shared" si="41"/>
        <v>0.70967741935483875</v>
      </c>
      <c r="P129" s="282">
        <v>0.70149253731343286</v>
      </c>
      <c r="Q129" s="282">
        <v>0.5892857142857143</v>
      </c>
      <c r="R129" s="282">
        <v>0.80434782608695654</v>
      </c>
      <c r="S129" s="273"/>
      <c r="AM129" s="276"/>
      <c r="AN129" s="276"/>
      <c r="AO129" s="276"/>
      <c r="AP129" s="276"/>
      <c r="AQ129" s="276"/>
      <c r="AR129" s="276"/>
    </row>
    <row r="130" spans="1:44" x14ac:dyDescent="0.25">
      <c r="A130" s="315" t="s">
        <v>219</v>
      </c>
      <c r="B130" s="278" t="s">
        <v>97</v>
      </c>
      <c r="C130" s="278" t="s">
        <v>114</v>
      </c>
      <c r="D130" s="186" t="s">
        <v>89</v>
      </c>
      <c r="E130" s="186" t="s">
        <v>223</v>
      </c>
      <c r="F130" s="279">
        <v>59</v>
      </c>
      <c r="G130" s="279">
        <v>91</v>
      </c>
      <c r="H130" s="280">
        <f t="shared" si="38"/>
        <v>150</v>
      </c>
      <c r="I130" s="279">
        <v>79</v>
      </c>
      <c r="J130" s="279">
        <v>114</v>
      </c>
      <c r="K130" s="280">
        <f t="shared" si="39"/>
        <v>193</v>
      </c>
      <c r="L130" s="279">
        <v>41</v>
      </c>
      <c r="M130" s="279">
        <v>74</v>
      </c>
      <c r="N130" s="280">
        <f t="shared" si="40"/>
        <v>115</v>
      </c>
      <c r="O130" s="282">
        <f t="shared" si="41"/>
        <v>0.64347826086956517</v>
      </c>
      <c r="P130" s="282">
        <v>0.60799999999999998</v>
      </c>
      <c r="Q130" s="282">
        <v>0.57657657657657657</v>
      </c>
      <c r="R130" s="282">
        <v>0.6428571428571429</v>
      </c>
      <c r="S130" s="273"/>
      <c r="AM130" s="276"/>
      <c r="AN130" s="276"/>
      <c r="AO130" s="276"/>
      <c r="AP130" s="276"/>
      <c r="AQ130" s="276"/>
      <c r="AR130" s="276"/>
    </row>
    <row r="131" spans="1:44" x14ac:dyDescent="0.25">
      <c r="A131" s="315" t="s">
        <v>218</v>
      </c>
      <c r="B131" s="278" t="s">
        <v>97</v>
      </c>
      <c r="C131" s="278" t="s">
        <v>114</v>
      </c>
      <c r="D131" s="186" t="s">
        <v>89</v>
      </c>
      <c r="E131" s="186" t="s">
        <v>223</v>
      </c>
      <c r="F131" s="279">
        <v>26</v>
      </c>
      <c r="G131" s="279">
        <v>44</v>
      </c>
      <c r="H131" s="280">
        <f t="shared" si="38"/>
        <v>70</v>
      </c>
      <c r="I131" s="279">
        <v>58</v>
      </c>
      <c r="J131" s="279">
        <v>86</v>
      </c>
      <c r="K131" s="280">
        <f t="shared" si="39"/>
        <v>144</v>
      </c>
      <c r="L131" s="279">
        <v>28</v>
      </c>
      <c r="M131" s="279">
        <v>52</v>
      </c>
      <c r="N131" s="280">
        <f t="shared" si="40"/>
        <v>80</v>
      </c>
      <c r="O131" s="281">
        <f t="shared" si="41"/>
        <v>0.65</v>
      </c>
      <c r="P131" s="282">
        <v>0.64197530864197527</v>
      </c>
      <c r="Q131" s="282">
        <v>0.55294117647058827</v>
      </c>
      <c r="R131" s="282">
        <v>0.6029411764705882</v>
      </c>
      <c r="S131" s="273"/>
      <c r="AM131" s="276"/>
      <c r="AN131" s="276"/>
      <c r="AO131" s="276"/>
      <c r="AP131" s="276"/>
      <c r="AQ131" s="276"/>
      <c r="AR131" s="276"/>
    </row>
    <row r="132" spans="1:44" x14ac:dyDescent="0.25">
      <c r="A132" s="315" t="s">
        <v>158</v>
      </c>
      <c r="B132" s="278" t="s">
        <v>97</v>
      </c>
      <c r="C132" s="278" t="s">
        <v>114</v>
      </c>
      <c r="D132" s="186" t="s">
        <v>89</v>
      </c>
      <c r="E132" s="186" t="s">
        <v>223</v>
      </c>
      <c r="F132" s="279">
        <v>27</v>
      </c>
      <c r="G132" s="279">
        <v>43</v>
      </c>
      <c r="H132" s="280">
        <f t="shared" si="38"/>
        <v>70</v>
      </c>
      <c r="I132" s="279">
        <v>34</v>
      </c>
      <c r="J132" s="279">
        <v>52</v>
      </c>
      <c r="K132" s="280">
        <f t="shared" si="39"/>
        <v>86</v>
      </c>
      <c r="L132" s="279">
        <v>27</v>
      </c>
      <c r="M132" s="279">
        <v>41</v>
      </c>
      <c r="N132" s="280">
        <f t="shared" si="40"/>
        <v>68</v>
      </c>
      <c r="O132" s="282">
        <f t="shared" si="41"/>
        <v>0.6029411764705882</v>
      </c>
      <c r="P132" s="282">
        <v>0.53846153846153844</v>
      </c>
      <c r="Q132" s="301">
        <v>0.62</v>
      </c>
      <c r="R132" s="282">
        <v>0.5161290322580645</v>
      </c>
      <c r="S132" s="273"/>
      <c r="AM132" s="276"/>
      <c r="AN132" s="276"/>
      <c r="AO132" s="276"/>
      <c r="AP132" s="276"/>
      <c r="AQ132" s="276"/>
      <c r="AR132" s="276"/>
    </row>
    <row r="133" spans="1:44" x14ac:dyDescent="0.25">
      <c r="A133" s="315" t="s">
        <v>99</v>
      </c>
      <c r="B133" s="278" t="s">
        <v>100</v>
      </c>
      <c r="C133" s="278" t="s">
        <v>114</v>
      </c>
      <c r="D133" s="186" t="s">
        <v>89</v>
      </c>
      <c r="E133" s="186" t="s">
        <v>223</v>
      </c>
      <c r="F133" s="279">
        <v>11</v>
      </c>
      <c r="G133" s="279">
        <v>27</v>
      </c>
      <c r="H133" s="280">
        <f t="shared" si="38"/>
        <v>38</v>
      </c>
      <c r="I133" s="279">
        <v>16</v>
      </c>
      <c r="J133" s="279">
        <v>40</v>
      </c>
      <c r="K133" s="280">
        <f t="shared" si="39"/>
        <v>56</v>
      </c>
      <c r="L133" s="279">
        <v>11</v>
      </c>
      <c r="M133" s="279">
        <v>27</v>
      </c>
      <c r="N133" s="280">
        <f t="shared" si="40"/>
        <v>38</v>
      </c>
      <c r="O133" s="282">
        <f t="shared" si="41"/>
        <v>0.71052631578947367</v>
      </c>
      <c r="P133" s="282">
        <v>0.64864864864864868</v>
      </c>
      <c r="Q133" s="282">
        <v>0.86111111111111116</v>
      </c>
      <c r="R133" s="282">
        <v>0.75757575757575757</v>
      </c>
      <c r="S133" s="273"/>
      <c r="AM133" s="276"/>
      <c r="AN133" s="276"/>
      <c r="AO133" s="276"/>
      <c r="AP133" s="276"/>
      <c r="AQ133" s="276"/>
      <c r="AR133" s="276"/>
    </row>
    <row r="134" spans="1:44" x14ac:dyDescent="0.25">
      <c r="A134" s="315" t="s">
        <v>220</v>
      </c>
      <c r="B134" s="278" t="s">
        <v>25</v>
      </c>
      <c r="C134" s="278" t="s">
        <v>114</v>
      </c>
      <c r="D134" s="186" t="s">
        <v>89</v>
      </c>
      <c r="E134" s="186" t="s">
        <v>223</v>
      </c>
      <c r="F134" s="279">
        <v>14</v>
      </c>
      <c r="G134" s="279">
        <v>24</v>
      </c>
      <c r="H134" s="280">
        <f t="shared" si="38"/>
        <v>38</v>
      </c>
      <c r="I134" s="279">
        <v>16</v>
      </c>
      <c r="J134" s="279">
        <v>25</v>
      </c>
      <c r="K134" s="280">
        <f t="shared" si="39"/>
        <v>41</v>
      </c>
      <c r="L134" s="279">
        <v>14</v>
      </c>
      <c r="M134" s="279">
        <v>24</v>
      </c>
      <c r="N134" s="280">
        <f t="shared" si="40"/>
        <v>38</v>
      </c>
      <c r="O134" s="282">
        <f t="shared" si="41"/>
        <v>0.63157894736842102</v>
      </c>
      <c r="P134" s="282">
        <v>0.51219512195121952</v>
      </c>
      <c r="Q134" s="282">
        <v>0.58490566037735847</v>
      </c>
      <c r="R134" s="282">
        <v>0.69230769230769229</v>
      </c>
      <c r="S134" s="273"/>
      <c r="AM134" s="276"/>
      <c r="AN134" s="276"/>
      <c r="AO134" s="276"/>
      <c r="AP134" s="276"/>
      <c r="AQ134" s="276"/>
      <c r="AR134" s="276"/>
    </row>
    <row r="135" spans="1:44" x14ac:dyDescent="0.25">
      <c r="A135" s="315" t="s">
        <v>104</v>
      </c>
      <c r="B135" s="278" t="s">
        <v>105</v>
      </c>
      <c r="C135" s="278" t="s">
        <v>114</v>
      </c>
      <c r="D135" s="186" t="s">
        <v>89</v>
      </c>
      <c r="E135" s="186" t="s">
        <v>223</v>
      </c>
      <c r="F135" s="279">
        <v>17</v>
      </c>
      <c r="G135" s="279">
        <v>29</v>
      </c>
      <c r="H135" s="280">
        <f t="shared" si="38"/>
        <v>46</v>
      </c>
      <c r="I135" s="279">
        <v>31</v>
      </c>
      <c r="J135" s="279">
        <v>40</v>
      </c>
      <c r="K135" s="280">
        <f t="shared" si="39"/>
        <v>71</v>
      </c>
      <c r="L135" s="279">
        <v>17</v>
      </c>
      <c r="M135" s="279">
        <v>28</v>
      </c>
      <c r="N135" s="280">
        <f t="shared" si="40"/>
        <v>45</v>
      </c>
      <c r="O135" s="282">
        <f t="shared" si="41"/>
        <v>0.62222222222222223</v>
      </c>
      <c r="P135" s="281">
        <v>0.5</v>
      </c>
      <c r="Q135" s="282">
        <v>0.67391304347826086</v>
      </c>
      <c r="R135" s="282">
        <v>0.53333333333333333</v>
      </c>
      <c r="S135" s="273"/>
      <c r="AM135" s="276"/>
      <c r="AN135" s="276"/>
      <c r="AO135" s="276"/>
      <c r="AP135" s="276"/>
      <c r="AQ135" s="276"/>
      <c r="AR135" s="276"/>
    </row>
    <row r="136" spans="1:44" x14ac:dyDescent="0.25">
      <c r="A136" s="315" t="s">
        <v>221</v>
      </c>
      <c r="B136" s="278" t="s">
        <v>105</v>
      </c>
      <c r="C136" s="278" t="s">
        <v>114</v>
      </c>
      <c r="D136" s="186" t="s">
        <v>89</v>
      </c>
      <c r="E136" s="186" t="s">
        <v>223</v>
      </c>
      <c r="F136" s="279">
        <v>19</v>
      </c>
      <c r="G136" s="279">
        <v>22</v>
      </c>
      <c r="H136" s="280">
        <f t="shared" si="38"/>
        <v>41</v>
      </c>
      <c r="I136" s="279">
        <v>26</v>
      </c>
      <c r="J136" s="279">
        <v>30</v>
      </c>
      <c r="K136" s="280">
        <f t="shared" si="39"/>
        <v>56</v>
      </c>
      <c r="L136" s="279">
        <v>19</v>
      </c>
      <c r="M136" s="279">
        <v>22</v>
      </c>
      <c r="N136" s="280">
        <f t="shared" si="40"/>
        <v>41</v>
      </c>
      <c r="O136" s="282">
        <f t="shared" si="41"/>
        <v>0.53658536585365857</v>
      </c>
      <c r="P136" s="281">
        <v>0.6</v>
      </c>
      <c r="Q136" s="301">
        <v>0.72</v>
      </c>
      <c r="R136" s="282">
        <v>0.48484848484848486</v>
      </c>
      <c r="S136" s="273"/>
      <c r="AM136" s="276"/>
      <c r="AN136" s="276"/>
      <c r="AO136" s="276"/>
      <c r="AP136" s="276"/>
      <c r="AQ136" s="276"/>
      <c r="AR136" s="276"/>
    </row>
    <row r="137" spans="1:44" x14ac:dyDescent="0.25">
      <c r="A137" s="315" t="s">
        <v>222</v>
      </c>
      <c r="B137" s="278" t="s">
        <v>106</v>
      </c>
      <c r="C137" s="278" t="s">
        <v>114</v>
      </c>
      <c r="D137" s="186" t="s">
        <v>89</v>
      </c>
      <c r="E137" s="186" t="s">
        <v>223</v>
      </c>
      <c r="F137" s="279">
        <v>37</v>
      </c>
      <c r="G137" s="279">
        <v>57</v>
      </c>
      <c r="H137" s="280">
        <f t="shared" si="38"/>
        <v>94</v>
      </c>
      <c r="I137" s="279">
        <v>44</v>
      </c>
      <c r="J137" s="279">
        <v>65</v>
      </c>
      <c r="K137" s="280">
        <f t="shared" si="39"/>
        <v>109</v>
      </c>
      <c r="L137" s="279">
        <v>28</v>
      </c>
      <c r="M137" s="279">
        <v>44</v>
      </c>
      <c r="N137" s="280">
        <f t="shared" si="40"/>
        <v>72</v>
      </c>
      <c r="O137" s="282">
        <f t="shared" si="41"/>
        <v>0.61111111111111116</v>
      </c>
      <c r="P137" s="282">
        <v>0.57377049180327866</v>
      </c>
      <c r="Q137" s="301">
        <v>0.5</v>
      </c>
      <c r="R137" s="282">
        <v>0.75438596491228072</v>
      </c>
      <c r="S137" s="273"/>
    </row>
    <row r="138" spans="1:44" x14ac:dyDescent="0.25">
      <c r="A138" s="315" t="s">
        <v>161</v>
      </c>
      <c r="B138" s="278" t="s">
        <v>107</v>
      </c>
      <c r="C138" s="278" t="s">
        <v>114</v>
      </c>
      <c r="D138" s="186" t="s">
        <v>89</v>
      </c>
      <c r="E138" s="186" t="s">
        <v>223</v>
      </c>
      <c r="F138" s="279">
        <v>19</v>
      </c>
      <c r="G138" s="279">
        <v>47</v>
      </c>
      <c r="H138" s="280">
        <f t="shared" si="38"/>
        <v>66</v>
      </c>
      <c r="I138" s="279">
        <v>24</v>
      </c>
      <c r="J138" s="279">
        <v>67</v>
      </c>
      <c r="K138" s="280">
        <f t="shared" si="39"/>
        <v>91</v>
      </c>
      <c r="L138" s="279">
        <v>5</v>
      </c>
      <c r="M138" s="279">
        <v>30</v>
      </c>
      <c r="N138" s="280">
        <f t="shared" si="40"/>
        <v>35</v>
      </c>
      <c r="O138" s="282">
        <f t="shared" si="41"/>
        <v>0.8571428571428571</v>
      </c>
      <c r="P138" s="282">
        <v>0.65714285714285714</v>
      </c>
      <c r="Q138" s="301"/>
      <c r="R138" s="301"/>
      <c r="S138" s="273"/>
      <c r="AM138" s="276"/>
      <c r="AN138" s="276"/>
      <c r="AO138" s="276"/>
      <c r="AP138" s="276"/>
      <c r="AQ138" s="276"/>
      <c r="AR138" s="276"/>
    </row>
    <row r="139" spans="1:44" x14ac:dyDescent="0.25">
      <c r="A139" s="315" t="s">
        <v>112</v>
      </c>
      <c r="B139" s="278" t="s">
        <v>107</v>
      </c>
      <c r="C139" s="278" t="s">
        <v>114</v>
      </c>
      <c r="D139" s="186" t="s">
        <v>89</v>
      </c>
      <c r="E139" s="186" t="s">
        <v>223</v>
      </c>
      <c r="F139" s="279">
        <v>11</v>
      </c>
      <c r="G139" s="279">
        <v>31</v>
      </c>
      <c r="H139" s="280">
        <f t="shared" si="38"/>
        <v>42</v>
      </c>
      <c r="I139" s="279">
        <v>18</v>
      </c>
      <c r="J139" s="279">
        <v>45</v>
      </c>
      <c r="K139" s="280">
        <f t="shared" si="39"/>
        <v>63</v>
      </c>
      <c r="L139" s="279">
        <v>11</v>
      </c>
      <c r="M139" s="279">
        <v>34</v>
      </c>
      <c r="N139" s="280">
        <f t="shared" si="40"/>
        <v>45</v>
      </c>
      <c r="O139" s="282">
        <f t="shared" si="41"/>
        <v>0.75555555555555554</v>
      </c>
      <c r="P139" s="282">
        <v>0.72093023255813948</v>
      </c>
      <c r="Q139" s="301"/>
      <c r="R139" s="301"/>
      <c r="S139" s="273"/>
      <c r="AM139" s="276"/>
      <c r="AN139" s="276"/>
      <c r="AO139" s="276"/>
      <c r="AP139" s="276"/>
      <c r="AQ139" s="276"/>
      <c r="AR139" s="276"/>
    </row>
    <row r="140" spans="1:44" x14ac:dyDescent="0.25">
      <c r="A140" s="315" t="s">
        <v>154</v>
      </c>
      <c r="B140" s="278" t="s">
        <v>107</v>
      </c>
      <c r="C140" s="278" t="s">
        <v>114</v>
      </c>
      <c r="D140" s="186" t="s">
        <v>89</v>
      </c>
      <c r="E140" s="186" t="s">
        <v>223</v>
      </c>
      <c r="F140" s="279">
        <v>15</v>
      </c>
      <c r="G140" s="279">
        <v>32</v>
      </c>
      <c r="H140" s="280">
        <f t="shared" si="38"/>
        <v>47</v>
      </c>
      <c r="I140" s="279">
        <v>28</v>
      </c>
      <c r="J140" s="279">
        <v>46</v>
      </c>
      <c r="K140" s="280">
        <f t="shared" si="39"/>
        <v>74</v>
      </c>
      <c r="L140" s="279">
        <v>9</v>
      </c>
      <c r="M140" s="279">
        <v>25</v>
      </c>
      <c r="N140" s="280">
        <f t="shared" si="40"/>
        <v>34</v>
      </c>
      <c r="O140" s="282">
        <f t="shared" si="41"/>
        <v>0.73529411764705888</v>
      </c>
      <c r="P140" s="282">
        <v>0.48484848484848486</v>
      </c>
      <c r="Q140" s="301"/>
      <c r="R140" s="301"/>
      <c r="S140" s="273"/>
      <c r="AM140" s="276"/>
      <c r="AN140" s="276"/>
      <c r="AO140" s="276"/>
      <c r="AP140" s="276"/>
      <c r="AQ140" s="276"/>
      <c r="AR140" s="276"/>
    </row>
    <row r="141" spans="1:44" x14ac:dyDescent="0.25">
      <c r="A141" s="315" t="s">
        <v>168</v>
      </c>
      <c r="B141" s="278" t="s">
        <v>108</v>
      </c>
      <c r="C141" s="278" t="s">
        <v>114</v>
      </c>
      <c r="D141" s="186" t="s">
        <v>89</v>
      </c>
      <c r="E141" s="186" t="s">
        <v>223</v>
      </c>
      <c r="F141" s="279">
        <v>0</v>
      </c>
      <c r="G141" s="279">
        <v>3</v>
      </c>
      <c r="H141" s="280">
        <f t="shared" si="38"/>
        <v>3</v>
      </c>
      <c r="I141" s="279">
        <v>0</v>
      </c>
      <c r="J141" s="279">
        <v>4</v>
      </c>
      <c r="K141" s="280">
        <f t="shared" si="39"/>
        <v>4</v>
      </c>
      <c r="L141" s="279">
        <v>0</v>
      </c>
      <c r="M141" s="279">
        <v>3</v>
      </c>
      <c r="N141" s="280">
        <f t="shared" si="40"/>
        <v>3</v>
      </c>
      <c r="O141" s="281">
        <f t="shared" si="41"/>
        <v>1</v>
      </c>
      <c r="P141" s="282">
        <v>0.82352941176470584</v>
      </c>
      <c r="Q141" s="282">
        <v>0.58823529411764708</v>
      </c>
      <c r="R141" s="282">
        <v>0.61538461538461542</v>
      </c>
      <c r="S141" s="273"/>
      <c r="AM141" s="276"/>
      <c r="AN141" s="276"/>
      <c r="AO141" s="276"/>
      <c r="AP141" s="276"/>
      <c r="AQ141" s="276"/>
      <c r="AR141" s="276"/>
    </row>
    <row r="142" spans="1:44" x14ac:dyDescent="0.25">
      <c r="A142" s="315" t="s">
        <v>109</v>
      </c>
      <c r="B142" s="278" t="s">
        <v>110</v>
      </c>
      <c r="C142" s="278" t="s">
        <v>114</v>
      </c>
      <c r="D142" s="186" t="s">
        <v>89</v>
      </c>
      <c r="E142" s="186" t="s">
        <v>223</v>
      </c>
      <c r="F142" s="279">
        <v>10</v>
      </c>
      <c r="G142" s="279">
        <v>5</v>
      </c>
      <c r="H142" s="280">
        <f t="shared" si="38"/>
        <v>15</v>
      </c>
      <c r="I142" s="279">
        <v>15</v>
      </c>
      <c r="J142" s="279">
        <v>10</v>
      </c>
      <c r="K142" s="280">
        <f t="shared" si="39"/>
        <v>25</v>
      </c>
      <c r="L142" s="279">
        <v>10</v>
      </c>
      <c r="M142" s="279">
        <v>7</v>
      </c>
      <c r="N142" s="280">
        <f t="shared" si="40"/>
        <v>17</v>
      </c>
      <c r="O142" s="282">
        <f t="shared" si="41"/>
        <v>0.41176470588235292</v>
      </c>
      <c r="P142" s="282">
        <v>0.5714285714285714</v>
      </c>
      <c r="Q142" s="282">
        <v>0.57692307692307687</v>
      </c>
      <c r="R142" s="281">
        <v>0.65</v>
      </c>
      <c r="S142" s="273"/>
      <c r="AM142" s="276"/>
      <c r="AN142" s="276"/>
      <c r="AO142" s="276"/>
      <c r="AP142" s="276"/>
      <c r="AQ142" s="276"/>
      <c r="AR142" s="276"/>
    </row>
    <row r="143" spans="1:44" x14ac:dyDescent="0.25">
      <c r="A143" s="315" t="s">
        <v>167</v>
      </c>
      <c r="B143" s="278" t="s">
        <v>111</v>
      </c>
      <c r="C143" s="278" t="s">
        <v>114</v>
      </c>
      <c r="D143" s="186" t="s">
        <v>89</v>
      </c>
      <c r="E143" s="186" t="s">
        <v>223</v>
      </c>
      <c r="F143" s="279">
        <v>9</v>
      </c>
      <c r="G143" s="279">
        <v>41</v>
      </c>
      <c r="H143" s="280">
        <f t="shared" si="38"/>
        <v>50</v>
      </c>
      <c r="I143" s="279">
        <v>11</v>
      </c>
      <c r="J143" s="279">
        <v>46</v>
      </c>
      <c r="K143" s="280">
        <f t="shared" si="39"/>
        <v>57</v>
      </c>
      <c r="L143" s="279">
        <v>9</v>
      </c>
      <c r="M143" s="279">
        <v>43</v>
      </c>
      <c r="N143" s="280">
        <f t="shared" si="40"/>
        <v>52</v>
      </c>
      <c r="O143" s="282">
        <f t="shared" si="41"/>
        <v>0.82692307692307687</v>
      </c>
      <c r="P143" s="282">
        <v>0.72340425531914898</v>
      </c>
      <c r="Q143" s="301">
        <v>0.7</v>
      </c>
      <c r="R143" s="282">
        <v>0.71794871794871795</v>
      </c>
      <c r="S143" s="273"/>
      <c r="AM143" s="276"/>
      <c r="AN143" s="276"/>
      <c r="AO143" s="276"/>
      <c r="AP143" s="276"/>
      <c r="AQ143" s="276"/>
      <c r="AR143" s="276"/>
    </row>
    <row r="144" spans="1:44" x14ac:dyDescent="0.25">
      <c r="A144" s="315" t="s">
        <v>191</v>
      </c>
      <c r="B144" s="278" t="s">
        <v>192</v>
      </c>
      <c r="C144" s="278" t="s">
        <v>114</v>
      </c>
      <c r="D144" s="186" t="s">
        <v>89</v>
      </c>
      <c r="E144" s="186" t="s">
        <v>223</v>
      </c>
      <c r="F144" s="279">
        <v>18</v>
      </c>
      <c r="G144" s="279">
        <v>22</v>
      </c>
      <c r="H144" s="280">
        <f t="shared" si="38"/>
        <v>40</v>
      </c>
      <c r="I144" s="279">
        <v>23</v>
      </c>
      <c r="J144" s="279">
        <v>30</v>
      </c>
      <c r="K144" s="280">
        <f t="shared" si="39"/>
        <v>53</v>
      </c>
      <c r="L144" s="279">
        <v>19</v>
      </c>
      <c r="M144" s="279">
        <v>23</v>
      </c>
      <c r="N144" s="280">
        <f t="shared" si="40"/>
        <v>42</v>
      </c>
      <c r="O144" s="282">
        <f t="shared" si="41"/>
        <v>0.54761904761904767</v>
      </c>
      <c r="P144" s="282">
        <v>0.48936170212765956</v>
      </c>
      <c r="Q144" s="282">
        <v>0.35483870967741937</v>
      </c>
      <c r="R144" s="282">
        <v>0.375</v>
      </c>
      <c r="S144" s="273"/>
      <c r="AM144" s="276"/>
      <c r="AN144" s="276"/>
      <c r="AO144" s="276"/>
      <c r="AP144" s="276"/>
      <c r="AQ144" s="276"/>
      <c r="AR144" s="276"/>
    </row>
    <row r="145" spans="1:44" x14ac:dyDescent="0.25">
      <c r="A145" s="315" t="s">
        <v>177</v>
      </c>
      <c r="B145" s="278" t="s">
        <v>40</v>
      </c>
      <c r="C145" s="278" t="s">
        <v>114</v>
      </c>
      <c r="D145" s="186" t="s">
        <v>89</v>
      </c>
      <c r="E145" s="186" t="s">
        <v>223</v>
      </c>
      <c r="F145" s="279">
        <v>7</v>
      </c>
      <c r="G145" s="279">
        <v>19</v>
      </c>
      <c r="H145" s="280">
        <f t="shared" si="38"/>
        <v>26</v>
      </c>
      <c r="I145" s="279">
        <v>13</v>
      </c>
      <c r="J145" s="279">
        <v>32</v>
      </c>
      <c r="K145" s="280">
        <f t="shared" si="39"/>
        <v>45</v>
      </c>
      <c r="L145" s="279">
        <v>7</v>
      </c>
      <c r="M145" s="279">
        <v>22</v>
      </c>
      <c r="N145" s="280">
        <f t="shared" si="40"/>
        <v>29</v>
      </c>
      <c r="O145" s="282">
        <f t="shared" si="41"/>
        <v>0.75862068965517238</v>
      </c>
      <c r="P145" s="282">
        <v>0.59259259259259256</v>
      </c>
      <c r="Q145" s="282">
        <v>0.66666666666666663</v>
      </c>
      <c r="R145" s="282">
        <v>0.70588235294117652</v>
      </c>
      <c r="S145" s="273"/>
      <c r="AM145" s="276"/>
      <c r="AN145" s="276"/>
      <c r="AO145" s="276"/>
      <c r="AP145" s="276"/>
      <c r="AQ145" s="276"/>
      <c r="AR145" s="276"/>
    </row>
    <row r="146" spans="1:44" x14ac:dyDescent="0.25">
      <c r="B146" s="72"/>
      <c r="C146" s="72"/>
      <c r="D146" s="284"/>
      <c r="E146" s="284"/>
      <c r="F146" s="285">
        <f>SUM(F122:F145)</f>
        <v>420</v>
      </c>
      <c r="G146" s="285">
        <f t="shared" ref="G146:N146" si="42">SUM(G122:G145)</f>
        <v>753</v>
      </c>
      <c r="H146" s="285">
        <f t="shared" si="42"/>
        <v>1197</v>
      </c>
      <c r="I146" s="285">
        <f t="shared" si="42"/>
        <v>625</v>
      </c>
      <c r="J146" s="285">
        <f t="shared" si="42"/>
        <v>1021</v>
      </c>
      <c r="K146" s="285">
        <f t="shared" si="42"/>
        <v>1677</v>
      </c>
      <c r="L146" s="285">
        <f t="shared" si="42"/>
        <v>389</v>
      </c>
      <c r="M146" s="285">
        <f t="shared" si="42"/>
        <v>736</v>
      </c>
      <c r="N146" s="285">
        <f t="shared" si="42"/>
        <v>1125</v>
      </c>
      <c r="O146" s="286">
        <f t="shared" si="41"/>
        <v>0.65422222222222226</v>
      </c>
      <c r="P146" s="286">
        <v>0.63628318584070798</v>
      </c>
      <c r="Q146" s="286">
        <v>0.60766961651917406</v>
      </c>
      <c r="R146" s="286">
        <v>0.64269141531322505</v>
      </c>
    </row>
    <row r="147" spans="1:44" x14ac:dyDescent="0.25">
      <c r="A147" s="86"/>
      <c r="B147" s="593" t="s">
        <v>211</v>
      </c>
      <c r="C147" s="593"/>
      <c r="D147" s="593"/>
      <c r="E147" s="593"/>
      <c r="F147" s="273"/>
      <c r="G147" s="273"/>
      <c r="H147" s="288"/>
      <c r="I147" s="273"/>
      <c r="J147" s="273"/>
      <c r="K147" s="288"/>
      <c r="L147" s="273"/>
      <c r="M147" s="273"/>
      <c r="N147" s="288"/>
      <c r="O147" s="152"/>
      <c r="P147" s="273">
        <v>1130</v>
      </c>
      <c r="Q147" s="273">
        <v>1017</v>
      </c>
      <c r="R147" s="273">
        <v>862</v>
      </c>
      <c r="S147" s="273"/>
    </row>
    <row r="148" spans="1:44" x14ac:dyDescent="0.25">
      <c r="A148" s="86"/>
      <c r="B148" s="86"/>
      <c r="C148" s="86"/>
      <c r="D148" s="292"/>
      <c r="E148" s="292"/>
      <c r="F148" s="273"/>
      <c r="G148" s="273"/>
      <c r="H148" s="288"/>
      <c r="I148" s="273"/>
      <c r="J148" s="273"/>
      <c r="K148" s="288"/>
      <c r="L148" s="273"/>
      <c r="M148" s="273"/>
      <c r="N148" s="288"/>
      <c r="O148" s="152"/>
      <c r="P148" s="152"/>
      <c r="Q148" s="273"/>
      <c r="R148" s="273"/>
      <c r="S148" s="273"/>
    </row>
    <row r="149" spans="1:44" s="86" customFormat="1" ht="10.199999999999999" x14ac:dyDescent="0.2">
      <c r="B149" s="594" t="s">
        <v>212</v>
      </c>
      <c r="C149" s="594"/>
      <c r="D149" s="594"/>
      <c r="E149" s="594"/>
      <c r="F149" s="304">
        <f>SUM(F146,F119,F114,F105)</f>
        <v>485</v>
      </c>
      <c r="G149" s="304">
        <f t="shared" ref="G149:N149" si="43">SUM(G146,G119,G114,G105)</f>
        <v>1212</v>
      </c>
      <c r="H149" s="304">
        <f t="shared" si="43"/>
        <v>1721</v>
      </c>
      <c r="I149" s="304">
        <f t="shared" si="43"/>
        <v>702</v>
      </c>
      <c r="J149" s="304">
        <f t="shared" si="43"/>
        <v>1635</v>
      </c>
      <c r="K149" s="304">
        <f t="shared" si="43"/>
        <v>2368</v>
      </c>
      <c r="L149" s="304">
        <f t="shared" si="43"/>
        <v>441</v>
      </c>
      <c r="M149" s="304">
        <f t="shared" si="43"/>
        <v>1056</v>
      </c>
      <c r="N149" s="304">
        <f t="shared" si="43"/>
        <v>1497</v>
      </c>
      <c r="O149" s="306">
        <f>M149/N149</f>
        <v>0.70541082164328661</v>
      </c>
      <c r="P149" s="306">
        <v>0.69527611443779114</v>
      </c>
      <c r="Q149" s="306">
        <v>0.67885304659498202</v>
      </c>
      <c r="R149" s="316">
        <v>0.70651277823577907</v>
      </c>
    </row>
    <row r="150" spans="1:44" s="86" customFormat="1" ht="10.199999999999999" x14ac:dyDescent="0.2">
      <c r="B150" s="601" t="s">
        <v>211</v>
      </c>
      <c r="C150" s="601"/>
      <c r="D150" s="601"/>
      <c r="E150" s="601"/>
      <c r="F150" s="602"/>
      <c r="G150" s="602"/>
      <c r="H150" s="602"/>
      <c r="I150" s="602"/>
      <c r="J150" s="602"/>
      <c r="K150" s="602"/>
      <c r="L150" s="602"/>
      <c r="M150" s="602"/>
      <c r="N150" s="602"/>
      <c r="O150" s="602"/>
      <c r="P150" s="307">
        <v>1503</v>
      </c>
      <c r="Q150" s="307">
        <v>1395</v>
      </c>
      <c r="R150" s="317">
        <v>1213</v>
      </c>
    </row>
    <row r="151" spans="1:44" s="86" customFormat="1" ht="10.199999999999999" x14ac:dyDescent="0.2">
      <c r="C151" s="318"/>
      <c r="D151" s="292"/>
      <c r="E151" s="292"/>
      <c r="F151" s="292"/>
      <c r="G151" s="292"/>
      <c r="H151" s="319"/>
      <c r="I151" s="292"/>
      <c r="J151" s="292"/>
      <c r="K151" s="319"/>
      <c r="L151" s="292"/>
      <c r="M151" s="292"/>
      <c r="N151" s="319"/>
      <c r="O151" s="320"/>
      <c r="P151" s="292"/>
      <c r="Q151" s="292"/>
      <c r="R151" s="320"/>
    </row>
    <row r="152" spans="1:44" s="86" customFormat="1" ht="10.199999999999999" x14ac:dyDescent="0.2">
      <c r="A152" s="594" t="s">
        <v>213</v>
      </c>
      <c r="B152" s="594"/>
      <c r="C152" s="594"/>
      <c r="D152" s="594"/>
      <c r="E152" s="594"/>
      <c r="F152" s="304">
        <f t="shared" ref="F152:M152" si="44">SUM(F149,F101)</f>
        <v>3447</v>
      </c>
      <c r="G152" s="304">
        <f t="shared" si="44"/>
        <v>2425</v>
      </c>
      <c r="H152" s="304">
        <f t="shared" si="44"/>
        <v>5896</v>
      </c>
      <c r="I152" s="304">
        <f t="shared" si="44"/>
        <v>4747</v>
      </c>
      <c r="J152" s="304">
        <f t="shared" si="44"/>
        <v>3391</v>
      </c>
      <c r="K152" s="304">
        <f t="shared" si="44"/>
        <v>8169</v>
      </c>
      <c r="L152" s="304">
        <f t="shared" si="44"/>
        <v>3263</v>
      </c>
      <c r="M152" s="304">
        <f t="shared" si="44"/>
        <v>2156</v>
      </c>
      <c r="N152" s="304">
        <f>SUM(N149,N101)</f>
        <v>5419</v>
      </c>
      <c r="O152" s="306">
        <f>M152/N152</f>
        <v>0.39785938365011997</v>
      </c>
      <c r="P152" s="305">
        <v>0.39955440029706646</v>
      </c>
      <c r="Q152" s="306">
        <v>0.36728265434691304</v>
      </c>
      <c r="R152" s="316">
        <v>0.36415395126394901</v>
      </c>
    </row>
    <row r="153" spans="1:44" s="86" customFormat="1" ht="10.199999999999999" x14ac:dyDescent="0.2">
      <c r="A153" s="595" t="s">
        <v>211</v>
      </c>
      <c r="B153" s="596"/>
      <c r="C153" s="596"/>
      <c r="D153" s="596"/>
      <c r="E153" s="597"/>
      <c r="F153" s="598"/>
      <c r="G153" s="599"/>
      <c r="H153" s="599"/>
      <c r="I153" s="599"/>
      <c r="J153" s="599"/>
      <c r="K153" s="599"/>
      <c r="L153" s="599"/>
      <c r="M153" s="599"/>
      <c r="N153" s="599"/>
      <c r="O153" s="600"/>
      <c r="P153" s="307">
        <v>5386</v>
      </c>
      <c r="Q153" s="307">
        <v>4762</v>
      </c>
      <c r="R153" s="308">
        <v>4391</v>
      </c>
    </row>
    <row r="154" spans="1:44" x14ac:dyDescent="0.25">
      <c r="A154" s="86"/>
      <c r="B154" s="86"/>
      <c r="C154" s="86"/>
      <c r="D154" s="292"/>
      <c r="E154" s="292"/>
      <c r="F154" s="273"/>
      <c r="G154" s="273"/>
      <c r="H154" s="288"/>
      <c r="I154" s="273"/>
      <c r="J154" s="273"/>
      <c r="K154" s="288"/>
      <c r="L154" s="273"/>
      <c r="M154" s="273"/>
      <c r="N154" s="288"/>
      <c r="O154" s="152"/>
      <c r="P154" s="152"/>
      <c r="Q154" s="273"/>
      <c r="R154" s="273"/>
      <c r="S154" s="273"/>
    </row>
    <row r="155" spans="1:44" x14ac:dyDescent="0.25">
      <c r="A155" s="86"/>
      <c r="B155" s="86"/>
      <c r="C155" s="86"/>
      <c r="D155" s="292"/>
      <c r="E155" s="292"/>
      <c r="F155" s="273"/>
      <c r="G155" s="273"/>
      <c r="H155" s="288"/>
      <c r="I155" s="273"/>
      <c r="J155" s="273"/>
      <c r="K155" s="288"/>
      <c r="L155" s="273"/>
      <c r="M155" s="273"/>
      <c r="N155" s="288"/>
      <c r="O155" s="152"/>
      <c r="P155" s="152"/>
      <c r="Q155" s="273"/>
      <c r="R155" s="273"/>
      <c r="S155" s="273"/>
    </row>
  </sheetData>
  <mergeCells count="36">
    <mergeCell ref="A153:E153"/>
    <mergeCell ref="F153:O153"/>
    <mergeCell ref="B120:E120"/>
    <mergeCell ref="B147:E147"/>
    <mergeCell ref="B149:E149"/>
    <mergeCell ref="B150:E150"/>
    <mergeCell ref="F150:O150"/>
    <mergeCell ref="A152:E152"/>
    <mergeCell ref="B99:E99"/>
    <mergeCell ref="B101:E101"/>
    <mergeCell ref="B102:E102"/>
    <mergeCell ref="F102:O102"/>
    <mergeCell ref="B106:E106"/>
    <mergeCell ref="B115:E115"/>
    <mergeCell ref="B22:E22"/>
    <mergeCell ref="B27:E27"/>
    <mergeCell ref="B33:E33"/>
    <mergeCell ref="B52:E52"/>
    <mergeCell ref="B63:E63"/>
    <mergeCell ref="B82:E82"/>
    <mergeCell ref="R2:R3"/>
    <mergeCell ref="B7:E7"/>
    <mergeCell ref="B12:E12"/>
    <mergeCell ref="B17:E17"/>
    <mergeCell ref="I2:I3"/>
    <mergeCell ref="J2:J3"/>
    <mergeCell ref="K2:K3"/>
    <mergeCell ref="L2:L3"/>
    <mergeCell ref="Q2:Q3"/>
    <mergeCell ref="M2:M3"/>
    <mergeCell ref="N2:N3"/>
    <mergeCell ref="O2:O3"/>
    <mergeCell ref="P2:P3"/>
    <mergeCell ref="F2:F3"/>
    <mergeCell ref="G2:G3"/>
    <mergeCell ref="H2:H3"/>
  </mergeCells>
  <printOptions horizontalCentered="1"/>
  <pageMargins left="0.43307086614173229" right="0.43307086614173229" top="0.59055118110236227" bottom="0.55118110236220474" header="0.43307086614173229" footer="0.39370078740157483"/>
  <pageSetup paperSize="9" firstPageNumber="2" orientation="landscape" useFirstPageNumber="1" r:id="rId1"/>
  <headerFooter alignWithMargins="0">
    <oddFooter>&amp;L&amp;8Rectorat - SAIO&amp;C&amp;P&amp;R&amp;8Tableaux doc références 2002 - 2nd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0"/>
  <sheetViews>
    <sheetView zoomScale="75" zoomScaleNormal="75" zoomScaleSheetLayoutView="75" workbookViewId="0">
      <pane ySplit="2" topLeftCell="A3" activePane="bottomLeft" state="frozen"/>
      <selection activeCell="B1" sqref="B1"/>
      <selection pane="bottomLeft" activeCell="E302" sqref="E302"/>
    </sheetView>
  </sheetViews>
  <sheetFormatPr defaultColWidth="11.44140625" defaultRowHeight="13.2" x14ac:dyDescent="0.25"/>
  <cols>
    <col min="1" max="1" width="20" style="8" customWidth="1"/>
    <col min="2" max="2" width="22.5546875" style="8" customWidth="1"/>
    <col min="3" max="3" width="6.6640625" style="89" customWidth="1"/>
    <col min="4" max="4" width="50.33203125" style="5" customWidth="1"/>
    <col min="5" max="5" width="8.33203125" style="68" customWidth="1"/>
    <col min="6" max="6" width="10.109375" style="68" customWidth="1"/>
    <col min="7" max="7" width="9.109375" style="68" customWidth="1"/>
    <col min="8" max="8" width="9.33203125" style="68" customWidth="1"/>
    <col min="9" max="9" width="6.88671875" style="68" customWidth="1"/>
    <col min="10" max="10" width="8.109375" customWidth="1"/>
    <col min="11" max="11" width="11.6640625" bestFit="1" customWidth="1"/>
    <col min="12" max="16384" width="11.44140625" style="8"/>
  </cols>
  <sheetData>
    <row r="1" spans="1:11" x14ac:dyDescent="0.25">
      <c r="A1" s="148" t="s">
        <v>322</v>
      </c>
      <c r="B1" s="27"/>
      <c r="C1" s="34"/>
      <c r="D1" s="29"/>
      <c r="E1" s="28"/>
      <c r="F1" s="28"/>
      <c r="G1" s="28"/>
      <c r="H1" s="28"/>
      <c r="I1" s="28"/>
      <c r="J1" s="28"/>
      <c r="K1" s="27"/>
    </row>
    <row r="2" spans="1:11" s="97" customFormat="1" ht="27" customHeight="1" x14ac:dyDescent="0.25">
      <c r="A2" s="603" t="s">
        <v>0</v>
      </c>
      <c r="B2" s="604"/>
      <c r="C2" s="509" t="s">
        <v>120</v>
      </c>
      <c r="D2" s="509" t="s">
        <v>121</v>
      </c>
      <c r="E2" s="509" t="s">
        <v>181</v>
      </c>
      <c r="F2" s="510" t="s">
        <v>183</v>
      </c>
      <c r="G2" s="510" t="s">
        <v>182</v>
      </c>
      <c r="H2" s="510" t="s">
        <v>123</v>
      </c>
      <c r="I2" s="510" t="s">
        <v>124</v>
      </c>
      <c r="J2" s="509" t="s">
        <v>739</v>
      </c>
      <c r="K2" s="149"/>
    </row>
    <row r="3" spans="1:11" s="4" customFormat="1" x14ac:dyDescent="0.25">
      <c r="A3" s="46" t="s">
        <v>81</v>
      </c>
      <c r="B3" s="161" t="s">
        <v>84</v>
      </c>
      <c r="C3" s="388">
        <v>32401</v>
      </c>
      <c r="D3" s="419" t="s">
        <v>417</v>
      </c>
      <c r="E3" s="511">
        <v>10</v>
      </c>
      <c r="F3" s="410">
        <v>12</v>
      </c>
      <c r="G3" s="512">
        <v>9</v>
      </c>
      <c r="H3" s="512">
        <v>35</v>
      </c>
      <c r="I3" s="512">
        <v>9</v>
      </c>
      <c r="J3" s="389">
        <f>G3/E3</f>
        <v>0.9</v>
      </c>
      <c r="K3" s="33"/>
    </row>
    <row r="4" spans="1:11" s="4" customFormat="1" x14ac:dyDescent="0.25">
      <c r="A4" s="46" t="s">
        <v>81</v>
      </c>
      <c r="B4" s="161" t="s">
        <v>84</v>
      </c>
      <c r="C4" s="388">
        <v>33001</v>
      </c>
      <c r="D4" s="419" t="s">
        <v>418</v>
      </c>
      <c r="E4" s="511">
        <v>23</v>
      </c>
      <c r="F4" s="410">
        <v>24</v>
      </c>
      <c r="G4" s="511">
        <v>61</v>
      </c>
      <c r="H4" s="511">
        <v>106</v>
      </c>
      <c r="I4" s="511">
        <v>23</v>
      </c>
      <c r="J4" s="389">
        <f t="shared" ref="J4:J12" si="0">G4/E4</f>
        <v>2.652173913043478</v>
      </c>
      <c r="K4" s="33"/>
    </row>
    <row r="5" spans="1:11" s="4" customFormat="1" x14ac:dyDescent="0.25">
      <c r="A5" s="46" t="s">
        <v>332</v>
      </c>
      <c r="B5" s="161" t="s">
        <v>85</v>
      </c>
      <c r="C5" s="388">
        <v>21104</v>
      </c>
      <c r="D5" s="419" t="s">
        <v>419</v>
      </c>
      <c r="E5" s="511">
        <v>27</v>
      </c>
      <c r="F5" s="511">
        <v>30</v>
      </c>
      <c r="G5" s="511">
        <v>39</v>
      </c>
      <c r="H5" s="511">
        <v>57</v>
      </c>
      <c r="I5" s="511">
        <v>26</v>
      </c>
      <c r="J5" s="389">
        <f t="shared" si="0"/>
        <v>1.4444444444444444</v>
      </c>
      <c r="K5" s="33"/>
    </row>
    <row r="6" spans="1:11" s="4" customFormat="1" x14ac:dyDescent="0.25">
      <c r="A6" s="46" t="s">
        <v>333</v>
      </c>
      <c r="B6" s="161" t="s">
        <v>82</v>
      </c>
      <c r="C6" s="388">
        <v>21107</v>
      </c>
      <c r="D6" s="419" t="s">
        <v>420</v>
      </c>
      <c r="E6" s="511">
        <v>32</v>
      </c>
      <c r="F6" s="511">
        <v>25</v>
      </c>
      <c r="G6" s="511">
        <v>46</v>
      </c>
      <c r="H6" s="511">
        <v>73</v>
      </c>
      <c r="I6" s="511">
        <v>31</v>
      </c>
      <c r="J6" s="389">
        <f t="shared" si="0"/>
        <v>1.4375</v>
      </c>
      <c r="K6" s="33"/>
    </row>
    <row r="7" spans="1:11" s="4" customFormat="1" x14ac:dyDescent="0.25">
      <c r="A7" s="46" t="s">
        <v>333</v>
      </c>
      <c r="B7" s="161" t="s">
        <v>82</v>
      </c>
      <c r="C7" s="388">
        <v>21401</v>
      </c>
      <c r="D7" s="419" t="s">
        <v>421</v>
      </c>
      <c r="E7" s="511">
        <v>22</v>
      </c>
      <c r="F7" s="511">
        <v>27</v>
      </c>
      <c r="G7" s="511">
        <v>61</v>
      </c>
      <c r="H7" s="511">
        <v>100</v>
      </c>
      <c r="I7" s="511">
        <v>30</v>
      </c>
      <c r="J7" s="389">
        <f t="shared" si="0"/>
        <v>2.7727272727272729</v>
      </c>
      <c r="K7" s="33"/>
    </row>
    <row r="8" spans="1:11" s="4" customFormat="1" x14ac:dyDescent="0.25">
      <c r="A8" s="46" t="s">
        <v>333</v>
      </c>
      <c r="B8" s="161" t="s">
        <v>82</v>
      </c>
      <c r="C8" s="388">
        <v>22102</v>
      </c>
      <c r="D8" s="419" t="s">
        <v>422</v>
      </c>
      <c r="E8" s="511">
        <v>24</v>
      </c>
      <c r="F8" s="511">
        <v>16</v>
      </c>
      <c r="G8" s="511">
        <v>11</v>
      </c>
      <c r="H8" s="511">
        <v>27</v>
      </c>
      <c r="I8" s="511">
        <v>14</v>
      </c>
      <c r="J8" s="389">
        <f t="shared" si="0"/>
        <v>0.45833333333333331</v>
      </c>
      <c r="K8" s="33"/>
    </row>
    <row r="9" spans="1:11" s="4" customFormat="1" x14ac:dyDescent="0.25">
      <c r="A9" s="46" t="s">
        <v>333</v>
      </c>
      <c r="B9" s="161" t="s">
        <v>82</v>
      </c>
      <c r="C9" s="388">
        <v>21302</v>
      </c>
      <c r="D9" s="419" t="s">
        <v>423</v>
      </c>
      <c r="E9" s="511">
        <v>9</v>
      </c>
      <c r="F9" s="511">
        <v>14</v>
      </c>
      <c r="G9" s="511">
        <v>14</v>
      </c>
      <c r="H9" s="511">
        <v>42</v>
      </c>
      <c r="I9" s="511">
        <v>14</v>
      </c>
      <c r="J9" s="389">
        <f t="shared" si="0"/>
        <v>1.5555555555555556</v>
      </c>
      <c r="K9" s="33"/>
    </row>
    <row r="10" spans="1:11" s="4" customFormat="1" x14ac:dyDescent="0.25">
      <c r="A10" s="46" t="s">
        <v>334</v>
      </c>
      <c r="B10" s="161" t="s">
        <v>83</v>
      </c>
      <c r="C10" s="388">
        <v>21108</v>
      </c>
      <c r="D10" s="419" t="s">
        <v>424</v>
      </c>
      <c r="E10" s="511">
        <v>25</v>
      </c>
      <c r="F10" s="511">
        <v>19</v>
      </c>
      <c r="G10" s="511">
        <v>24</v>
      </c>
      <c r="H10" s="511">
        <v>33</v>
      </c>
      <c r="I10" s="511">
        <v>24</v>
      </c>
      <c r="J10" s="389">
        <f t="shared" si="0"/>
        <v>0.96</v>
      </c>
      <c r="K10" s="84"/>
    </row>
    <row r="11" spans="1:11" s="4" customFormat="1" x14ac:dyDescent="0.25">
      <c r="A11" s="46" t="s">
        <v>334</v>
      </c>
      <c r="B11" s="161" t="s">
        <v>83</v>
      </c>
      <c r="C11" s="388">
        <v>21104</v>
      </c>
      <c r="D11" s="419" t="s">
        <v>425</v>
      </c>
      <c r="E11" s="511">
        <v>22</v>
      </c>
      <c r="F11" s="511">
        <v>18</v>
      </c>
      <c r="G11" s="511">
        <v>26</v>
      </c>
      <c r="H11" s="511">
        <v>46</v>
      </c>
      <c r="I11" s="511">
        <v>29</v>
      </c>
      <c r="J11" s="389">
        <f t="shared" si="0"/>
        <v>1.1818181818181819</v>
      </c>
      <c r="K11" s="29"/>
    </row>
    <row r="12" spans="1:11" s="4" customFormat="1" x14ac:dyDescent="0.25">
      <c r="A12" s="44"/>
      <c r="B12" s="559"/>
      <c r="C12" s="391"/>
      <c r="D12" s="370"/>
      <c r="E12" s="513">
        <f>SUM(E3:E11)</f>
        <v>194</v>
      </c>
      <c r="F12" s="513">
        <f>SUM(F3:F11)</f>
        <v>185</v>
      </c>
      <c r="G12" s="513">
        <f>SUM(G3:G11)</f>
        <v>291</v>
      </c>
      <c r="H12" s="513">
        <f>SUM(H3:H11)</f>
        <v>519</v>
      </c>
      <c r="I12" s="513">
        <f>SUM(I3:I11)</f>
        <v>200</v>
      </c>
      <c r="J12" s="421">
        <f t="shared" si="0"/>
        <v>1.5</v>
      </c>
      <c r="K12" s="33"/>
    </row>
    <row r="13" spans="1:11" s="4" customFormat="1" ht="9" customHeight="1" x14ac:dyDescent="0.25">
      <c r="A13" s="560"/>
      <c r="B13" s="561"/>
      <c r="C13" s="515"/>
      <c r="D13" s="514"/>
      <c r="E13" s="516"/>
      <c r="F13" s="516"/>
      <c r="G13" s="516"/>
      <c r="H13" s="516"/>
      <c r="I13" s="516"/>
      <c r="J13" s="517"/>
    </row>
    <row r="14" spans="1:11" s="5" customFormat="1" x14ac:dyDescent="0.25">
      <c r="A14" s="147" t="s">
        <v>300</v>
      </c>
      <c r="B14" s="147" t="s">
        <v>8</v>
      </c>
      <c r="C14" s="377">
        <v>21309</v>
      </c>
      <c r="D14" s="519" t="s">
        <v>736</v>
      </c>
      <c r="E14" s="377">
        <v>24</v>
      </c>
      <c r="F14" s="377">
        <v>10</v>
      </c>
      <c r="G14" s="377">
        <v>13</v>
      </c>
      <c r="H14" s="377">
        <v>19</v>
      </c>
      <c r="I14" s="377">
        <v>14</v>
      </c>
      <c r="J14" s="520">
        <f>G14/E14</f>
        <v>0.54166666666666663</v>
      </c>
      <c r="K14" s="29"/>
    </row>
    <row r="15" spans="1:11" s="5" customFormat="1" ht="9" customHeight="1" x14ac:dyDescent="0.25">
      <c r="A15" s="73"/>
      <c r="B15" s="73"/>
      <c r="C15" s="522"/>
      <c r="D15" s="523"/>
      <c r="E15" s="382"/>
      <c r="F15" s="382"/>
      <c r="G15" s="382"/>
      <c r="H15" s="382"/>
      <c r="I15" s="382"/>
      <c r="J15" s="394"/>
      <c r="K15" s="29"/>
    </row>
    <row r="16" spans="1:11" x14ac:dyDescent="0.25">
      <c r="A16" s="147" t="s">
        <v>300</v>
      </c>
      <c r="B16" s="147" t="s">
        <v>8</v>
      </c>
      <c r="C16" s="377">
        <v>22002</v>
      </c>
      <c r="D16" s="519" t="s">
        <v>9</v>
      </c>
      <c r="E16" s="377">
        <v>14</v>
      </c>
      <c r="F16" s="377">
        <v>2</v>
      </c>
      <c r="G16" s="377">
        <v>4</v>
      </c>
      <c r="H16" s="377">
        <v>12</v>
      </c>
      <c r="I16" s="377">
        <v>5</v>
      </c>
      <c r="J16" s="520">
        <f t="shared" ref="J16:J106" si="1">G16/E16</f>
        <v>0.2857142857142857</v>
      </c>
      <c r="K16" s="27"/>
    </row>
    <row r="17" spans="1:27" ht="9" customHeight="1" x14ac:dyDescent="0.25">
      <c r="A17" s="73"/>
      <c r="B17" s="73"/>
      <c r="C17" s="522"/>
      <c r="D17" s="523"/>
      <c r="E17" s="382"/>
      <c r="F17" s="382"/>
      <c r="G17" s="382"/>
      <c r="H17" s="382"/>
      <c r="I17" s="382"/>
      <c r="J17" s="394"/>
      <c r="K17" s="27"/>
    </row>
    <row r="18" spans="1:27" x14ac:dyDescent="0.25">
      <c r="A18" s="147" t="s">
        <v>300</v>
      </c>
      <c r="B18" s="147" t="s">
        <v>8</v>
      </c>
      <c r="C18" s="377">
        <v>22003</v>
      </c>
      <c r="D18" s="518" t="s">
        <v>340</v>
      </c>
      <c r="E18" s="524">
        <v>0</v>
      </c>
      <c r="F18" s="524">
        <v>1</v>
      </c>
      <c r="G18" s="377"/>
      <c r="H18" s="377"/>
      <c r="I18" s="377"/>
      <c r="J18" s="520"/>
      <c r="K18" s="27"/>
    </row>
    <row r="19" spans="1:27" ht="9" customHeight="1" x14ac:dyDescent="0.25">
      <c r="A19" s="73"/>
      <c r="B19" s="73"/>
      <c r="C19" s="522"/>
      <c r="D19" s="521"/>
      <c r="E19" s="382"/>
      <c r="F19" s="382"/>
      <c r="G19" s="382"/>
      <c r="H19" s="382"/>
      <c r="I19" s="382"/>
      <c r="J19" s="394"/>
      <c r="K19" s="27"/>
    </row>
    <row r="20" spans="1:27" x14ac:dyDescent="0.25">
      <c r="A20" s="54" t="s">
        <v>274</v>
      </c>
      <c r="B20" s="54" t="s">
        <v>18</v>
      </c>
      <c r="C20" s="512" t="s">
        <v>275</v>
      </c>
      <c r="D20" s="417" t="s">
        <v>426</v>
      </c>
      <c r="E20" s="366">
        <v>12</v>
      </c>
      <c r="F20" s="366">
        <v>13</v>
      </c>
      <c r="G20" s="366">
        <v>17</v>
      </c>
      <c r="H20" s="366">
        <v>27</v>
      </c>
      <c r="I20" s="366">
        <v>12</v>
      </c>
      <c r="J20" s="395">
        <f t="shared" si="1"/>
        <v>1.4166666666666667</v>
      </c>
      <c r="K20" s="27"/>
    </row>
    <row r="21" spans="1:27" x14ac:dyDescent="0.25">
      <c r="A21" s="41" t="s">
        <v>303</v>
      </c>
      <c r="B21" s="41" t="s">
        <v>12</v>
      </c>
      <c r="C21" s="511" t="s">
        <v>275</v>
      </c>
      <c r="D21" s="419" t="s">
        <v>426</v>
      </c>
      <c r="E21" s="388">
        <v>12</v>
      </c>
      <c r="F21" s="388">
        <v>8</v>
      </c>
      <c r="G21" s="388">
        <v>30</v>
      </c>
      <c r="H21" s="388">
        <v>50</v>
      </c>
      <c r="I21" s="388">
        <v>12</v>
      </c>
      <c r="J21" s="527">
        <f t="shared" si="1"/>
        <v>2.5</v>
      </c>
      <c r="K21" s="27"/>
    </row>
    <row r="22" spans="1:27" x14ac:dyDescent="0.25">
      <c r="A22" s="36"/>
      <c r="B22" s="36"/>
      <c r="C22" s="529"/>
      <c r="D22" s="370"/>
      <c r="E22" s="372">
        <f>SUM(E20:E21)</f>
        <v>24</v>
      </c>
      <c r="F22" s="372">
        <f>SUM(F20:F21)</f>
        <v>21</v>
      </c>
      <c r="G22" s="372">
        <f>SUM(G20:G21)</f>
        <v>47</v>
      </c>
      <c r="H22" s="372">
        <f>SUM(H20:H21)</f>
        <v>77</v>
      </c>
      <c r="I22" s="372">
        <f>SUM(I20:I21)</f>
        <v>24</v>
      </c>
      <c r="J22" s="530">
        <f t="shared" si="1"/>
        <v>1.9583333333333333</v>
      </c>
      <c r="K22" s="83"/>
    </row>
    <row r="23" spans="1:27" ht="9" customHeight="1" x14ac:dyDescent="0.25">
      <c r="A23" s="73"/>
      <c r="B23" s="73"/>
      <c r="C23" s="531"/>
      <c r="D23" s="523"/>
      <c r="E23" s="382"/>
      <c r="F23" s="382"/>
      <c r="G23" s="382"/>
      <c r="H23" s="382"/>
      <c r="I23" s="382"/>
      <c r="J23" s="486"/>
      <c r="K23" s="27"/>
    </row>
    <row r="24" spans="1:27" x14ac:dyDescent="0.25">
      <c r="A24" s="54" t="s">
        <v>264</v>
      </c>
      <c r="B24" s="54" t="s">
        <v>11</v>
      </c>
      <c r="C24" s="366">
        <v>22201</v>
      </c>
      <c r="D24" s="417" t="s">
        <v>427</v>
      </c>
      <c r="E24" s="366">
        <v>24</v>
      </c>
      <c r="F24" s="366">
        <v>18</v>
      </c>
      <c r="G24" s="366">
        <v>12</v>
      </c>
      <c r="H24" s="366">
        <v>26</v>
      </c>
      <c r="I24" s="366">
        <v>17</v>
      </c>
      <c r="J24" s="532">
        <f t="shared" si="1"/>
        <v>0.5</v>
      </c>
      <c r="K24" s="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41" t="s">
        <v>269</v>
      </c>
      <c r="B25" s="41" t="s">
        <v>31</v>
      </c>
      <c r="C25" s="388">
        <v>22201</v>
      </c>
      <c r="D25" s="419" t="s">
        <v>427</v>
      </c>
      <c r="E25" s="388">
        <v>24</v>
      </c>
      <c r="F25" s="388">
        <v>17</v>
      </c>
      <c r="G25" s="388">
        <v>8</v>
      </c>
      <c r="H25" s="388">
        <v>19</v>
      </c>
      <c r="I25" s="388">
        <v>12</v>
      </c>
      <c r="J25" s="389">
        <f t="shared" si="1"/>
        <v>0.33333333333333331</v>
      </c>
      <c r="K25" s="27"/>
    </row>
    <row r="26" spans="1:27" x14ac:dyDescent="0.25">
      <c r="A26" s="41" t="s">
        <v>306</v>
      </c>
      <c r="B26" s="41" t="s">
        <v>6</v>
      </c>
      <c r="C26" s="388">
        <v>22203</v>
      </c>
      <c r="D26" s="419" t="s">
        <v>427</v>
      </c>
      <c r="E26" s="388">
        <v>15</v>
      </c>
      <c r="F26" s="388">
        <v>15</v>
      </c>
      <c r="G26" s="388">
        <v>47</v>
      </c>
      <c r="H26" s="388">
        <v>70</v>
      </c>
      <c r="I26" s="388">
        <v>15</v>
      </c>
      <c r="J26" s="389">
        <f t="shared" si="1"/>
        <v>3.1333333333333333</v>
      </c>
      <c r="K26" s="156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25">
      <c r="A27" s="36"/>
      <c r="B27" s="36"/>
      <c r="C27" s="391"/>
      <c r="D27" s="370"/>
      <c r="E27" s="372">
        <f>SUM(E24:E26)</f>
        <v>63</v>
      </c>
      <c r="F27" s="372">
        <f>SUM(F24:F26)</f>
        <v>50</v>
      </c>
      <c r="G27" s="372">
        <f>SUM(G24:G26)</f>
        <v>67</v>
      </c>
      <c r="H27" s="372">
        <f>SUM(H24:H26)</f>
        <v>115</v>
      </c>
      <c r="I27" s="372">
        <f>SUM(I24:I26)</f>
        <v>44</v>
      </c>
      <c r="J27" s="396">
        <f t="shared" si="1"/>
        <v>1.0634920634920635</v>
      </c>
      <c r="K27" s="27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9" customHeight="1" x14ac:dyDescent="0.25">
      <c r="A28" s="73"/>
      <c r="B28" s="73"/>
      <c r="C28" s="522"/>
      <c r="D28" s="523"/>
      <c r="E28" s="382"/>
      <c r="F28" s="382"/>
      <c r="G28" s="382"/>
      <c r="H28" s="382"/>
      <c r="I28" s="382"/>
      <c r="J28" s="394"/>
      <c r="K28" s="27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25">
      <c r="A29" s="54" t="s">
        <v>291</v>
      </c>
      <c r="B29" s="54" t="s">
        <v>14</v>
      </c>
      <c r="C29" s="366">
        <v>22501</v>
      </c>
      <c r="D29" s="417" t="s">
        <v>15</v>
      </c>
      <c r="E29" s="366">
        <v>24</v>
      </c>
      <c r="F29" s="366">
        <v>22</v>
      </c>
      <c r="G29" s="366">
        <v>21</v>
      </c>
      <c r="H29" s="366">
        <v>39</v>
      </c>
      <c r="I29" s="366">
        <v>24</v>
      </c>
      <c r="J29" s="395">
        <f t="shared" si="1"/>
        <v>0.875</v>
      </c>
      <c r="K29" s="27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s="5" customFormat="1" x14ac:dyDescent="0.25">
      <c r="A30" s="41" t="s">
        <v>253</v>
      </c>
      <c r="B30" s="41" t="s">
        <v>16</v>
      </c>
      <c r="C30" s="388">
        <v>22501</v>
      </c>
      <c r="D30" s="419" t="s">
        <v>15</v>
      </c>
      <c r="E30" s="388">
        <v>24</v>
      </c>
      <c r="F30" s="388">
        <v>22</v>
      </c>
      <c r="G30" s="388">
        <v>37</v>
      </c>
      <c r="H30" s="388">
        <v>74</v>
      </c>
      <c r="I30" s="388">
        <v>28</v>
      </c>
      <c r="J30" s="389">
        <f t="shared" si="1"/>
        <v>1.5416666666666667</v>
      </c>
      <c r="K30" s="29"/>
    </row>
    <row r="31" spans="1:27" s="5" customFormat="1" x14ac:dyDescent="0.25">
      <c r="A31" s="36"/>
      <c r="B31" s="36"/>
      <c r="C31" s="391"/>
      <c r="D31" s="370"/>
      <c r="E31" s="372">
        <f>SUM(E29:E30)</f>
        <v>48</v>
      </c>
      <c r="F31" s="372">
        <f>SUM(F29:F30)</f>
        <v>44</v>
      </c>
      <c r="G31" s="372">
        <f>SUM(G29:G30)</f>
        <v>58</v>
      </c>
      <c r="H31" s="372">
        <f>SUM(H29:H30)</f>
        <v>113</v>
      </c>
      <c r="I31" s="372">
        <f>SUM(I29:I30)</f>
        <v>52</v>
      </c>
      <c r="J31" s="396">
        <f t="shared" si="1"/>
        <v>1.2083333333333333</v>
      </c>
      <c r="K31" s="84"/>
    </row>
    <row r="32" spans="1:27" s="5" customFormat="1" ht="9" customHeight="1" x14ac:dyDescent="0.25">
      <c r="A32" s="73"/>
      <c r="B32" s="73"/>
      <c r="C32" s="522"/>
      <c r="D32" s="523"/>
      <c r="E32" s="382"/>
      <c r="F32" s="382"/>
      <c r="G32" s="382"/>
      <c r="H32" s="382"/>
      <c r="I32" s="382"/>
      <c r="J32" s="394"/>
      <c r="K32" s="29"/>
    </row>
    <row r="33" spans="1:11" s="5" customFormat="1" x14ac:dyDescent="0.25">
      <c r="A33" s="54" t="s">
        <v>257</v>
      </c>
      <c r="B33" s="54" t="s">
        <v>3</v>
      </c>
      <c r="C33" s="366">
        <v>22702</v>
      </c>
      <c r="D33" s="417" t="s">
        <v>428</v>
      </c>
      <c r="E33" s="366">
        <v>12</v>
      </c>
      <c r="F33" s="366">
        <v>12</v>
      </c>
      <c r="G33" s="366">
        <v>3</v>
      </c>
      <c r="H33" s="366">
        <v>8</v>
      </c>
      <c r="I33" s="366">
        <v>6</v>
      </c>
      <c r="J33" s="395">
        <f t="shared" si="1"/>
        <v>0.25</v>
      </c>
      <c r="K33" s="29"/>
    </row>
    <row r="34" spans="1:11" x14ac:dyDescent="0.25">
      <c r="A34" s="41" t="s">
        <v>257</v>
      </c>
      <c r="B34" s="41" t="s">
        <v>3</v>
      </c>
      <c r="C34" s="388">
        <v>22702</v>
      </c>
      <c r="D34" s="419" t="s">
        <v>429</v>
      </c>
      <c r="E34" s="388">
        <v>12</v>
      </c>
      <c r="F34" s="388">
        <v>12</v>
      </c>
      <c r="G34" s="388">
        <v>22</v>
      </c>
      <c r="H34" s="388">
        <v>44</v>
      </c>
      <c r="I34" s="388">
        <v>16</v>
      </c>
      <c r="J34" s="389">
        <f t="shared" si="1"/>
        <v>1.8333333333333333</v>
      </c>
      <c r="K34" s="27"/>
    </row>
    <row r="35" spans="1:11" x14ac:dyDescent="0.25">
      <c r="A35" s="41" t="s">
        <v>287</v>
      </c>
      <c r="B35" s="41" t="s">
        <v>18</v>
      </c>
      <c r="C35" s="388">
        <v>22702</v>
      </c>
      <c r="D35" s="419" t="s">
        <v>286</v>
      </c>
      <c r="E35" s="388">
        <v>12</v>
      </c>
      <c r="F35" s="606">
        <v>22</v>
      </c>
      <c r="G35" s="388">
        <v>18</v>
      </c>
      <c r="H35" s="388">
        <v>38</v>
      </c>
      <c r="I35" s="388">
        <v>15</v>
      </c>
      <c r="J35" s="527">
        <f t="shared" si="1"/>
        <v>1.5</v>
      </c>
      <c r="K35" s="27"/>
    </row>
    <row r="36" spans="1:11" x14ac:dyDescent="0.25">
      <c r="A36" s="41" t="s">
        <v>287</v>
      </c>
      <c r="B36" s="41" t="s">
        <v>18</v>
      </c>
      <c r="C36" s="388">
        <v>22702</v>
      </c>
      <c r="D36" s="419" t="s">
        <v>288</v>
      </c>
      <c r="E36" s="388">
        <v>12</v>
      </c>
      <c r="F36" s="607"/>
      <c r="G36" s="388">
        <v>20</v>
      </c>
      <c r="H36" s="388">
        <v>39</v>
      </c>
      <c r="I36" s="388">
        <v>15</v>
      </c>
      <c r="J36" s="389">
        <f t="shared" si="1"/>
        <v>1.6666666666666667</v>
      </c>
      <c r="K36" s="27"/>
    </row>
    <row r="37" spans="1:11" x14ac:dyDescent="0.25">
      <c r="A37" s="41" t="s">
        <v>264</v>
      </c>
      <c r="B37" s="41" t="s">
        <v>11</v>
      </c>
      <c r="C37" s="388">
        <v>22702</v>
      </c>
      <c r="D37" s="419" t="s">
        <v>17</v>
      </c>
      <c r="E37" s="388">
        <v>14</v>
      </c>
      <c r="F37" s="388">
        <v>13</v>
      </c>
      <c r="G37" s="388">
        <v>12</v>
      </c>
      <c r="H37" s="388">
        <v>31</v>
      </c>
      <c r="I37" s="388">
        <v>13</v>
      </c>
      <c r="J37" s="389">
        <f t="shared" si="1"/>
        <v>0.8571428571428571</v>
      </c>
      <c r="K37" s="27"/>
    </row>
    <row r="38" spans="1:11" x14ac:dyDescent="0.25">
      <c r="A38" s="41" t="s">
        <v>252</v>
      </c>
      <c r="B38" s="41" t="s">
        <v>13</v>
      </c>
      <c r="C38" s="388">
        <v>22702</v>
      </c>
      <c r="D38" s="419" t="s">
        <v>17</v>
      </c>
      <c r="E38" s="388">
        <v>30</v>
      </c>
      <c r="F38" s="388">
        <v>27</v>
      </c>
      <c r="G38" s="388">
        <v>48</v>
      </c>
      <c r="H38" s="388">
        <v>94</v>
      </c>
      <c r="I38" s="388">
        <v>39</v>
      </c>
      <c r="J38" s="527">
        <f t="shared" si="1"/>
        <v>1.6</v>
      </c>
      <c r="K38" s="83"/>
    </row>
    <row r="39" spans="1:11" x14ac:dyDescent="0.25">
      <c r="A39" s="36"/>
      <c r="B39" s="36"/>
      <c r="C39" s="391"/>
      <c r="D39" s="370"/>
      <c r="E39" s="372">
        <f>SUM(E33:E38)</f>
        <v>92</v>
      </c>
      <c r="F39" s="372">
        <f>SUM(F33:F38)</f>
        <v>86</v>
      </c>
      <c r="G39" s="372">
        <f>SUM(G33:G38)</f>
        <v>123</v>
      </c>
      <c r="H39" s="372">
        <f>SUM(H33:H38)</f>
        <v>254</v>
      </c>
      <c r="I39" s="372">
        <f>SUM(I33:I38)</f>
        <v>104</v>
      </c>
      <c r="J39" s="396">
        <f t="shared" si="1"/>
        <v>1.3369565217391304</v>
      </c>
      <c r="K39" s="27"/>
    </row>
    <row r="40" spans="1:11" ht="9" customHeight="1" x14ac:dyDescent="0.25">
      <c r="A40" s="73"/>
      <c r="B40" s="73"/>
      <c r="C40" s="522"/>
      <c r="D40" s="523"/>
      <c r="E40" s="382"/>
      <c r="F40" s="382"/>
      <c r="G40" s="382"/>
      <c r="H40" s="382"/>
      <c r="I40" s="382"/>
      <c r="J40" s="486"/>
      <c r="K40" s="27"/>
    </row>
    <row r="41" spans="1:11" s="5" customFormat="1" x14ac:dyDescent="0.25">
      <c r="A41" s="54" t="s">
        <v>257</v>
      </c>
      <c r="B41" s="54" t="s">
        <v>3</v>
      </c>
      <c r="C41" s="366">
        <v>23002</v>
      </c>
      <c r="D41" s="417" t="s">
        <v>325</v>
      </c>
      <c r="E41" s="366">
        <v>15</v>
      </c>
      <c r="F41" s="366">
        <v>9</v>
      </c>
      <c r="G41" s="366">
        <v>8</v>
      </c>
      <c r="H41" s="366">
        <v>20</v>
      </c>
      <c r="I41" s="366">
        <v>10</v>
      </c>
      <c r="J41" s="395">
        <f t="shared" si="1"/>
        <v>0.53333333333333333</v>
      </c>
      <c r="K41" s="29"/>
    </row>
    <row r="42" spans="1:11" x14ac:dyDescent="0.25">
      <c r="A42" s="41" t="s">
        <v>287</v>
      </c>
      <c r="B42" s="41" t="s">
        <v>18</v>
      </c>
      <c r="C42" s="388">
        <v>23002</v>
      </c>
      <c r="D42" s="419" t="s">
        <v>325</v>
      </c>
      <c r="E42" s="388">
        <v>12</v>
      </c>
      <c r="F42" s="388">
        <v>11</v>
      </c>
      <c r="G42" s="388">
        <v>11</v>
      </c>
      <c r="H42" s="388">
        <v>22</v>
      </c>
      <c r="I42" s="388">
        <v>13</v>
      </c>
      <c r="J42" s="389">
        <f t="shared" si="1"/>
        <v>0.91666666666666663</v>
      </c>
      <c r="K42" s="83"/>
    </row>
    <row r="43" spans="1:11" x14ac:dyDescent="0.25">
      <c r="A43" s="36"/>
      <c r="B43" s="36"/>
      <c r="C43" s="391"/>
      <c r="D43" s="370"/>
      <c r="E43" s="372">
        <f>SUM(E41:E42)</f>
        <v>27</v>
      </c>
      <c r="F43" s="372">
        <f>SUM(F41:F42)</f>
        <v>20</v>
      </c>
      <c r="G43" s="372">
        <f>SUM(G41:G42)</f>
        <v>19</v>
      </c>
      <c r="H43" s="372">
        <f>SUM(H41:H42)</f>
        <v>42</v>
      </c>
      <c r="I43" s="372">
        <f>SUM(I41:I42)</f>
        <v>23</v>
      </c>
      <c r="J43" s="396">
        <f t="shared" si="1"/>
        <v>0.70370370370370372</v>
      </c>
      <c r="K43" s="27"/>
    </row>
    <row r="44" spans="1:11" ht="9" customHeight="1" x14ac:dyDescent="0.25">
      <c r="A44" s="73"/>
      <c r="B44" s="73"/>
      <c r="C44" s="522"/>
      <c r="D44" s="523"/>
      <c r="E44" s="382"/>
      <c r="F44" s="382"/>
      <c r="G44" s="382"/>
      <c r="H44" s="382"/>
      <c r="I44" s="382"/>
      <c r="J44" s="394"/>
      <c r="K44" s="27"/>
    </row>
    <row r="45" spans="1:11" x14ac:dyDescent="0.25">
      <c r="A45" s="147" t="s">
        <v>252</v>
      </c>
      <c r="B45" s="147" t="s">
        <v>13</v>
      </c>
      <c r="C45" s="377">
        <v>23103</v>
      </c>
      <c r="D45" s="519" t="s">
        <v>430</v>
      </c>
      <c r="E45" s="377">
        <v>12</v>
      </c>
      <c r="F45" s="377">
        <v>13</v>
      </c>
      <c r="G45" s="377">
        <v>24</v>
      </c>
      <c r="H45" s="377">
        <v>42</v>
      </c>
      <c r="I45" s="377">
        <v>18</v>
      </c>
      <c r="J45" s="533">
        <f t="shared" si="1"/>
        <v>2</v>
      </c>
      <c r="K45" s="27"/>
    </row>
    <row r="46" spans="1:11" x14ac:dyDescent="0.25">
      <c r="A46" s="54" t="s">
        <v>287</v>
      </c>
      <c r="B46" s="54" t="s">
        <v>18</v>
      </c>
      <c r="C46" s="366">
        <v>23104</v>
      </c>
      <c r="D46" s="417" t="s">
        <v>326</v>
      </c>
      <c r="E46" s="366">
        <v>12</v>
      </c>
      <c r="F46" s="366">
        <v>13</v>
      </c>
      <c r="G46" s="366">
        <v>10</v>
      </c>
      <c r="H46" s="366">
        <v>28</v>
      </c>
      <c r="I46" s="366">
        <v>13</v>
      </c>
      <c r="J46" s="395">
        <f t="shared" si="1"/>
        <v>0.83333333333333337</v>
      </c>
      <c r="K46" s="27"/>
    </row>
    <row r="47" spans="1:11" x14ac:dyDescent="0.25">
      <c r="A47" s="41" t="s">
        <v>252</v>
      </c>
      <c r="B47" s="41" t="s">
        <v>13</v>
      </c>
      <c r="C47" s="388">
        <v>23104</v>
      </c>
      <c r="D47" s="419" t="s">
        <v>326</v>
      </c>
      <c r="E47" s="388">
        <v>24</v>
      </c>
      <c r="F47" s="388">
        <v>25</v>
      </c>
      <c r="G47" s="388">
        <v>25</v>
      </c>
      <c r="H47" s="388">
        <v>43</v>
      </c>
      <c r="I47" s="388">
        <v>27</v>
      </c>
      <c r="J47" s="389">
        <f t="shared" si="1"/>
        <v>1.0416666666666667</v>
      </c>
      <c r="K47" s="83"/>
    </row>
    <row r="48" spans="1:11" x14ac:dyDescent="0.25">
      <c r="A48" s="36"/>
      <c r="B48" s="36"/>
      <c r="C48" s="391"/>
      <c r="D48" s="370"/>
      <c r="E48" s="372">
        <f>SUM(E46:E47)</f>
        <v>36</v>
      </c>
      <c r="F48" s="372">
        <f>SUM(F46:F47)</f>
        <v>38</v>
      </c>
      <c r="G48" s="372">
        <f>SUM(G46:G47)</f>
        <v>35</v>
      </c>
      <c r="H48" s="372">
        <f>SUM(H46:H47)</f>
        <v>71</v>
      </c>
      <c r="I48" s="372">
        <f>SUM(I46:I47)</f>
        <v>40</v>
      </c>
      <c r="J48" s="396">
        <f t="shared" si="1"/>
        <v>0.97222222222222221</v>
      </c>
      <c r="K48" s="27"/>
    </row>
    <row r="49" spans="1:11" ht="9" customHeight="1" x14ac:dyDescent="0.25">
      <c r="A49" s="565"/>
      <c r="B49" s="565"/>
      <c r="C49" s="379"/>
      <c r="D49" s="413"/>
      <c r="E49" s="497"/>
      <c r="F49" s="497"/>
      <c r="G49" s="497"/>
      <c r="H49" s="497"/>
      <c r="I49" s="497"/>
      <c r="J49" s="567"/>
      <c r="K49" s="27"/>
    </row>
    <row r="50" spans="1:11" x14ac:dyDescent="0.25">
      <c r="A50" s="54" t="s">
        <v>257</v>
      </c>
      <c r="B50" s="54" t="s">
        <v>3</v>
      </c>
      <c r="C50" s="366">
        <v>23201</v>
      </c>
      <c r="D50" s="417" t="s">
        <v>19</v>
      </c>
      <c r="E50" s="366">
        <v>12</v>
      </c>
      <c r="F50" s="366">
        <v>7</v>
      </c>
      <c r="G50" s="366">
        <v>8</v>
      </c>
      <c r="H50" s="366">
        <v>17</v>
      </c>
      <c r="I50" s="366">
        <v>10</v>
      </c>
      <c r="J50" s="395">
        <f t="shared" si="1"/>
        <v>0.66666666666666663</v>
      </c>
      <c r="K50" s="27"/>
    </row>
    <row r="51" spans="1:11" x14ac:dyDescent="0.25">
      <c r="A51" s="41" t="s">
        <v>287</v>
      </c>
      <c r="B51" s="41" t="s">
        <v>18</v>
      </c>
      <c r="C51" s="388">
        <v>23201</v>
      </c>
      <c r="D51" s="419" t="s">
        <v>19</v>
      </c>
      <c r="E51" s="388">
        <v>7</v>
      </c>
      <c r="F51" s="388">
        <v>6</v>
      </c>
      <c r="G51" s="388">
        <v>12</v>
      </c>
      <c r="H51" s="388">
        <v>27</v>
      </c>
      <c r="I51" s="388">
        <v>12</v>
      </c>
      <c r="J51" s="389">
        <f t="shared" si="1"/>
        <v>1.7142857142857142</v>
      </c>
      <c r="K51" s="27"/>
    </row>
    <row r="52" spans="1:11" x14ac:dyDescent="0.25">
      <c r="A52" s="41" t="s">
        <v>252</v>
      </c>
      <c r="B52" s="41" t="s">
        <v>13</v>
      </c>
      <c r="C52" s="388">
        <v>23201</v>
      </c>
      <c r="D52" s="419" t="s">
        <v>308</v>
      </c>
      <c r="E52" s="388">
        <v>12</v>
      </c>
      <c r="F52" s="388">
        <v>8</v>
      </c>
      <c r="G52" s="388">
        <v>26</v>
      </c>
      <c r="H52" s="388">
        <v>50</v>
      </c>
      <c r="I52" s="388">
        <v>15</v>
      </c>
      <c r="J52" s="389">
        <f t="shared" si="1"/>
        <v>2.1666666666666665</v>
      </c>
      <c r="K52" s="27"/>
    </row>
    <row r="53" spans="1:11" x14ac:dyDescent="0.25">
      <c r="A53" s="41" t="s">
        <v>252</v>
      </c>
      <c r="B53" s="41" t="s">
        <v>13</v>
      </c>
      <c r="C53" s="388">
        <v>23201</v>
      </c>
      <c r="D53" s="419" t="s">
        <v>327</v>
      </c>
      <c r="E53" s="388">
        <v>12</v>
      </c>
      <c r="F53" s="388">
        <v>11</v>
      </c>
      <c r="G53" s="388">
        <v>12</v>
      </c>
      <c r="H53" s="388">
        <v>34</v>
      </c>
      <c r="I53" s="388">
        <v>15</v>
      </c>
      <c r="J53" s="535">
        <f t="shared" si="1"/>
        <v>1</v>
      </c>
      <c r="K53" s="83"/>
    </row>
    <row r="54" spans="1:11" x14ac:dyDescent="0.25">
      <c r="A54" s="36"/>
      <c r="B54" s="36"/>
      <c r="C54" s="391"/>
      <c r="D54" s="370"/>
      <c r="E54" s="372">
        <f>SUM(E50:E53)</f>
        <v>43</v>
      </c>
      <c r="F54" s="372">
        <f>SUM(F50:F53)</f>
        <v>32</v>
      </c>
      <c r="G54" s="372">
        <f>SUM(G50:G53)</f>
        <v>58</v>
      </c>
      <c r="H54" s="372">
        <f>SUM(H50:H53)</f>
        <v>128</v>
      </c>
      <c r="I54" s="372">
        <f>SUM(I50:I53)</f>
        <v>52</v>
      </c>
      <c r="J54" s="396">
        <f t="shared" si="1"/>
        <v>1.3488372093023255</v>
      </c>
      <c r="K54" s="27"/>
    </row>
    <row r="55" spans="1:11" ht="9" customHeight="1" x14ac:dyDescent="0.25">
      <c r="A55" s="73"/>
      <c r="B55" s="73"/>
      <c r="C55" s="362"/>
      <c r="D55" s="523"/>
      <c r="E55" s="382"/>
      <c r="F55" s="382"/>
      <c r="G55" s="382"/>
      <c r="H55" s="382"/>
      <c r="I55" s="382"/>
      <c r="J55" s="534"/>
      <c r="K55" s="27"/>
    </row>
    <row r="56" spans="1:11" x14ac:dyDescent="0.25">
      <c r="A56" s="54" t="s">
        <v>257</v>
      </c>
      <c r="B56" s="54" t="s">
        <v>3</v>
      </c>
      <c r="C56" s="366">
        <v>23301</v>
      </c>
      <c r="D56" s="417" t="s">
        <v>20</v>
      </c>
      <c r="E56" s="366">
        <v>12</v>
      </c>
      <c r="F56" s="366">
        <v>8</v>
      </c>
      <c r="G56" s="366">
        <v>12</v>
      </c>
      <c r="H56" s="366">
        <v>29</v>
      </c>
      <c r="I56" s="366">
        <v>13</v>
      </c>
      <c r="J56" s="536">
        <f t="shared" si="1"/>
        <v>1</v>
      </c>
      <c r="K56" s="27"/>
    </row>
    <row r="57" spans="1:11" s="1" customFormat="1" x14ac:dyDescent="0.25">
      <c r="A57" s="41" t="s">
        <v>287</v>
      </c>
      <c r="B57" s="41" t="s">
        <v>18</v>
      </c>
      <c r="C57" s="388">
        <v>23301</v>
      </c>
      <c r="D57" s="419" t="s">
        <v>20</v>
      </c>
      <c r="E57" s="388">
        <v>8</v>
      </c>
      <c r="F57" s="388">
        <v>9</v>
      </c>
      <c r="G57" s="388">
        <v>18</v>
      </c>
      <c r="H57" s="388">
        <v>34</v>
      </c>
      <c r="I57" s="388">
        <v>18</v>
      </c>
      <c r="J57" s="389">
        <f t="shared" si="1"/>
        <v>2.25</v>
      </c>
      <c r="K57" s="151"/>
    </row>
    <row r="58" spans="1:11" x14ac:dyDescent="0.25">
      <c r="A58" s="41" t="s">
        <v>252</v>
      </c>
      <c r="B58" s="41" t="s">
        <v>13</v>
      </c>
      <c r="C58" s="388">
        <v>23301</v>
      </c>
      <c r="D58" s="419" t="s">
        <v>20</v>
      </c>
      <c r="E58" s="388">
        <v>10</v>
      </c>
      <c r="F58" s="388">
        <v>8</v>
      </c>
      <c r="G58" s="388">
        <v>24</v>
      </c>
      <c r="H58" s="388">
        <v>58</v>
      </c>
      <c r="I58" s="388">
        <v>18</v>
      </c>
      <c r="J58" s="527">
        <f t="shared" si="1"/>
        <v>2.4</v>
      </c>
      <c r="K58" s="157"/>
    </row>
    <row r="59" spans="1:11" x14ac:dyDescent="0.25">
      <c r="A59" s="36"/>
      <c r="B59" s="36"/>
      <c r="C59" s="391"/>
      <c r="D59" s="370"/>
      <c r="E59" s="372">
        <f>SUM(E56:E58)</f>
        <v>30</v>
      </c>
      <c r="F59" s="372">
        <f>SUM(F56:F58)</f>
        <v>25</v>
      </c>
      <c r="G59" s="372">
        <f>SUM(G56:G58)</f>
        <v>54</v>
      </c>
      <c r="H59" s="372">
        <f>SUM(H56:H58)</f>
        <v>121</v>
      </c>
      <c r="I59" s="372">
        <f>SUM(I56:I58)</f>
        <v>49</v>
      </c>
      <c r="J59" s="537">
        <f t="shared" si="1"/>
        <v>1.8</v>
      </c>
      <c r="K59" s="27"/>
    </row>
    <row r="60" spans="1:11" ht="9" customHeight="1" x14ac:dyDescent="0.25">
      <c r="A60" s="73"/>
      <c r="B60" s="73"/>
      <c r="C60" s="382"/>
      <c r="D60" s="523"/>
      <c r="E60" s="382"/>
      <c r="F60" s="382"/>
      <c r="G60" s="382"/>
      <c r="H60" s="382"/>
      <c r="I60" s="382"/>
      <c r="J60" s="538"/>
      <c r="K60" s="27"/>
    </row>
    <row r="61" spans="1:11" x14ac:dyDescent="0.25">
      <c r="A61" s="54" t="s">
        <v>260</v>
      </c>
      <c r="B61" s="54" t="s">
        <v>3</v>
      </c>
      <c r="C61" s="366" t="s">
        <v>261</v>
      </c>
      <c r="D61" s="417" t="s">
        <v>431</v>
      </c>
      <c r="E61" s="366">
        <v>24</v>
      </c>
      <c r="F61" s="366">
        <v>13</v>
      </c>
      <c r="G61" s="366">
        <v>5</v>
      </c>
      <c r="H61" s="366">
        <v>17</v>
      </c>
      <c r="I61" s="366">
        <v>9</v>
      </c>
      <c r="J61" s="395">
        <f>G61/E61</f>
        <v>0.20833333333333334</v>
      </c>
      <c r="K61" s="27"/>
    </row>
    <row r="62" spans="1:11" x14ac:dyDescent="0.25">
      <c r="A62" s="41" t="s">
        <v>287</v>
      </c>
      <c r="B62" s="41" t="s">
        <v>18</v>
      </c>
      <c r="C62" s="388" t="s">
        <v>261</v>
      </c>
      <c r="D62" s="419" t="s">
        <v>431</v>
      </c>
      <c r="E62" s="388">
        <v>12</v>
      </c>
      <c r="F62" s="388">
        <v>7</v>
      </c>
      <c r="G62" s="388">
        <v>2</v>
      </c>
      <c r="H62" s="388">
        <v>5</v>
      </c>
      <c r="I62" s="388">
        <v>2</v>
      </c>
      <c r="J62" s="389">
        <f>G62/E62</f>
        <v>0.16666666666666666</v>
      </c>
      <c r="K62" s="27"/>
    </row>
    <row r="63" spans="1:11" x14ac:dyDescent="0.25">
      <c r="A63" s="41" t="s">
        <v>252</v>
      </c>
      <c r="B63" s="41" t="s">
        <v>13</v>
      </c>
      <c r="C63" s="388" t="s">
        <v>261</v>
      </c>
      <c r="D63" s="419" t="s">
        <v>431</v>
      </c>
      <c r="E63" s="388">
        <v>12</v>
      </c>
      <c r="F63" s="388">
        <v>5</v>
      </c>
      <c r="G63" s="388">
        <v>5</v>
      </c>
      <c r="H63" s="388">
        <v>13</v>
      </c>
      <c r="I63" s="388">
        <v>5</v>
      </c>
      <c r="J63" s="389">
        <f>G63/E63</f>
        <v>0.41666666666666669</v>
      </c>
      <c r="K63" s="27"/>
    </row>
    <row r="64" spans="1:11" x14ac:dyDescent="0.25">
      <c r="A64" s="36"/>
      <c r="B64" s="36"/>
      <c r="C64" s="391"/>
      <c r="D64" s="370"/>
      <c r="E64" s="372">
        <f>SUM(E61:E63)</f>
        <v>48</v>
      </c>
      <c r="F64" s="372">
        <f>SUM(F61:F63)</f>
        <v>25</v>
      </c>
      <c r="G64" s="372">
        <f>SUM(G61:G63)</f>
        <v>12</v>
      </c>
      <c r="H64" s="372">
        <f>SUM(H61:H63)</f>
        <v>35</v>
      </c>
      <c r="I64" s="372">
        <f>SUM(I61:I63)</f>
        <v>16</v>
      </c>
      <c r="J64" s="396">
        <f>G64/E64</f>
        <v>0.25</v>
      </c>
      <c r="K64" s="83"/>
    </row>
    <row r="65" spans="1:11" ht="9" customHeight="1" x14ac:dyDescent="0.25">
      <c r="A65" s="86"/>
      <c r="B65" s="86"/>
      <c r="C65" s="362"/>
      <c r="D65" s="363"/>
      <c r="E65" s="362"/>
      <c r="F65" s="362"/>
      <c r="G65" s="362"/>
      <c r="H65" s="362"/>
      <c r="I65" s="362"/>
      <c r="J65" s="363"/>
      <c r="K65" s="27"/>
    </row>
    <row r="66" spans="1:11" x14ac:dyDescent="0.25">
      <c r="A66" s="54" t="s">
        <v>257</v>
      </c>
      <c r="B66" s="54" t="s">
        <v>3</v>
      </c>
      <c r="C66" s="366">
        <v>23401</v>
      </c>
      <c r="D66" s="417" t="s">
        <v>258</v>
      </c>
      <c r="E66" s="539">
        <v>15</v>
      </c>
      <c r="F66" s="608">
        <v>23</v>
      </c>
      <c r="G66" s="366">
        <v>29</v>
      </c>
      <c r="H66" s="366">
        <v>47</v>
      </c>
      <c r="I66" s="366">
        <v>24</v>
      </c>
      <c r="J66" s="395">
        <f t="shared" si="1"/>
        <v>1.9333333333333333</v>
      </c>
      <c r="K66" s="27"/>
    </row>
    <row r="67" spans="1:11" x14ac:dyDescent="0.25">
      <c r="A67" s="41" t="s">
        <v>257</v>
      </c>
      <c r="B67" s="41" t="s">
        <v>3</v>
      </c>
      <c r="C67" s="388">
        <v>23401</v>
      </c>
      <c r="D67" s="419" t="s">
        <v>259</v>
      </c>
      <c r="E67" s="540">
        <v>15</v>
      </c>
      <c r="F67" s="607"/>
      <c r="G67" s="388">
        <v>5</v>
      </c>
      <c r="H67" s="388">
        <v>13</v>
      </c>
      <c r="I67" s="388">
        <v>7</v>
      </c>
      <c r="J67" s="389">
        <f t="shared" si="1"/>
        <v>0.33333333333333331</v>
      </c>
      <c r="K67" s="27"/>
    </row>
    <row r="68" spans="1:11" x14ac:dyDescent="0.25">
      <c r="A68" s="41" t="s">
        <v>287</v>
      </c>
      <c r="B68" s="41" t="s">
        <v>18</v>
      </c>
      <c r="C68" s="388">
        <v>23401</v>
      </c>
      <c r="D68" s="419" t="s">
        <v>289</v>
      </c>
      <c r="E68" s="388">
        <v>8</v>
      </c>
      <c r="F68" s="606">
        <v>11</v>
      </c>
      <c r="G68" s="388">
        <v>10</v>
      </c>
      <c r="H68" s="388">
        <v>28</v>
      </c>
      <c r="I68" s="388">
        <v>11</v>
      </c>
      <c r="J68" s="389">
        <f t="shared" si="1"/>
        <v>1.25</v>
      </c>
      <c r="K68" s="27"/>
    </row>
    <row r="69" spans="1:11" x14ac:dyDescent="0.25">
      <c r="A69" s="41" t="s">
        <v>287</v>
      </c>
      <c r="B69" s="41" t="s">
        <v>18</v>
      </c>
      <c r="C69" s="388">
        <v>23401</v>
      </c>
      <c r="D69" s="419" t="s">
        <v>290</v>
      </c>
      <c r="E69" s="388">
        <v>7</v>
      </c>
      <c r="F69" s="607"/>
      <c r="G69" s="388">
        <v>10</v>
      </c>
      <c r="H69" s="388">
        <v>23</v>
      </c>
      <c r="I69" s="388">
        <v>11</v>
      </c>
      <c r="J69" s="389">
        <f t="shared" si="1"/>
        <v>1.4285714285714286</v>
      </c>
      <c r="K69" s="27"/>
    </row>
    <row r="70" spans="1:11" x14ac:dyDescent="0.25">
      <c r="A70" s="41" t="s">
        <v>268</v>
      </c>
      <c r="B70" s="41" t="s">
        <v>14</v>
      </c>
      <c r="C70" s="388">
        <v>23401</v>
      </c>
      <c r="D70" s="419" t="s">
        <v>289</v>
      </c>
      <c r="E70" s="388">
        <v>15</v>
      </c>
      <c r="F70" s="388">
        <v>14</v>
      </c>
      <c r="G70" s="388">
        <v>25</v>
      </c>
      <c r="H70" s="388">
        <v>33</v>
      </c>
      <c r="I70" s="388">
        <v>16</v>
      </c>
      <c r="J70" s="389">
        <f t="shared" si="1"/>
        <v>1.6666666666666667</v>
      </c>
      <c r="K70" s="27"/>
    </row>
    <row r="71" spans="1:11" x14ac:dyDescent="0.25">
      <c r="A71" s="41" t="s">
        <v>273</v>
      </c>
      <c r="B71" s="41" t="s">
        <v>10</v>
      </c>
      <c r="C71" s="388">
        <v>23401</v>
      </c>
      <c r="D71" s="419" t="s">
        <v>272</v>
      </c>
      <c r="E71" s="388">
        <v>16</v>
      </c>
      <c r="F71" s="388">
        <v>16</v>
      </c>
      <c r="G71" s="388">
        <v>26</v>
      </c>
      <c r="H71" s="388">
        <v>69</v>
      </c>
      <c r="I71" s="388">
        <v>20</v>
      </c>
      <c r="J71" s="389">
        <f t="shared" si="1"/>
        <v>1.625</v>
      </c>
      <c r="K71" s="27"/>
    </row>
    <row r="72" spans="1:11" x14ac:dyDescent="0.25">
      <c r="A72" s="41" t="s">
        <v>242</v>
      </c>
      <c r="B72" s="41" t="s">
        <v>7</v>
      </c>
      <c r="C72" s="388">
        <v>23401</v>
      </c>
      <c r="D72" s="419" t="s">
        <v>21</v>
      </c>
      <c r="E72" s="388">
        <v>24</v>
      </c>
      <c r="F72" s="388">
        <v>24</v>
      </c>
      <c r="G72" s="388">
        <v>47</v>
      </c>
      <c r="H72" s="388">
        <v>94</v>
      </c>
      <c r="I72" s="388">
        <v>33</v>
      </c>
      <c r="J72" s="389">
        <f t="shared" si="1"/>
        <v>1.9583333333333333</v>
      </c>
      <c r="K72" s="27"/>
    </row>
    <row r="73" spans="1:11" x14ac:dyDescent="0.25">
      <c r="A73" s="41" t="s">
        <v>252</v>
      </c>
      <c r="B73" s="41" t="s">
        <v>13</v>
      </c>
      <c r="C73" s="388">
        <v>23401</v>
      </c>
      <c r="D73" s="419" t="s">
        <v>21</v>
      </c>
      <c r="E73" s="388">
        <v>20</v>
      </c>
      <c r="F73" s="388">
        <v>22</v>
      </c>
      <c r="G73" s="388">
        <v>70</v>
      </c>
      <c r="H73" s="388">
        <v>94</v>
      </c>
      <c r="I73" s="388">
        <v>29</v>
      </c>
      <c r="J73" s="527">
        <f t="shared" si="1"/>
        <v>3.5</v>
      </c>
      <c r="K73" s="27"/>
    </row>
    <row r="74" spans="1:11" x14ac:dyDescent="0.25">
      <c r="A74" s="36"/>
      <c r="B74" s="36"/>
      <c r="C74" s="541"/>
      <c r="D74" s="370"/>
      <c r="E74" s="372">
        <f>SUM(E66:E73)</f>
        <v>120</v>
      </c>
      <c r="F74" s="372">
        <f>SUM(F66:F73)</f>
        <v>110</v>
      </c>
      <c r="G74" s="372">
        <f>SUM(G66:G73)</f>
        <v>222</v>
      </c>
      <c r="H74" s="372">
        <f>SUM(H66:H73)</f>
        <v>401</v>
      </c>
      <c r="I74" s="372">
        <f>SUM(I66:I73)</f>
        <v>151</v>
      </c>
      <c r="J74" s="537">
        <f t="shared" si="1"/>
        <v>1.85</v>
      </c>
      <c r="K74" s="27"/>
    </row>
    <row r="75" spans="1:11" ht="9" customHeight="1" x14ac:dyDescent="0.25">
      <c r="A75" s="73"/>
      <c r="B75" s="73"/>
      <c r="C75" s="522"/>
      <c r="D75" s="523"/>
      <c r="E75" s="382"/>
      <c r="F75" s="382"/>
      <c r="G75" s="382"/>
      <c r="H75" s="382"/>
      <c r="I75" s="382"/>
      <c r="J75" s="486"/>
      <c r="K75" s="27"/>
    </row>
    <row r="76" spans="1:11" x14ac:dyDescent="0.25">
      <c r="A76" s="147" t="s">
        <v>273</v>
      </c>
      <c r="B76" s="147" t="s">
        <v>10</v>
      </c>
      <c r="C76" s="377">
        <v>23410</v>
      </c>
      <c r="D76" s="519" t="s">
        <v>328</v>
      </c>
      <c r="E76" s="377">
        <v>24</v>
      </c>
      <c r="F76" s="377">
        <v>21</v>
      </c>
      <c r="G76" s="377">
        <v>27</v>
      </c>
      <c r="H76" s="377">
        <v>43</v>
      </c>
      <c r="I76" s="377">
        <v>28</v>
      </c>
      <c r="J76" s="520">
        <f t="shared" si="1"/>
        <v>1.125</v>
      </c>
      <c r="K76" s="27"/>
    </row>
    <row r="77" spans="1:11" ht="9" customHeight="1" x14ac:dyDescent="0.25">
      <c r="A77" s="86"/>
      <c r="B77" s="86"/>
      <c r="C77" s="522"/>
      <c r="D77" s="363"/>
      <c r="E77" s="362"/>
      <c r="F77" s="362"/>
      <c r="G77" s="362"/>
      <c r="H77" s="362"/>
      <c r="I77" s="362"/>
      <c r="J77" s="363"/>
      <c r="K77" s="27"/>
    </row>
    <row r="78" spans="1:11" x14ac:dyDescent="0.25">
      <c r="A78" s="54" t="s">
        <v>256</v>
      </c>
      <c r="B78" s="54" t="s">
        <v>22</v>
      </c>
      <c r="C78" s="366">
        <v>24001</v>
      </c>
      <c r="D78" s="542" t="s">
        <v>432</v>
      </c>
      <c r="E78" s="366">
        <v>15</v>
      </c>
      <c r="F78" s="366">
        <v>15</v>
      </c>
      <c r="G78" s="366">
        <v>7</v>
      </c>
      <c r="H78" s="366">
        <v>31</v>
      </c>
      <c r="I78" s="366">
        <v>15</v>
      </c>
      <c r="J78" s="395">
        <f t="shared" si="1"/>
        <v>0.46666666666666667</v>
      </c>
      <c r="K78" s="27"/>
    </row>
    <row r="79" spans="1:11" x14ac:dyDescent="0.25">
      <c r="A79" s="41" t="s">
        <v>263</v>
      </c>
      <c r="B79" s="41" t="s">
        <v>1</v>
      </c>
      <c r="C79" s="388">
        <v>24204</v>
      </c>
      <c r="D79" s="543" t="s">
        <v>432</v>
      </c>
      <c r="E79" s="388">
        <v>15</v>
      </c>
      <c r="F79" s="388">
        <v>14</v>
      </c>
      <c r="G79" s="388">
        <v>16</v>
      </c>
      <c r="H79" s="388">
        <v>47</v>
      </c>
      <c r="I79" s="388">
        <v>15</v>
      </c>
      <c r="J79" s="389">
        <f>G79/E79</f>
        <v>1.0666666666666667</v>
      </c>
      <c r="K79" s="27"/>
    </row>
    <row r="80" spans="1:11" x14ac:dyDescent="0.25">
      <c r="A80" s="41" t="s">
        <v>271</v>
      </c>
      <c r="B80" s="41" t="s">
        <v>10</v>
      </c>
      <c r="C80" s="388">
        <v>24001</v>
      </c>
      <c r="D80" s="543" t="s">
        <v>432</v>
      </c>
      <c r="E80" s="388">
        <v>48</v>
      </c>
      <c r="F80" s="388">
        <v>47</v>
      </c>
      <c r="G80" s="388">
        <v>57</v>
      </c>
      <c r="H80" s="388">
        <v>130</v>
      </c>
      <c r="I80" s="388">
        <v>42</v>
      </c>
      <c r="J80" s="389">
        <f>G80/E80</f>
        <v>1.1875</v>
      </c>
      <c r="K80" s="27"/>
    </row>
    <row r="81" spans="1:27" x14ac:dyDescent="0.25">
      <c r="A81" s="41" t="s">
        <v>242</v>
      </c>
      <c r="B81" s="41" t="s">
        <v>7</v>
      </c>
      <c r="C81" s="388">
        <v>24204</v>
      </c>
      <c r="D81" s="543" t="s">
        <v>432</v>
      </c>
      <c r="E81" s="388">
        <v>24</v>
      </c>
      <c r="F81" s="388">
        <v>26</v>
      </c>
      <c r="G81" s="388">
        <v>37</v>
      </c>
      <c r="H81" s="388">
        <v>67</v>
      </c>
      <c r="I81" s="388">
        <v>28</v>
      </c>
      <c r="J81" s="389">
        <f>G81/E81</f>
        <v>1.5416666666666667</v>
      </c>
      <c r="K81" s="83"/>
    </row>
    <row r="82" spans="1:27" x14ac:dyDescent="0.25">
      <c r="A82" s="41" t="s">
        <v>298</v>
      </c>
      <c r="B82" s="41" t="s">
        <v>6</v>
      </c>
      <c r="C82" s="388">
        <v>24001</v>
      </c>
      <c r="D82" s="543" t="s">
        <v>433</v>
      </c>
      <c r="E82" s="388">
        <v>40</v>
      </c>
      <c r="F82" s="388">
        <v>43</v>
      </c>
      <c r="G82" s="388">
        <v>62</v>
      </c>
      <c r="H82" s="388">
        <v>137</v>
      </c>
      <c r="I82" s="388">
        <v>46</v>
      </c>
      <c r="J82" s="389">
        <f>G82/E82</f>
        <v>1.55</v>
      </c>
      <c r="K82" s="27"/>
    </row>
    <row r="83" spans="1:27" x14ac:dyDescent="0.25">
      <c r="A83" s="36"/>
      <c r="B83" s="36"/>
      <c r="C83" s="391"/>
      <c r="D83" s="544"/>
      <c r="E83" s="372">
        <f>SUM(E78:E82)</f>
        <v>142</v>
      </c>
      <c r="F83" s="372">
        <f>SUM(F78:F82)</f>
        <v>145</v>
      </c>
      <c r="G83" s="372">
        <f>SUM(G78:G82)</f>
        <v>179</v>
      </c>
      <c r="H83" s="372">
        <f>SUM(H78:H82)</f>
        <v>412</v>
      </c>
      <c r="I83" s="372">
        <f>SUM(I78:I82)</f>
        <v>146</v>
      </c>
      <c r="J83" s="396">
        <f>G83/E83</f>
        <v>1.2605633802816902</v>
      </c>
      <c r="K83" s="27"/>
    </row>
    <row r="84" spans="1:27" ht="9" customHeight="1" x14ac:dyDescent="0.25">
      <c r="A84" s="86"/>
      <c r="B84" s="86"/>
      <c r="C84" s="362"/>
      <c r="D84" s="363"/>
      <c r="E84" s="362"/>
      <c r="F84" s="362"/>
      <c r="G84" s="362"/>
      <c r="H84" s="362"/>
      <c r="I84" s="362"/>
      <c r="J84" s="363"/>
      <c r="K84" s="27"/>
    </row>
    <row r="85" spans="1:27" x14ac:dyDescent="0.25">
      <c r="A85" s="147" t="s">
        <v>298</v>
      </c>
      <c r="B85" s="147" t="s">
        <v>6</v>
      </c>
      <c r="C85" s="377">
        <v>24105</v>
      </c>
      <c r="D85" s="545" t="s">
        <v>434</v>
      </c>
      <c r="E85" s="377">
        <v>8</v>
      </c>
      <c r="F85" s="377">
        <v>9</v>
      </c>
      <c r="G85" s="377">
        <v>3</v>
      </c>
      <c r="H85" s="377">
        <v>13</v>
      </c>
      <c r="I85" s="377">
        <v>7</v>
      </c>
      <c r="J85" s="520">
        <f>G85/E85</f>
        <v>0.375</v>
      </c>
      <c r="K85" s="27"/>
    </row>
    <row r="86" spans="1:27" ht="9" customHeight="1" x14ac:dyDescent="0.25">
      <c r="A86" s="73"/>
      <c r="B86" s="73"/>
      <c r="C86" s="362"/>
      <c r="D86" s="546"/>
      <c r="E86" s="382"/>
      <c r="F86" s="382"/>
      <c r="G86" s="382"/>
      <c r="H86" s="382"/>
      <c r="I86" s="382"/>
      <c r="J86" s="394"/>
      <c r="K86" s="27"/>
    </row>
    <row r="87" spans="1:27" x14ac:dyDescent="0.25">
      <c r="A87" s="54" t="s">
        <v>256</v>
      </c>
      <c r="B87" s="54" t="s">
        <v>22</v>
      </c>
      <c r="C87" s="366">
        <v>25004</v>
      </c>
      <c r="D87" s="417" t="s">
        <v>23</v>
      </c>
      <c r="E87" s="366">
        <v>24</v>
      </c>
      <c r="F87" s="366">
        <v>13</v>
      </c>
      <c r="G87" s="366">
        <v>12</v>
      </c>
      <c r="H87" s="366">
        <v>46</v>
      </c>
      <c r="I87" s="366">
        <v>13</v>
      </c>
      <c r="J87" s="532">
        <f t="shared" si="1"/>
        <v>0.5</v>
      </c>
      <c r="K87" s="27"/>
    </row>
    <row r="88" spans="1:27" x14ac:dyDescent="0.25">
      <c r="A88" s="41" t="s">
        <v>264</v>
      </c>
      <c r="B88" s="41" t="s">
        <v>11</v>
      </c>
      <c r="C88" s="388">
        <v>25004</v>
      </c>
      <c r="D88" s="419" t="s">
        <v>23</v>
      </c>
      <c r="E88" s="388">
        <v>24</v>
      </c>
      <c r="F88" s="388">
        <v>23</v>
      </c>
      <c r="G88" s="388">
        <v>14</v>
      </c>
      <c r="H88" s="388">
        <v>30</v>
      </c>
      <c r="I88" s="388">
        <v>16</v>
      </c>
      <c r="J88" s="389">
        <f t="shared" si="1"/>
        <v>0.58333333333333337</v>
      </c>
      <c r="K88" s="27"/>
    </row>
    <row r="89" spans="1:27" x14ac:dyDescent="0.25">
      <c r="A89" s="41" t="s">
        <v>268</v>
      </c>
      <c r="B89" s="41" t="s">
        <v>14</v>
      </c>
      <c r="C89" s="388">
        <v>25004</v>
      </c>
      <c r="D89" s="419" t="s">
        <v>23</v>
      </c>
      <c r="E89" s="388">
        <v>12</v>
      </c>
      <c r="F89" s="388">
        <v>12</v>
      </c>
      <c r="G89" s="388">
        <v>12</v>
      </c>
      <c r="H89" s="388">
        <v>33</v>
      </c>
      <c r="I89" s="388">
        <v>15</v>
      </c>
      <c r="J89" s="535">
        <f t="shared" si="1"/>
        <v>1</v>
      </c>
      <c r="K89" s="27"/>
    </row>
    <row r="90" spans="1:27" x14ac:dyDescent="0.25">
      <c r="A90" s="36" t="s">
        <v>270</v>
      </c>
      <c r="B90" s="36" t="s">
        <v>2</v>
      </c>
      <c r="C90" s="391">
        <v>25004</v>
      </c>
      <c r="D90" s="370" t="s">
        <v>23</v>
      </c>
      <c r="E90" s="391">
        <v>12</v>
      </c>
      <c r="F90" s="391">
        <v>7</v>
      </c>
      <c r="G90" s="391">
        <v>5</v>
      </c>
      <c r="H90" s="391">
        <v>12</v>
      </c>
      <c r="I90" s="391">
        <v>6</v>
      </c>
      <c r="J90" s="563">
        <f t="shared" si="1"/>
        <v>0.41666666666666669</v>
      </c>
      <c r="K90" s="27"/>
    </row>
    <row r="91" spans="1:27" x14ac:dyDescent="0.25">
      <c r="A91" s="41" t="s">
        <v>285</v>
      </c>
      <c r="B91" s="41" t="s">
        <v>5</v>
      </c>
      <c r="C91" s="388">
        <v>25004</v>
      </c>
      <c r="D91" s="419" t="s">
        <v>23</v>
      </c>
      <c r="E91" s="388">
        <v>30</v>
      </c>
      <c r="F91" s="388">
        <v>30</v>
      </c>
      <c r="G91" s="388">
        <v>44</v>
      </c>
      <c r="H91" s="388">
        <v>95</v>
      </c>
      <c r="I91" s="388">
        <v>34</v>
      </c>
      <c r="J91" s="389">
        <f t="shared" si="1"/>
        <v>1.4666666666666666</v>
      </c>
      <c r="K91" s="27"/>
    </row>
    <row r="92" spans="1:27" x14ac:dyDescent="0.25">
      <c r="A92" s="41" t="s">
        <v>292</v>
      </c>
      <c r="B92" s="41" t="s">
        <v>24</v>
      </c>
      <c r="C92" s="388">
        <v>25004</v>
      </c>
      <c r="D92" s="419" t="s">
        <v>23</v>
      </c>
      <c r="E92" s="388">
        <v>15</v>
      </c>
      <c r="F92" s="388">
        <v>12</v>
      </c>
      <c r="G92" s="388">
        <v>14</v>
      </c>
      <c r="H92" s="388">
        <v>23</v>
      </c>
      <c r="I92" s="388">
        <v>14</v>
      </c>
      <c r="J92" s="389">
        <f t="shared" si="1"/>
        <v>0.93333333333333335</v>
      </c>
      <c r="K92" s="27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</row>
    <row r="93" spans="1:27" s="5" customFormat="1" x14ac:dyDescent="0.25">
      <c r="A93" s="41" t="s">
        <v>294</v>
      </c>
      <c r="B93" s="41" t="s">
        <v>18</v>
      </c>
      <c r="C93" s="388">
        <v>25004</v>
      </c>
      <c r="D93" s="419" t="s">
        <v>23</v>
      </c>
      <c r="E93" s="388">
        <v>24</v>
      </c>
      <c r="F93" s="388">
        <v>22</v>
      </c>
      <c r="G93" s="388">
        <v>15</v>
      </c>
      <c r="H93" s="388">
        <v>55</v>
      </c>
      <c r="I93" s="388">
        <v>21</v>
      </c>
      <c r="J93" s="389">
        <f t="shared" si="1"/>
        <v>0.625</v>
      </c>
      <c r="K93" s="29"/>
    </row>
    <row r="94" spans="1:27" x14ac:dyDescent="0.25">
      <c r="A94" s="41" t="s">
        <v>240</v>
      </c>
      <c r="B94" s="41" t="s">
        <v>10</v>
      </c>
      <c r="C94" s="388">
        <v>25004</v>
      </c>
      <c r="D94" s="419" t="s">
        <v>23</v>
      </c>
      <c r="E94" s="388">
        <v>48</v>
      </c>
      <c r="F94" s="388">
        <v>33</v>
      </c>
      <c r="G94" s="388">
        <v>22</v>
      </c>
      <c r="H94" s="388">
        <v>75</v>
      </c>
      <c r="I94" s="388">
        <v>34</v>
      </c>
      <c r="J94" s="389">
        <f t="shared" si="1"/>
        <v>0.45833333333333331</v>
      </c>
      <c r="K94" s="27"/>
    </row>
    <row r="95" spans="1:27" x14ac:dyDescent="0.25">
      <c r="A95" s="41" t="s">
        <v>241</v>
      </c>
      <c r="B95" s="41" t="s">
        <v>25</v>
      </c>
      <c r="C95" s="388">
        <v>25004</v>
      </c>
      <c r="D95" s="419" t="s">
        <v>23</v>
      </c>
      <c r="E95" s="388">
        <v>24</v>
      </c>
      <c r="F95" s="388">
        <v>24</v>
      </c>
      <c r="G95" s="388">
        <v>22</v>
      </c>
      <c r="H95" s="388">
        <v>36</v>
      </c>
      <c r="I95" s="388">
        <v>23</v>
      </c>
      <c r="J95" s="389">
        <f t="shared" si="1"/>
        <v>0.91666666666666663</v>
      </c>
      <c r="K95" s="27"/>
    </row>
    <row r="96" spans="1:27" x14ac:dyDescent="0.25">
      <c r="A96" s="41" t="s">
        <v>243</v>
      </c>
      <c r="B96" s="41" t="s">
        <v>26</v>
      </c>
      <c r="C96" s="388">
        <v>25004</v>
      </c>
      <c r="D96" s="419" t="s">
        <v>23</v>
      </c>
      <c r="E96" s="388">
        <v>24</v>
      </c>
      <c r="F96" s="388">
        <v>23</v>
      </c>
      <c r="G96" s="388">
        <v>50</v>
      </c>
      <c r="H96" s="388">
        <v>102</v>
      </c>
      <c r="I96" s="388">
        <v>22</v>
      </c>
      <c r="J96" s="389">
        <f t="shared" si="1"/>
        <v>2.0833333333333335</v>
      </c>
      <c r="K96" s="27"/>
    </row>
    <row r="97" spans="1:11" x14ac:dyDescent="0.25">
      <c r="A97" s="41" t="s">
        <v>245</v>
      </c>
      <c r="B97" s="41" t="s">
        <v>6</v>
      </c>
      <c r="C97" s="388">
        <v>25004</v>
      </c>
      <c r="D97" s="419" t="s">
        <v>23</v>
      </c>
      <c r="E97" s="388">
        <v>24</v>
      </c>
      <c r="F97" s="388">
        <v>20</v>
      </c>
      <c r="G97" s="388">
        <v>23</v>
      </c>
      <c r="H97" s="388">
        <v>78</v>
      </c>
      <c r="I97" s="388">
        <v>17</v>
      </c>
      <c r="J97" s="389">
        <f t="shared" si="1"/>
        <v>0.95833333333333337</v>
      </c>
      <c r="K97" s="27"/>
    </row>
    <row r="98" spans="1:11" x14ac:dyDescent="0.25">
      <c r="A98" s="41" t="s">
        <v>299</v>
      </c>
      <c r="B98" s="41" t="s">
        <v>28</v>
      </c>
      <c r="C98" s="388">
        <v>25004</v>
      </c>
      <c r="D98" s="419" t="s">
        <v>23</v>
      </c>
      <c r="E98" s="388">
        <v>24</v>
      </c>
      <c r="F98" s="388">
        <v>21</v>
      </c>
      <c r="G98" s="388">
        <v>31</v>
      </c>
      <c r="H98" s="388">
        <v>46</v>
      </c>
      <c r="I98" s="388">
        <v>24</v>
      </c>
      <c r="J98" s="389">
        <f t="shared" si="1"/>
        <v>1.2916666666666667</v>
      </c>
      <c r="K98" s="27"/>
    </row>
    <row r="99" spans="1:11" x14ac:dyDescent="0.25">
      <c r="A99" s="41" t="s">
        <v>303</v>
      </c>
      <c r="B99" s="41" t="s">
        <v>12</v>
      </c>
      <c r="C99" s="388">
        <v>25004</v>
      </c>
      <c r="D99" s="419" t="s">
        <v>23</v>
      </c>
      <c r="E99" s="388">
        <v>15</v>
      </c>
      <c r="F99" s="388">
        <v>12</v>
      </c>
      <c r="G99" s="388">
        <v>8</v>
      </c>
      <c r="H99" s="388">
        <v>41</v>
      </c>
      <c r="I99" s="388">
        <v>13</v>
      </c>
      <c r="J99" s="389">
        <f t="shared" si="1"/>
        <v>0.53333333333333333</v>
      </c>
      <c r="K99" s="27"/>
    </row>
    <row r="100" spans="1:11" x14ac:dyDescent="0.25">
      <c r="A100" s="41" t="s">
        <v>250</v>
      </c>
      <c r="B100" s="41" t="s">
        <v>29</v>
      </c>
      <c r="C100" s="388">
        <v>25004</v>
      </c>
      <c r="D100" s="419" t="s">
        <v>23</v>
      </c>
      <c r="E100" s="388">
        <v>24</v>
      </c>
      <c r="F100" s="388">
        <v>24</v>
      </c>
      <c r="G100" s="388">
        <v>16</v>
      </c>
      <c r="H100" s="388">
        <v>59</v>
      </c>
      <c r="I100" s="388">
        <v>25</v>
      </c>
      <c r="J100" s="389">
        <f t="shared" si="1"/>
        <v>0.66666666666666663</v>
      </c>
      <c r="K100" s="27"/>
    </row>
    <row r="101" spans="1:11" s="5" customFormat="1" x14ac:dyDescent="0.25">
      <c r="A101" s="41" t="s">
        <v>250</v>
      </c>
      <c r="B101" s="41" t="s">
        <v>29</v>
      </c>
      <c r="C101" s="388">
        <v>25004</v>
      </c>
      <c r="D101" s="543" t="s">
        <v>30</v>
      </c>
      <c r="E101" s="388">
        <v>15</v>
      </c>
      <c r="F101" s="388">
        <v>11</v>
      </c>
      <c r="G101" s="388">
        <v>10</v>
      </c>
      <c r="H101" s="388">
        <v>14</v>
      </c>
      <c r="I101" s="388">
        <v>10</v>
      </c>
      <c r="J101" s="389">
        <f t="shared" si="1"/>
        <v>0.66666666666666663</v>
      </c>
      <c r="K101" s="29"/>
    </row>
    <row r="102" spans="1:11" x14ac:dyDescent="0.25">
      <c r="A102" s="41" t="s">
        <v>253</v>
      </c>
      <c r="B102" s="41" t="s">
        <v>16</v>
      </c>
      <c r="C102" s="388">
        <v>25004</v>
      </c>
      <c r="D102" s="419" t="s">
        <v>23</v>
      </c>
      <c r="E102" s="388">
        <v>24</v>
      </c>
      <c r="F102" s="388">
        <v>24</v>
      </c>
      <c r="G102" s="388">
        <v>27</v>
      </c>
      <c r="H102" s="388">
        <v>64</v>
      </c>
      <c r="I102" s="388">
        <v>31</v>
      </c>
      <c r="J102" s="389">
        <f t="shared" si="1"/>
        <v>1.125</v>
      </c>
      <c r="K102" s="156"/>
    </row>
    <row r="103" spans="1:11" x14ac:dyDescent="0.25">
      <c r="A103" s="36"/>
      <c r="B103" s="36"/>
      <c r="C103" s="391"/>
      <c r="D103" s="370"/>
      <c r="E103" s="372">
        <f>SUM(E87:E102)</f>
        <v>363</v>
      </c>
      <c r="F103" s="372">
        <f>SUM(F87:F102)</f>
        <v>311</v>
      </c>
      <c r="G103" s="372">
        <f>SUM(G87:G102)</f>
        <v>325</v>
      </c>
      <c r="H103" s="372">
        <f>SUM(H87:H102)</f>
        <v>809</v>
      </c>
      <c r="I103" s="372">
        <f>SUM(I87:I102)</f>
        <v>318</v>
      </c>
      <c r="J103" s="537">
        <f t="shared" si="1"/>
        <v>0.89531680440771355</v>
      </c>
      <c r="K103" s="27"/>
    </row>
    <row r="104" spans="1:11" ht="9" customHeight="1" x14ac:dyDescent="0.25">
      <c r="A104" s="73"/>
      <c r="B104" s="73"/>
      <c r="C104" s="522"/>
      <c r="D104" s="523"/>
      <c r="E104" s="382"/>
      <c r="F104" s="382"/>
      <c r="G104" s="382"/>
      <c r="H104" s="382"/>
      <c r="I104" s="382"/>
      <c r="J104" s="394"/>
      <c r="K104" s="27"/>
    </row>
    <row r="105" spans="1:11" x14ac:dyDescent="0.25">
      <c r="A105" s="54" t="s">
        <v>264</v>
      </c>
      <c r="B105" s="54" t="s">
        <v>11</v>
      </c>
      <c r="C105" s="366">
        <v>25103</v>
      </c>
      <c r="D105" s="542" t="s">
        <v>266</v>
      </c>
      <c r="E105" s="366">
        <v>10</v>
      </c>
      <c r="F105" s="608">
        <v>38</v>
      </c>
      <c r="G105" s="366">
        <v>3</v>
      </c>
      <c r="H105" s="366">
        <v>16</v>
      </c>
      <c r="I105" s="366">
        <v>5</v>
      </c>
      <c r="J105" s="532">
        <f>G105/E105</f>
        <v>0.3</v>
      </c>
      <c r="K105" s="27"/>
    </row>
    <row r="106" spans="1:11" x14ac:dyDescent="0.25">
      <c r="A106" s="41" t="s">
        <v>264</v>
      </c>
      <c r="B106" s="41" t="s">
        <v>11</v>
      </c>
      <c r="C106" s="388">
        <v>25103</v>
      </c>
      <c r="D106" s="543" t="s">
        <v>265</v>
      </c>
      <c r="E106" s="388">
        <v>14</v>
      </c>
      <c r="F106" s="605"/>
      <c r="G106" s="388">
        <v>12</v>
      </c>
      <c r="H106" s="388">
        <v>38</v>
      </c>
      <c r="I106" s="388">
        <v>15</v>
      </c>
      <c r="J106" s="389">
        <f t="shared" si="1"/>
        <v>0.8571428571428571</v>
      </c>
      <c r="K106" s="27"/>
    </row>
    <row r="107" spans="1:11" x14ac:dyDescent="0.25">
      <c r="A107" s="41" t="s">
        <v>264</v>
      </c>
      <c r="B107" s="41" t="s">
        <v>11</v>
      </c>
      <c r="C107" s="388">
        <v>25103</v>
      </c>
      <c r="D107" s="543" t="s">
        <v>435</v>
      </c>
      <c r="E107" s="388">
        <v>24</v>
      </c>
      <c r="F107" s="607"/>
      <c r="G107" s="388">
        <v>31</v>
      </c>
      <c r="H107" s="388">
        <v>47</v>
      </c>
      <c r="I107" s="388">
        <v>25</v>
      </c>
      <c r="J107" s="389">
        <f>G107/E107</f>
        <v>1.2916666666666667</v>
      </c>
      <c r="K107" s="27"/>
    </row>
    <row r="108" spans="1:11" x14ac:dyDescent="0.25">
      <c r="A108" s="72"/>
      <c r="B108" s="72"/>
      <c r="C108" s="391"/>
      <c r="D108" s="404"/>
      <c r="E108" s="372">
        <f>SUM(E105:E107)</f>
        <v>48</v>
      </c>
      <c r="F108" s="372">
        <f>SUM(F105:F107)</f>
        <v>38</v>
      </c>
      <c r="G108" s="372">
        <f>SUM(G105:G107)</f>
        <v>46</v>
      </c>
      <c r="H108" s="372">
        <f>SUM(H105:H107)</f>
        <v>101</v>
      </c>
      <c r="I108" s="372">
        <f>SUM(I105:I107)</f>
        <v>45</v>
      </c>
      <c r="J108" s="396">
        <f>G108/E108</f>
        <v>0.95833333333333337</v>
      </c>
      <c r="K108" s="156"/>
    </row>
    <row r="109" spans="1:11" ht="9" customHeight="1" x14ac:dyDescent="0.25">
      <c r="A109" s="73"/>
      <c r="B109" s="73"/>
      <c r="C109" s="362"/>
      <c r="D109" s="546"/>
      <c r="E109" s="382"/>
      <c r="F109" s="547"/>
      <c r="G109" s="382"/>
      <c r="H109" s="382"/>
      <c r="I109" s="382"/>
      <c r="J109" s="394"/>
      <c r="K109" s="27"/>
    </row>
    <row r="110" spans="1:11" s="5" customFormat="1" x14ac:dyDescent="0.25">
      <c r="A110" s="54" t="s">
        <v>256</v>
      </c>
      <c r="B110" s="54" t="s">
        <v>22</v>
      </c>
      <c r="C110" s="366">
        <v>25110</v>
      </c>
      <c r="D110" s="417" t="s">
        <v>436</v>
      </c>
      <c r="E110" s="366">
        <v>24</v>
      </c>
      <c r="F110" s="366">
        <v>23</v>
      </c>
      <c r="G110" s="366">
        <v>22</v>
      </c>
      <c r="H110" s="366">
        <v>44</v>
      </c>
      <c r="I110" s="366">
        <v>27</v>
      </c>
      <c r="J110" s="395">
        <f t="shared" ref="J110:J125" si="2">G110/E110</f>
        <v>0.91666666666666663</v>
      </c>
      <c r="K110" s="29"/>
    </row>
    <row r="111" spans="1:11" x14ac:dyDescent="0.25">
      <c r="A111" s="41" t="s">
        <v>293</v>
      </c>
      <c r="B111" s="41" t="s">
        <v>1</v>
      </c>
      <c r="C111" s="388">
        <v>25110</v>
      </c>
      <c r="D111" s="419" t="s">
        <v>436</v>
      </c>
      <c r="E111" s="388">
        <v>30</v>
      </c>
      <c r="F111" s="388">
        <v>30</v>
      </c>
      <c r="G111" s="388">
        <v>32</v>
      </c>
      <c r="H111" s="388">
        <v>87</v>
      </c>
      <c r="I111" s="388">
        <v>33</v>
      </c>
      <c r="J111" s="389">
        <f t="shared" si="2"/>
        <v>1.0666666666666667</v>
      </c>
      <c r="K111" s="27"/>
    </row>
    <row r="112" spans="1:11" x14ac:dyDescent="0.25">
      <c r="A112" s="41" t="s">
        <v>292</v>
      </c>
      <c r="B112" s="41" t="s">
        <v>24</v>
      </c>
      <c r="C112" s="388">
        <v>25110</v>
      </c>
      <c r="D112" s="419" t="s">
        <v>436</v>
      </c>
      <c r="E112" s="388">
        <v>12</v>
      </c>
      <c r="F112" s="388">
        <v>8</v>
      </c>
      <c r="G112" s="388">
        <v>5</v>
      </c>
      <c r="H112" s="388">
        <v>13</v>
      </c>
      <c r="I112" s="388">
        <v>5</v>
      </c>
      <c r="J112" s="389">
        <f t="shared" si="2"/>
        <v>0.41666666666666669</v>
      </c>
      <c r="K112" s="27"/>
    </row>
    <row r="113" spans="1:11" s="5" customFormat="1" x14ac:dyDescent="0.25">
      <c r="A113" s="41" t="s">
        <v>291</v>
      </c>
      <c r="B113" s="41" t="s">
        <v>14</v>
      </c>
      <c r="C113" s="388">
        <v>25110</v>
      </c>
      <c r="D113" s="419" t="s">
        <v>436</v>
      </c>
      <c r="E113" s="388">
        <v>24</v>
      </c>
      <c r="F113" s="388">
        <v>24</v>
      </c>
      <c r="G113" s="388">
        <v>34</v>
      </c>
      <c r="H113" s="388">
        <v>67</v>
      </c>
      <c r="I113" s="388">
        <v>25</v>
      </c>
      <c r="J113" s="389">
        <f t="shared" si="2"/>
        <v>1.4166666666666667</v>
      </c>
      <c r="K113" s="29"/>
    </row>
    <row r="114" spans="1:11" x14ac:dyDescent="0.25">
      <c r="A114" s="41" t="s">
        <v>268</v>
      </c>
      <c r="B114" s="41" t="s">
        <v>14</v>
      </c>
      <c r="C114" s="388">
        <v>25110</v>
      </c>
      <c r="D114" s="419" t="s">
        <v>436</v>
      </c>
      <c r="E114" s="388">
        <v>12</v>
      </c>
      <c r="F114" s="388">
        <v>13</v>
      </c>
      <c r="G114" s="388">
        <v>17</v>
      </c>
      <c r="H114" s="388">
        <v>53</v>
      </c>
      <c r="I114" s="388">
        <v>15</v>
      </c>
      <c r="J114" s="389">
        <f t="shared" si="2"/>
        <v>1.4166666666666667</v>
      </c>
      <c r="K114" s="27"/>
    </row>
    <row r="115" spans="1:11" x14ac:dyDescent="0.25">
      <c r="A115" s="41" t="s">
        <v>285</v>
      </c>
      <c r="B115" s="41" t="s">
        <v>5</v>
      </c>
      <c r="C115" s="388">
        <v>25110</v>
      </c>
      <c r="D115" s="419" t="s">
        <v>436</v>
      </c>
      <c r="E115" s="388">
        <v>24</v>
      </c>
      <c r="F115" s="548">
        <v>20</v>
      </c>
      <c r="G115" s="388">
        <v>18</v>
      </c>
      <c r="H115" s="388">
        <v>59</v>
      </c>
      <c r="I115" s="388">
        <v>24</v>
      </c>
      <c r="J115" s="389">
        <f t="shared" si="2"/>
        <v>0.75</v>
      </c>
      <c r="K115" s="27"/>
    </row>
    <row r="116" spans="1:11" s="5" customFormat="1" x14ac:dyDescent="0.25">
      <c r="A116" s="41" t="s">
        <v>273</v>
      </c>
      <c r="B116" s="41" t="s">
        <v>10</v>
      </c>
      <c r="C116" s="388">
        <v>25110</v>
      </c>
      <c r="D116" s="419" t="s">
        <v>436</v>
      </c>
      <c r="E116" s="388">
        <v>48</v>
      </c>
      <c r="F116" s="388">
        <v>34</v>
      </c>
      <c r="G116" s="388">
        <v>23</v>
      </c>
      <c r="H116" s="388">
        <v>63</v>
      </c>
      <c r="I116" s="388">
        <v>31</v>
      </c>
      <c r="J116" s="389">
        <f t="shared" si="2"/>
        <v>0.47916666666666669</v>
      </c>
      <c r="K116" s="29"/>
    </row>
    <row r="117" spans="1:11" x14ac:dyDescent="0.25">
      <c r="A117" s="41" t="s">
        <v>280</v>
      </c>
      <c r="B117" s="41" t="s">
        <v>4</v>
      </c>
      <c r="C117" s="388">
        <v>25110</v>
      </c>
      <c r="D117" s="419" t="s">
        <v>436</v>
      </c>
      <c r="E117" s="388">
        <v>12</v>
      </c>
      <c r="F117" s="388">
        <v>11</v>
      </c>
      <c r="G117" s="388">
        <v>12</v>
      </c>
      <c r="H117" s="388">
        <v>37</v>
      </c>
      <c r="I117" s="388">
        <v>12</v>
      </c>
      <c r="J117" s="535">
        <f t="shared" si="2"/>
        <v>1</v>
      </c>
      <c r="K117" s="27"/>
    </row>
    <row r="118" spans="1:11" x14ac:dyDescent="0.25">
      <c r="A118" s="41" t="s">
        <v>241</v>
      </c>
      <c r="B118" s="41" t="s">
        <v>25</v>
      </c>
      <c r="C118" s="388">
        <v>25110</v>
      </c>
      <c r="D118" s="419" t="s">
        <v>436</v>
      </c>
      <c r="E118" s="388">
        <v>15</v>
      </c>
      <c r="F118" s="388">
        <v>16</v>
      </c>
      <c r="G118" s="388">
        <v>15</v>
      </c>
      <c r="H118" s="388">
        <v>27</v>
      </c>
      <c r="I118" s="388">
        <v>15</v>
      </c>
      <c r="J118" s="535">
        <f t="shared" si="2"/>
        <v>1</v>
      </c>
      <c r="K118" s="27"/>
    </row>
    <row r="119" spans="1:11" x14ac:dyDescent="0.25">
      <c r="A119" s="41" t="s">
        <v>242</v>
      </c>
      <c r="B119" s="41" t="s">
        <v>7</v>
      </c>
      <c r="C119" s="388">
        <v>25110</v>
      </c>
      <c r="D119" s="419" t="s">
        <v>436</v>
      </c>
      <c r="E119" s="388">
        <v>48</v>
      </c>
      <c r="F119" s="388">
        <v>45</v>
      </c>
      <c r="G119" s="388">
        <v>32</v>
      </c>
      <c r="H119" s="388">
        <v>103</v>
      </c>
      <c r="I119" s="388">
        <v>45</v>
      </c>
      <c r="J119" s="389">
        <f t="shared" si="2"/>
        <v>0.66666666666666663</v>
      </c>
      <c r="K119" s="27"/>
    </row>
    <row r="120" spans="1:11" s="5" customFormat="1" x14ac:dyDescent="0.25">
      <c r="A120" s="41" t="s">
        <v>243</v>
      </c>
      <c r="B120" s="41" t="s">
        <v>26</v>
      </c>
      <c r="C120" s="388">
        <v>25110</v>
      </c>
      <c r="D120" s="419" t="s">
        <v>436</v>
      </c>
      <c r="E120" s="388">
        <v>48</v>
      </c>
      <c r="F120" s="388">
        <v>45</v>
      </c>
      <c r="G120" s="388">
        <v>34</v>
      </c>
      <c r="H120" s="388">
        <v>79</v>
      </c>
      <c r="I120" s="388">
        <v>46</v>
      </c>
      <c r="J120" s="389">
        <f t="shared" si="2"/>
        <v>0.70833333333333337</v>
      </c>
      <c r="K120" s="29"/>
    </row>
    <row r="121" spans="1:11" x14ac:dyDescent="0.25">
      <c r="A121" s="41" t="s">
        <v>244</v>
      </c>
      <c r="B121" s="41" t="s">
        <v>32</v>
      </c>
      <c r="C121" s="388">
        <v>25110</v>
      </c>
      <c r="D121" s="419" t="s">
        <v>436</v>
      </c>
      <c r="E121" s="388">
        <v>9</v>
      </c>
      <c r="F121" s="388">
        <v>8</v>
      </c>
      <c r="G121" s="388">
        <v>6</v>
      </c>
      <c r="H121" s="388">
        <v>11</v>
      </c>
      <c r="I121" s="388">
        <v>7</v>
      </c>
      <c r="J121" s="389">
        <f t="shared" si="2"/>
        <v>0.66666666666666663</v>
      </c>
      <c r="K121" s="27"/>
    </row>
    <row r="122" spans="1:11" x14ac:dyDescent="0.25">
      <c r="A122" s="41" t="s">
        <v>245</v>
      </c>
      <c r="B122" s="41" t="s">
        <v>6</v>
      </c>
      <c r="C122" s="388">
        <v>25110</v>
      </c>
      <c r="D122" s="419" t="s">
        <v>436</v>
      </c>
      <c r="E122" s="388">
        <v>48</v>
      </c>
      <c r="F122" s="388">
        <v>29</v>
      </c>
      <c r="G122" s="388">
        <v>18</v>
      </c>
      <c r="H122" s="388">
        <v>56</v>
      </c>
      <c r="I122" s="388">
        <v>20</v>
      </c>
      <c r="J122" s="389">
        <f t="shared" si="2"/>
        <v>0.375</v>
      </c>
      <c r="K122" s="27"/>
    </row>
    <row r="123" spans="1:11" x14ac:dyDescent="0.25">
      <c r="A123" s="41" t="s">
        <v>250</v>
      </c>
      <c r="B123" s="41" t="s">
        <v>29</v>
      </c>
      <c r="C123" s="388">
        <v>25110</v>
      </c>
      <c r="D123" s="419" t="s">
        <v>436</v>
      </c>
      <c r="E123" s="388">
        <v>24</v>
      </c>
      <c r="F123" s="388">
        <v>20</v>
      </c>
      <c r="G123" s="388">
        <v>12</v>
      </c>
      <c r="H123" s="388">
        <v>45</v>
      </c>
      <c r="I123" s="388">
        <v>18</v>
      </c>
      <c r="J123" s="527">
        <f t="shared" si="2"/>
        <v>0.5</v>
      </c>
      <c r="K123" s="27"/>
    </row>
    <row r="124" spans="1:11" x14ac:dyDescent="0.25">
      <c r="A124" s="41" t="s">
        <v>299</v>
      </c>
      <c r="B124" s="41" t="s">
        <v>28</v>
      </c>
      <c r="C124" s="388">
        <v>25110</v>
      </c>
      <c r="D124" s="419" t="s">
        <v>436</v>
      </c>
      <c r="E124" s="388">
        <v>15</v>
      </c>
      <c r="F124" s="388">
        <v>14</v>
      </c>
      <c r="G124" s="388">
        <v>11</v>
      </c>
      <c r="H124" s="388">
        <v>39</v>
      </c>
      <c r="I124" s="388">
        <v>14</v>
      </c>
      <c r="J124" s="389">
        <f t="shared" si="2"/>
        <v>0.73333333333333328</v>
      </c>
      <c r="K124" s="83"/>
    </row>
    <row r="125" spans="1:11" x14ac:dyDescent="0.25">
      <c r="A125" s="72"/>
      <c r="B125" s="72"/>
      <c r="C125" s="391"/>
      <c r="D125" s="404"/>
      <c r="E125" s="372">
        <f>SUM(E110:E124)</f>
        <v>393</v>
      </c>
      <c r="F125" s="372">
        <f>SUM(F110:F124)</f>
        <v>340</v>
      </c>
      <c r="G125" s="372">
        <f>SUM(G110:G124)</f>
        <v>291</v>
      </c>
      <c r="H125" s="372">
        <f>SUM(H110:H124)</f>
        <v>783</v>
      </c>
      <c r="I125" s="372">
        <f>SUM(I110:I124)</f>
        <v>337</v>
      </c>
      <c r="J125" s="396">
        <f t="shared" si="2"/>
        <v>0.74045801526717558</v>
      </c>
      <c r="K125" s="27"/>
    </row>
    <row r="126" spans="1:11" ht="9" customHeight="1" x14ac:dyDescent="0.25">
      <c r="A126" s="73"/>
      <c r="B126" s="73"/>
      <c r="C126" s="362"/>
      <c r="D126" s="523"/>
      <c r="E126" s="382"/>
      <c r="F126" s="382"/>
      <c r="G126" s="382"/>
      <c r="H126" s="382"/>
      <c r="I126" s="382"/>
      <c r="J126" s="486"/>
      <c r="K126" s="27"/>
    </row>
    <row r="127" spans="1:11" s="11" customFormat="1" x14ac:dyDescent="0.25">
      <c r="A127" s="54" t="s">
        <v>277</v>
      </c>
      <c r="B127" s="54" t="s">
        <v>31</v>
      </c>
      <c r="C127" s="366">
        <v>25202</v>
      </c>
      <c r="D127" s="542" t="s">
        <v>33</v>
      </c>
      <c r="E127" s="366">
        <v>60</v>
      </c>
      <c r="F127" s="366">
        <v>59</v>
      </c>
      <c r="G127" s="366">
        <v>122</v>
      </c>
      <c r="H127" s="366">
        <v>207</v>
      </c>
      <c r="I127" s="366">
        <v>73</v>
      </c>
      <c r="J127" s="395">
        <f t="shared" ref="J127:J134" si="3">G127/E127</f>
        <v>2.0333333333333332</v>
      </c>
      <c r="K127" s="117"/>
    </row>
    <row r="128" spans="1:11" s="11" customFormat="1" x14ac:dyDescent="0.25">
      <c r="A128" s="41" t="s">
        <v>285</v>
      </c>
      <c r="B128" s="41" t="s">
        <v>5</v>
      </c>
      <c r="C128" s="388">
        <v>25202</v>
      </c>
      <c r="D128" s="543" t="s">
        <v>33</v>
      </c>
      <c r="E128" s="388">
        <v>20</v>
      </c>
      <c r="F128" s="388">
        <v>20</v>
      </c>
      <c r="G128" s="388">
        <v>46</v>
      </c>
      <c r="H128" s="388">
        <v>86</v>
      </c>
      <c r="I128" s="388">
        <v>19</v>
      </c>
      <c r="J128" s="527">
        <f t="shared" si="3"/>
        <v>2.2999999999999998</v>
      </c>
      <c r="K128" s="117"/>
    </row>
    <row r="129" spans="1:11" s="11" customFormat="1" ht="12" customHeight="1" x14ac:dyDescent="0.25">
      <c r="A129" s="41" t="s">
        <v>307</v>
      </c>
      <c r="B129" s="41" t="s">
        <v>34</v>
      </c>
      <c r="C129" s="388">
        <v>25202</v>
      </c>
      <c r="D129" s="543" t="s">
        <v>33</v>
      </c>
      <c r="E129" s="388">
        <v>96</v>
      </c>
      <c r="F129" s="388">
        <v>92</v>
      </c>
      <c r="G129" s="388">
        <v>163</v>
      </c>
      <c r="H129" s="388">
        <v>295</v>
      </c>
      <c r="I129" s="388">
        <v>111</v>
      </c>
      <c r="J129" s="527">
        <f t="shared" si="3"/>
        <v>1.6979166666666667</v>
      </c>
      <c r="K129" s="117"/>
    </row>
    <row r="130" spans="1:11" s="11" customFormat="1" x14ac:dyDescent="0.25">
      <c r="A130" s="41" t="s">
        <v>277</v>
      </c>
      <c r="B130" s="41" t="s">
        <v>31</v>
      </c>
      <c r="C130" s="388">
        <v>25202</v>
      </c>
      <c r="D130" s="543" t="s">
        <v>279</v>
      </c>
      <c r="E130" s="388">
        <v>20</v>
      </c>
      <c r="F130" s="388">
        <v>20</v>
      </c>
      <c r="G130" s="388">
        <v>14</v>
      </c>
      <c r="H130" s="388">
        <v>57</v>
      </c>
      <c r="I130" s="388">
        <v>25</v>
      </c>
      <c r="J130" s="527">
        <f t="shared" si="3"/>
        <v>0.7</v>
      </c>
      <c r="K130" s="117"/>
    </row>
    <row r="131" spans="1:11" s="6" customFormat="1" ht="12" customHeight="1" x14ac:dyDescent="0.25">
      <c r="A131" s="41" t="s">
        <v>307</v>
      </c>
      <c r="B131" s="41" t="s">
        <v>34</v>
      </c>
      <c r="C131" s="388">
        <v>25202</v>
      </c>
      <c r="D131" s="543" t="s">
        <v>279</v>
      </c>
      <c r="E131" s="388">
        <v>20</v>
      </c>
      <c r="F131" s="388">
        <v>20</v>
      </c>
      <c r="G131" s="388">
        <v>21</v>
      </c>
      <c r="H131" s="388">
        <v>90</v>
      </c>
      <c r="I131" s="388">
        <v>22</v>
      </c>
      <c r="J131" s="389">
        <f t="shared" si="3"/>
        <v>1.05</v>
      </c>
      <c r="K131" s="30"/>
    </row>
    <row r="132" spans="1:11" s="11" customFormat="1" x14ac:dyDescent="0.25">
      <c r="A132" s="41" t="s">
        <v>277</v>
      </c>
      <c r="B132" s="41" t="s">
        <v>31</v>
      </c>
      <c r="C132" s="388">
        <v>25202</v>
      </c>
      <c r="D132" s="543" t="s">
        <v>278</v>
      </c>
      <c r="E132" s="388">
        <v>10</v>
      </c>
      <c r="F132" s="388">
        <v>9</v>
      </c>
      <c r="G132" s="388">
        <v>5</v>
      </c>
      <c r="H132" s="388">
        <v>16</v>
      </c>
      <c r="I132" s="388">
        <v>7</v>
      </c>
      <c r="J132" s="527">
        <f t="shared" si="3"/>
        <v>0.5</v>
      </c>
      <c r="K132" s="117"/>
    </row>
    <row r="133" spans="1:11" s="11" customFormat="1" x14ac:dyDescent="0.25">
      <c r="A133" s="41" t="s">
        <v>264</v>
      </c>
      <c r="B133" s="41" t="s">
        <v>11</v>
      </c>
      <c r="C133" s="388">
        <v>25202</v>
      </c>
      <c r="D133" s="543" t="s">
        <v>267</v>
      </c>
      <c r="E133" s="388">
        <v>20</v>
      </c>
      <c r="F133" s="388">
        <v>20</v>
      </c>
      <c r="G133" s="388">
        <v>26</v>
      </c>
      <c r="H133" s="388">
        <v>47</v>
      </c>
      <c r="I133" s="388">
        <v>28</v>
      </c>
      <c r="J133" s="527">
        <f t="shared" si="3"/>
        <v>1.3</v>
      </c>
      <c r="K133" s="158"/>
    </row>
    <row r="134" spans="1:11" s="11" customFormat="1" x14ac:dyDescent="0.25">
      <c r="A134" s="72"/>
      <c r="B134" s="72"/>
      <c r="C134" s="391"/>
      <c r="D134" s="404"/>
      <c r="E134" s="372">
        <f>SUM(E127:E133)</f>
        <v>246</v>
      </c>
      <c r="F134" s="372">
        <f>SUM(F127:F133)</f>
        <v>240</v>
      </c>
      <c r="G134" s="372">
        <f>SUM(G127:G133)</f>
        <v>397</v>
      </c>
      <c r="H134" s="372">
        <f>SUM(H127:H133)</f>
        <v>798</v>
      </c>
      <c r="I134" s="372">
        <f>SUM(I127:I133)</f>
        <v>285</v>
      </c>
      <c r="J134" s="396">
        <f t="shared" si="3"/>
        <v>1.6138211382113821</v>
      </c>
      <c r="K134" s="117"/>
    </row>
    <row r="135" spans="1:11" s="5" customFormat="1" ht="9" customHeight="1" x14ac:dyDescent="0.25">
      <c r="A135" s="73"/>
      <c r="B135" s="73"/>
      <c r="C135" s="362"/>
      <c r="D135" s="546"/>
      <c r="E135" s="382"/>
      <c r="F135" s="382"/>
      <c r="G135" s="382"/>
      <c r="H135" s="382"/>
      <c r="I135" s="382"/>
      <c r="J135" s="394"/>
      <c r="K135" s="29"/>
    </row>
    <row r="136" spans="1:11" s="5" customFormat="1" ht="12" customHeight="1" x14ac:dyDescent="0.25">
      <c r="A136" s="54" t="s">
        <v>277</v>
      </c>
      <c r="B136" s="54" t="s">
        <v>31</v>
      </c>
      <c r="C136" s="366">
        <v>25403</v>
      </c>
      <c r="D136" s="417" t="s">
        <v>35</v>
      </c>
      <c r="E136" s="366">
        <v>20</v>
      </c>
      <c r="F136" s="366">
        <v>20</v>
      </c>
      <c r="G136" s="366">
        <v>52</v>
      </c>
      <c r="H136" s="366">
        <v>127</v>
      </c>
      <c r="I136" s="366">
        <v>24</v>
      </c>
      <c r="J136" s="532">
        <f>G136/E136</f>
        <v>2.6</v>
      </c>
      <c r="K136" s="29"/>
    </row>
    <row r="137" spans="1:11" ht="12" customHeight="1" x14ac:dyDescent="0.25">
      <c r="A137" s="41" t="s">
        <v>307</v>
      </c>
      <c r="B137" s="41" t="s">
        <v>34</v>
      </c>
      <c r="C137" s="388">
        <v>25403</v>
      </c>
      <c r="D137" s="419" t="s">
        <v>35</v>
      </c>
      <c r="E137" s="388">
        <v>48</v>
      </c>
      <c r="F137" s="388">
        <v>44</v>
      </c>
      <c r="G137" s="388">
        <v>72</v>
      </c>
      <c r="H137" s="388">
        <v>165</v>
      </c>
      <c r="I137" s="388">
        <v>54</v>
      </c>
      <c r="J137" s="527">
        <f>G137/E137</f>
        <v>1.5</v>
      </c>
      <c r="K137" s="156"/>
    </row>
    <row r="138" spans="1:11" ht="12" customHeight="1" x14ac:dyDescent="0.25">
      <c r="A138" s="36"/>
      <c r="B138" s="36"/>
      <c r="C138" s="391"/>
      <c r="D138" s="370"/>
      <c r="E138" s="372">
        <f>SUM(E136:E137)</f>
        <v>68</v>
      </c>
      <c r="F138" s="372">
        <f>SUM(F136:F137)</f>
        <v>64</v>
      </c>
      <c r="G138" s="372">
        <f>SUM(G136:G137)</f>
        <v>124</v>
      </c>
      <c r="H138" s="372">
        <f>SUM(H136:H137)</f>
        <v>292</v>
      </c>
      <c r="I138" s="372">
        <f>SUM(I136:I137)</f>
        <v>78</v>
      </c>
      <c r="J138" s="396">
        <f>G138/E138</f>
        <v>1.8235294117647058</v>
      </c>
      <c r="K138" s="27"/>
    </row>
    <row r="139" spans="1:11" ht="9" customHeight="1" x14ac:dyDescent="0.25">
      <c r="A139" s="86"/>
      <c r="B139" s="86"/>
      <c r="C139" s="362"/>
      <c r="D139" s="363"/>
      <c r="E139" s="362"/>
      <c r="F139" s="362"/>
      <c r="G139" s="362"/>
      <c r="H139" s="362"/>
      <c r="I139" s="362"/>
      <c r="J139" s="363"/>
      <c r="K139" s="27"/>
    </row>
    <row r="140" spans="1:11" ht="12" customHeight="1" x14ac:dyDescent="0.25">
      <c r="A140" s="54" t="s">
        <v>293</v>
      </c>
      <c r="B140" s="54" t="s">
        <v>1</v>
      </c>
      <c r="C140" s="366">
        <v>25404</v>
      </c>
      <c r="D140" s="417" t="s">
        <v>329</v>
      </c>
      <c r="E140" s="366">
        <v>24</v>
      </c>
      <c r="F140" s="366">
        <v>23</v>
      </c>
      <c r="G140" s="366">
        <v>20</v>
      </c>
      <c r="H140" s="366">
        <v>50</v>
      </c>
      <c r="I140" s="366">
        <v>23</v>
      </c>
      <c r="J140" s="395">
        <f>G140/E140</f>
        <v>0.83333333333333337</v>
      </c>
      <c r="K140" s="27"/>
    </row>
    <row r="141" spans="1:11" ht="12" customHeight="1" x14ac:dyDescent="0.25">
      <c r="A141" s="41" t="s">
        <v>292</v>
      </c>
      <c r="B141" s="41" t="s">
        <v>24</v>
      </c>
      <c r="C141" s="388">
        <v>25404</v>
      </c>
      <c r="D141" s="419" t="s">
        <v>329</v>
      </c>
      <c r="E141" s="388">
        <v>10</v>
      </c>
      <c r="F141" s="388">
        <v>8</v>
      </c>
      <c r="G141" s="388">
        <v>7</v>
      </c>
      <c r="H141" s="388">
        <v>8</v>
      </c>
      <c r="I141" s="388">
        <v>7</v>
      </c>
      <c r="J141" s="527">
        <f>G141/E141</f>
        <v>0.7</v>
      </c>
      <c r="K141" s="27"/>
    </row>
    <row r="142" spans="1:11" ht="12" customHeight="1" x14ac:dyDescent="0.25">
      <c r="A142" s="41" t="s">
        <v>280</v>
      </c>
      <c r="B142" s="41" t="s">
        <v>4</v>
      </c>
      <c r="C142" s="388">
        <v>25404</v>
      </c>
      <c r="D142" s="419" t="s">
        <v>329</v>
      </c>
      <c r="E142" s="388">
        <v>12</v>
      </c>
      <c r="F142" s="388">
        <v>13</v>
      </c>
      <c r="G142" s="388">
        <v>19</v>
      </c>
      <c r="H142" s="388">
        <v>39</v>
      </c>
      <c r="I142" s="388">
        <v>17</v>
      </c>
      <c r="J142" s="389">
        <f>G142/E142</f>
        <v>1.5833333333333333</v>
      </c>
      <c r="K142" s="27"/>
    </row>
    <row r="143" spans="1:11" ht="12" customHeight="1" x14ac:dyDescent="0.25">
      <c r="A143" s="41" t="s">
        <v>250</v>
      </c>
      <c r="B143" s="41" t="s">
        <v>29</v>
      </c>
      <c r="C143" s="388">
        <v>25404</v>
      </c>
      <c r="D143" s="419" t="s">
        <v>36</v>
      </c>
      <c r="E143" s="388">
        <v>30</v>
      </c>
      <c r="F143" s="388">
        <v>31</v>
      </c>
      <c r="G143" s="388">
        <v>36</v>
      </c>
      <c r="H143" s="388">
        <v>67</v>
      </c>
      <c r="I143" s="388">
        <v>34</v>
      </c>
      <c r="J143" s="527">
        <f>G143/E143</f>
        <v>1.2</v>
      </c>
      <c r="K143" s="83"/>
    </row>
    <row r="144" spans="1:11" ht="12" customHeight="1" x14ac:dyDescent="0.25">
      <c r="A144" s="36"/>
      <c r="B144" s="36"/>
      <c r="C144" s="391"/>
      <c r="D144" s="370"/>
      <c r="E144" s="372">
        <f>SUM(E140:E143)</f>
        <v>76</v>
      </c>
      <c r="F144" s="372">
        <f>SUM(F140:F143)</f>
        <v>75</v>
      </c>
      <c r="G144" s="372">
        <f>SUM(G140:G143)</f>
        <v>82</v>
      </c>
      <c r="H144" s="372">
        <f>SUM(H140:H143)</f>
        <v>164</v>
      </c>
      <c r="I144" s="372">
        <f>SUM(I140:I143)</f>
        <v>81</v>
      </c>
      <c r="J144" s="396">
        <f>G144/E144</f>
        <v>1.0789473684210527</v>
      </c>
      <c r="K144" s="27"/>
    </row>
    <row r="145" spans="1:11" ht="9" customHeight="1" x14ac:dyDescent="0.25">
      <c r="A145" s="73"/>
      <c r="B145" s="73"/>
      <c r="C145" s="522"/>
      <c r="D145" s="523"/>
      <c r="E145" s="382"/>
      <c r="F145" s="382"/>
      <c r="G145" s="382"/>
      <c r="H145" s="382"/>
      <c r="I145" s="382"/>
      <c r="J145" s="486"/>
      <c r="K145" s="27"/>
    </row>
    <row r="146" spans="1:11" ht="12" customHeight="1" x14ac:dyDescent="0.25">
      <c r="A146" s="54" t="s">
        <v>256</v>
      </c>
      <c r="B146" s="54" t="s">
        <v>22</v>
      </c>
      <c r="C146" s="366">
        <v>25503</v>
      </c>
      <c r="D146" s="417" t="s">
        <v>437</v>
      </c>
      <c r="E146" s="366">
        <v>24</v>
      </c>
      <c r="F146" s="366">
        <v>23</v>
      </c>
      <c r="G146" s="366">
        <v>22</v>
      </c>
      <c r="H146" s="366">
        <v>58</v>
      </c>
      <c r="I146" s="366">
        <v>23</v>
      </c>
      <c r="J146" s="395">
        <f t="shared" ref="J146:J166" si="4">G146/E146</f>
        <v>0.91666666666666663</v>
      </c>
      <c r="K146" s="27"/>
    </row>
    <row r="147" spans="1:11" ht="12" customHeight="1" x14ac:dyDescent="0.25">
      <c r="A147" s="41" t="s">
        <v>257</v>
      </c>
      <c r="B147" s="41" t="s">
        <v>3</v>
      </c>
      <c r="C147" s="388">
        <v>25503</v>
      </c>
      <c r="D147" s="419" t="s">
        <v>437</v>
      </c>
      <c r="E147" s="388">
        <v>36</v>
      </c>
      <c r="F147" s="388">
        <v>35</v>
      </c>
      <c r="G147" s="388">
        <v>47</v>
      </c>
      <c r="H147" s="388">
        <v>92</v>
      </c>
      <c r="I147" s="388">
        <v>38</v>
      </c>
      <c r="J147" s="389">
        <f t="shared" si="4"/>
        <v>1.3055555555555556</v>
      </c>
      <c r="K147" s="27"/>
    </row>
    <row r="148" spans="1:11" ht="12" customHeight="1" x14ac:dyDescent="0.25">
      <c r="A148" s="41" t="s">
        <v>287</v>
      </c>
      <c r="B148" s="41" t="s">
        <v>18</v>
      </c>
      <c r="C148" s="388">
        <v>25503</v>
      </c>
      <c r="D148" s="419" t="s">
        <v>437</v>
      </c>
      <c r="E148" s="388">
        <v>30</v>
      </c>
      <c r="F148" s="388">
        <v>30</v>
      </c>
      <c r="G148" s="388">
        <v>34</v>
      </c>
      <c r="H148" s="388">
        <v>95</v>
      </c>
      <c r="I148" s="388">
        <v>30</v>
      </c>
      <c r="J148" s="389">
        <f t="shared" si="4"/>
        <v>1.1333333333333333</v>
      </c>
      <c r="K148" s="27"/>
    </row>
    <row r="149" spans="1:11" ht="12" customHeight="1" x14ac:dyDescent="0.25">
      <c r="A149" s="41" t="s">
        <v>293</v>
      </c>
      <c r="B149" s="41" t="s">
        <v>1</v>
      </c>
      <c r="C149" s="388">
        <v>25503</v>
      </c>
      <c r="D149" s="419" t="s">
        <v>437</v>
      </c>
      <c r="E149" s="388">
        <v>60</v>
      </c>
      <c r="F149" s="388">
        <v>59</v>
      </c>
      <c r="G149" s="388">
        <v>81</v>
      </c>
      <c r="H149" s="388">
        <v>121</v>
      </c>
      <c r="I149" s="388">
        <v>60</v>
      </c>
      <c r="J149" s="389">
        <f t="shared" si="4"/>
        <v>1.35</v>
      </c>
      <c r="K149" s="27"/>
    </row>
    <row r="150" spans="1:11" ht="12" customHeight="1" x14ac:dyDescent="0.25">
      <c r="A150" s="41" t="s">
        <v>292</v>
      </c>
      <c r="B150" s="41" t="s">
        <v>24</v>
      </c>
      <c r="C150" s="388">
        <v>25503</v>
      </c>
      <c r="D150" s="419" t="s">
        <v>437</v>
      </c>
      <c r="E150" s="388">
        <v>14</v>
      </c>
      <c r="F150" s="388">
        <v>12</v>
      </c>
      <c r="G150" s="388">
        <v>14</v>
      </c>
      <c r="H150" s="388">
        <v>20</v>
      </c>
      <c r="I150" s="388">
        <v>14</v>
      </c>
      <c r="J150" s="535">
        <f t="shared" si="4"/>
        <v>1</v>
      </c>
      <c r="K150" s="27"/>
    </row>
    <row r="151" spans="1:11" ht="12" customHeight="1" x14ac:dyDescent="0.25">
      <c r="A151" s="41" t="s">
        <v>270</v>
      </c>
      <c r="B151" s="41" t="s">
        <v>2</v>
      </c>
      <c r="C151" s="388">
        <v>25503</v>
      </c>
      <c r="D151" s="419" t="s">
        <v>437</v>
      </c>
      <c r="E151" s="388">
        <v>12</v>
      </c>
      <c r="F151" s="388">
        <v>12</v>
      </c>
      <c r="G151" s="388">
        <v>18</v>
      </c>
      <c r="H151" s="388">
        <v>27</v>
      </c>
      <c r="I151" s="388">
        <v>12</v>
      </c>
      <c r="J151" s="527">
        <f t="shared" si="4"/>
        <v>1.5</v>
      </c>
      <c r="K151" s="27"/>
    </row>
    <row r="152" spans="1:11" ht="12" customHeight="1" x14ac:dyDescent="0.25">
      <c r="A152" s="41" t="s">
        <v>268</v>
      </c>
      <c r="B152" s="41" t="s">
        <v>14</v>
      </c>
      <c r="C152" s="388">
        <v>25503</v>
      </c>
      <c r="D152" s="419" t="s">
        <v>437</v>
      </c>
      <c r="E152" s="388">
        <v>24</v>
      </c>
      <c r="F152" s="388">
        <v>19</v>
      </c>
      <c r="G152" s="388">
        <v>28</v>
      </c>
      <c r="H152" s="388">
        <v>59</v>
      </c>
      <c r="I152" s="388">
        <v>26</v>
      </c>
      <c r="J152" s="389">
        <f t="shared" si="4"/>
        <v>1.1666666666666667</v>
      </c>
      <c r="K152" s="27"/>
    </row>
    <row r="153" spans="1:11" ht="12" customHeight="1" x14ac:dyDescent="0.25">
      <c r="A153" s="41" t="s">
        <v>285</v>
      </c>
      <c r="B153" s="41" t="s">
        <v>5</v>
      </c>
      <c r="C153" s="388">
        <v>25503</v>
      </c>
      <c r="D153" s="419" t="s">
        <v>437</v>
      </c>
      <c r="E153" s="388">
        <v>60</v>
      </c>
      <c r="F153" s="388">
        <v>60</v>
      </c>
      <c r="G153" s="388">
        <v>68</v>
      </c>
      <c r="H153" s="388">
        <v>106</v>
      </c>
      <c r="I153" s="388">
        <v>60</v>
      </c>
      <c r="J153" s="389">
        <f t="shared" si="4"/>
        <v>1.1333333333333333</v>
      </c>
      <c r="K153" s="27"/>
    </row>
    <row r="154" spans="1:11" ht="12" customHeight="1" x14ac:dyDescent="0.25">
      <c r="A154" s="41" t="s">
        <v>273</v>
      </c>
      <c r="B154" s="41" t="s">
        <v>10</v>
      </c>
      <c r="C154" s="388">
        <v>25503</v>
      </c>
      <c r="D154" s="419" t="s">
        <v>437</v>
      </c>
      <c r="E154" s="388">
        <v>24</v>
      </c>
      <c r="F154" s="388">
        <v>24</v>
      </c>
      <c r="G154" s="388">
        <v>45</v>
      </c>
      <c r="H154" s="388">
        <v>142</v>
      </c>
      <c r="I154" s="388">
        <v>24</v>
      </c>
      <c r="J154" s="389">
        <f t="shared" si="4"/>
        <v>1.875</v>
      </c>
      <c r="K154" s="27"/>
    </row>
    <row r="155" spans="1:11" ht="12" customHeight="1" x14ac:dyDescent="0.25">
      <c r="A155" s="41" t="s">
        <v>240</v>
      </c>
      <c r="B155" s="41" t="s">
        <v>10</v>
      </c>
      <c r="C155" s="388">
        <v>25503</v>
      </c>
      <c r="D155" s="419" t="s">
        <v>437</v>
      </c>
      <c r="E155" s="388">
        <v>60</v>
      </c>
      <c r="F155" s="388">
        <v>61</v>
      </c>
      <c r="G155" s="388">
        <v>85</v>
      </c>
      <c r="H155" s="388">
        <v>158</v>
      </c>
      <c r="I155" s="388">
        <v>60</v>
      </c>
      <c r="J155" s="389">
        <f t="shared" si="4"/>
        <v>1.4166666666666667</v>
      </c>
      <c r="K155" s="27"/>
    </row>
    <row r="156" spans="1:11" ht="12" customHeight="1" x14ac:dyDescent="0.25">
      <c r="A156" s="41" t="s">
        <v>280</v>
      </c>
      <c r="B156" s="41" t="s">
        <v>4</v>
      </c>
      <c r="C156" s="388">
        <v>25503</v>
      </c>
      <c r="D156" s="419" t="s">
        <v>437</v>
      </c>
      <c r="E156" s="388">
        <v>48</v>
      </c>
      <c r="F156" s="388">
        <v>48</v>
      </c>
      <c r="G156" s="388">
        <v>44</v>
      </c>
      <c r="H156" s="388">
        <v>67</v>
      </c>
      <c r="I156" s="388">
        <v>44</v>
      </c>
      <c r="J156" s="389">
        <f t="shared" si="4"/>
        <v>0.91666666666666663</v>
      </c>
      <c r="K156" s="27"/>
    </row>
    <row r="157" spans="1:11" ht="12" customHeight="1" x14ac:dyDescent="0.25">
      <c r="A157" s="41" t="s">
        <v>241</v>
      </c>
      <c r="B157" s="41" t="s">
        <v>25</v>
      </c>
      <c r="C157" s="388">
        <v>25503</v>
      </c>
      <c r="D157" s="419" t="s">
        <v>437</v>
      </c>
      <c r="E157" s="388">
        <v>24</v>
      </c>
      <c r="F157" s="388">
        <v>24</v>
      </c>
      <c r="G157" s="388">
        <v>32</v>
      </c>
      <c r="H157" s="388">
        <v>60</v>
      </c>
      <c r="I157" s="388">
        <v>24</v>
      </c>
      <c r="J157" s="389">
        <f t="shared" si="4"/>
        <v>1.3333333333333333</v>
      </c>
      <c r="K157" s="27"/>
    </row>
    <row r="158" spans="1:11" ht="12" customHeight="1" x14ac:dyDescent="0.25">
      <c r="A158" s="41" t="s">
        <v>242</v>
      </c>
      <c r="B158" s="41" t="s">
        <v>7</v>
      </c>
      <c r="C158" s="388">
        <v>25503</v>
      </c>
      <c r="D158" s="419" t="s">
        <v>437</v>
      </c>
      <c r="E158" s="388">
        <v>48</v>
      </c>
      <c r="F158" s="388">
        <v>46</v>
      </c>
      <c r="G158" s="388">
        <v>82</v>
      </c>
      <c r="H158" s="388">
        <v>143</v>
      </c>
      <c r="I158" s="388">
        <v>48</v>
      </c>
      <c r="J158" s="389">
        <f t="shared" si="4"/>
        <v>1.7083333333333333</v>
      </c>
      <c r="K158" s="27"/>
    </row>
    <row r="159" spans="1:11" ht="12" customHeight="1" x14ac:dyDescent="0.25">
      <c r="A159" s="41" t="s">
        <v>243</v>
      </c>
      <c r="B159" s="41" t="s">
        <v>26</v>
      </c>
      <c r="C159" s="388">
        <v>25503</v>
      </c>
      <c r="D159" s="419" t="s">
        <v>437</v>
      </c>
      <c r="E159" s="388">
        <v>24</v>
      </c>
      <c r="F159" s="388">
        <v>22</v>
      </c>
      <c r="G159" s="388">
        <v>34</v>
      </c>
      <c r="H159" s="388">
        <v>86</v>
      </c>
      <c r="I159" s="388">
        <v>22</v>
      </c>
      <c r="J159" s="389">
        <f t="shared" si="4"/>
        <v>1.4166666666666667</v>
      </c>
      <c r="K159" s="27"/>
    </row>
    <row r="160" spans="1:11" x14ac:dyDescent="0.25">
      <c r="A160" s="41" t="s">
        <v>253</v>
      </c>
      <c r="B160" s="41" t="s">
        <v>16</v>
      </c>
      <c r="C160" s="388">
        <v>25503</v>
      </c>
      <c r="D160" s="419" t="s">
        <v>437</v>
      </c>
      <c r="E160" s="388">
        <v>48</v>
      </c>
      <c r="F160" s="388">
        <v>46</v>
      </c>
      <c r="G160" s="388">
        <v>22</v>
      </c>
      <c r="H160" s="388">
        <v>84</v>
      </c>
      <c r="I160" s="388">
        <v>29</v>
      </c>
      <c r="J160" s="389">
        <f t="shared" si="4"/>
        <v>0.45833333333333331</v>
      </c>
      <c r="K160" s="27"/>
    </row>
    <row r="161" spans="1:11" ht="12" customHeight="1" x14ac:dyDescent="0.25">
      <c r="A161" s="41" t="s">
        <v>244</v>
      </c>
      <c r="B161" s="41" t="s">
        <v>32</v>
      </c>
      <c r="C161" s="388">
        <v>25503</v>
      </c>
      <c r="D161" s="419" t="s">
        <v>437</v>
      </c>
      <c r="E161" s="388">
        <v>15</v>
      </c>
      <c r="F161" s="388">
        <v>14</v>
      </c>
      <c r="G161" s="388">
        <v>14</v>
      </c>
      <c r="H161" s="388">
        <v>25</v>
      </c>
      <c r="I161" s="388">
        <v>15</v>
      </c>
      <c r="J161" s="389">
        <f t="shared" si="4"/>
        <v>0.93333333333333335</v>
      </c>
      <c r="K161" s="27"/>
    </row>
    <row r="162" spans="1:11" ht="12" customHeight="1" x14ac:dyDescent="0.25">
      <c r="A162" s="41" t="s">
        <v>245</v>
      </c>
      <c r="B162" s="41" t="s">
        <v>6</v>
      </c>
      <c r="C162" s="388">
        <v>25503</v>
      </c>
      <c r="D162" s="419" t="s">
        <v>437</v>
      </c>
      <c r="E162" s="388">
        <v>48</v>
      </c>
      <c r="F162" s="388">
        <v>44</v>
      </c>
      <c r="G162" s="388">
        <v>43</v>
      </c>
      <c r="H162" s="388">
        <v>133</v>
      </c>
      <c r="I162" s="388">
        <v>40</v>
      </c>
      <c r="J162" s="527">
        <f t="shared" si="4"/>
        <v>0.89583333333333337</v>
      </c>
      <c r="K162" s="27"/>
    </row>
    <row r="163" spans="1:11" x14ac:dyDescent="0.25">
      <c r="A163" s="41" t="s">
        <v>250</v>
      </c>
      <c r="B163" s="41" t="s">
        <v>29</v>
      </c>
      <c r="C163" s="388">
        <v>25503</v>
      </c>
      <c r="D163" s="419" t="s">
        <v>437</v>
      </c>
      <c r="E163" s="388">
        <v>48</v>
      </c>
      <c r="F163" s="388">
        <v>48</v>
      </c>
      <c r="G163" s="388">
        <v>56</v>
      </c>
      <c r="H163" s="388">
        <v>110</v>
      </c>
      <c r="I163" s="388">
        <v>48</v>
      </c>
      <c r="J163" s="389">
        <f t="shared" si="4"/>
        <v>1.1666666666666667</v>
      </c>
      <c r="K163" s="27"/>
    </row>
    <row r="164" spans="1:11" ht="12" customHeight="1" x14ac:dyDescent="0.25">
      <c r="A164" s="41" t="s">
        <v>299</v>
      </c>
      <c r="B164" s="41" t="s">
        <v>28</v>
      </c>
      <c r="C164" s="388">
        <v>25503</v>
      </c>
      <c r="D164" s="419" t="s">
        <v>437</v>
      </c>
      <c r="E164" s="388">
        <v>48</v>
      </c>
      <c r="F164" s="388">
        <v>38</v>
      </c>
      <c r="G164" s="388">
        <v>36</v>
      </c>
      <c r="H164" s="388">
        <v>65</v>
      </c>
      <c r="I164" s="388">
        <v>40</v>
      </c>
      <c r="J164" s="389">
        <f t="shared" si="4"/>
        <v>0.75</v>
      </c>
      <c r="K164" s="27"/>
    </row>
    <row r="165" spans="1:11" ht="12" customHeight="1" x14ac:dyDescent="0.25">
      <c r="A165" s="41" t="s">
        <v>303</v>
      </c>
      <c r="B165" s="41" t="s">
        <v>12</v>
      </c>
      <c r="C165" s="388">
        <v>25503</v>
      </c>
      <c r="D165" s="419" t="s">
        <v>437</v>
      </c>
      <c r="E165" s="388">
        <v>24</v>
      </c>
      <c r="F165" s="388">
        <v>24</v>
      </c>
      <c r="G165" s="388">
        <v>22</v>
      </c>
      <c r="H165" s="388">
        <v>74</v>
      </c>
      <c r="I165" s="388">
        <v>24</v>
      </c>
      <c r="J165" s="389">
        <f t="shared" si="4"/>
        <v>0.91666666666666663</v>
      </c>
      <c r="K165" s="83"/>
    </row>
    <row r="166" spans="1:11" x14ac:dyDescent="0.25">
      <c r="A166" s="72"/>
      <c r="B166" s="72"/>
      <c r="C166" s="391"/>
      <c r="D166" s="404"/>
      <c r="E166" s="372">
        <f>SUM(E146:E165)</f>
        <v>719</v>
      </c>
      <c r="F166" s="372">
        <f>SUM(F146:F165)</f>
        <v>689</v>
      </c>
      <c r="G166" s="372">
        <f>SUM(G146:G165)</f>
        <v>827</v>
      </c>
      <c r="H166" s="372">
        <f>SUM(H146:H165)</f>
        <v>1725</v>
      </c>
      <c r="I166" s="372">
        <f>SUM(I146:I165)</f>
        <v>681</v>
      </c>
      <c r="J166" s="396">
        <f t="shared" si="4"/>
        <v>1.1502086230876216</v>
      </c>
      <c r="K166" s="27"/>
    </row>
    <row r="167" spans="1:11" ht="9" customHeight="1" x14ac:dyDescent="0.25">
      <c r="A167" s="73"/>
      <c r="B167" s="73"/>
      <c r="C167" s="362"/>
      <c r="D167" s="523"/>
      <c r="E167" s="382"/>
      <c r="F167" s="382"/>
      <c r="G167" s="382"/>
      <c r="H167" s="382"/>
      <c r="I167" s="382"/>
      <c r="J167" s="394"/>
      <c r="K167" s="27"/>
    </row>
    <row r="168" spans="1:11" x14ac:dyDescent="0.25">
      <c r="A168" s="147" t="s">
        <v>240</v>
      </c>
      <c r="B168" s="147" t="s">
        <v>10</v>
      </c>
      <c r="C168" s="377" t="s">
        <v>296</v>
      </c>
      <c r="D168" s="549" t="s">
        <v>483</v>
      </c>
      <c r="E168" s="524">
        <v>15</v>
      </c>
      <c r="F168" s="377">
        <v>14</v>
      </c>
      <c r="G168" s="377">
        <v>14</v>
      </c>
      <c r="H168" s="377">
        <v>15</v>
      </c>
      <c r="I168" s="377">
        <v>14</v>
      </c>
      <c r="J168" s="520"/>
      <c r="K168" s="27"/>
    </row>
    <row r="169" spans="1:11" ht="9" customHeight="1" x14ac:dyDescent="0.25">
      <c r="A169" s="73"/>
      <c r="B169" s="73"/>
      <c r="C169" s="362"/>
      <c r="D169" s="550"/>
      <c r="E169" s="382"/>
      <c r="F169" s="382"/>
      <c r="G169" s="382"/>
      <c r="H169" s="382"/>
      <c r="I169" s="382"/>
      <c r="J169" s="394"/>
      <c r="K169" s="27"/>
    </row>
    <row r="170" spans="1:11" x14ac:dyDescent="0.25">
      <c r="A170" s="54" t="s">
        <v>260</v>
      </c>
      <c r="B170" s="54" t="s">
        <v>3</v>
      </c>
      <c r="C170" s="366">
        <v>25507</v>
      </c>
      <c r="D170" s="417" t="s">
        <v>438</v>
      </c>
      <c r="E170" s="366">
        <v>12</v>
      </c>
      <c r="F170" s="366">
        <v>12</v>
      </c>
      <c r="G170" s="366">
        <v>12</v>
      </c>
      <c r="H170" s="366">
        <v>35</v>
      </c>
      <c r="I170" s="366">
        <v>12</v>
      </c>
      <c r="J170" s="536">
        <f>G170/E170</f>
        <v>1</v>
      </c>
      <c r="K170" s="27"/>
    </row>
    <row r="171" spans="1:11" x14ac:dyDescent="0.25">
      <c r="A171" s="41" t="s">
        <v>300</v>
      </c>
      <c r="B171" s="41" t="s">
        <v>8</v>
      </c>
      <c r="C171" s="388">
        <v>25507</v>
      </c>
      <c r="D171" s="419" t="s">
        <v>438</v>
      </c>
      <c r="E171" s="388">
        <v>12</v>
      </c>
      <c r="F171" s="388">
        <v>6</v>
      </c>
      <c r="G171" s="388">
        <v>6</v>
      </c>
      <c r="H171" s="388">
        <v>12</v>
      </c>
      <c r="I171" s="388">
        <v>8</v>
      </c>
      <c r="J171" s="527">
        <f>G171/E171</f>
        <v>0.5</v>
      </c>
      <c r="K171" s="27"/>
    </row>
    <row r="172" spans="1:11" x14ac:dyDescent="0.25">
      <c r="A172" s="36"/>
      <c r="B172" s="36"/>
      <c r="C172" s="391"/>
      <c r="D172" s="370"/>
      <c r="E172" s="372">
        <f>SUM(E170:E171)</f>
        <v>24</v>
      </c>
      <c r="F172" s="372">
        <f>SUM(F170:F171)</f>
        <v>18</v>
      </c>
      <c r="G172" s="372">
        <f>SUM(G170:G171)</f>
        <v>18</v>
      </c>
      <c r="H172" s="372">
        <f>SUM(H170:H171)</f>
        <v>47</v>
      </c>
      <c r="I172" s="372">
        <f>SUM(I170:I171)</f>
        <v>20</v>
      </c>
      <c r="J172" s="537">
        <f>G172/E172</f>
        <v>0.75</v>
      </c>
      <c r="K172" s="27"/>
    </row>
    <row r="173" spans="1:11" ht="10.5" customHeight="1" x14ac:dyDescent="0.25">
      <c r="A173" s="73"/>
      <c r="B173" s="73"/>
      <c r="C173" s="362"/>
      <c r="D173" s="523"/>
      <c r="E173" s="382"/>
      <c r="F173" s="382"/>
      <c r="G173" s="382"/>
      <c r="H173" s="382"/>
      <c r="I173" s="382"/>
      <c r="J173" s="486"/>
      <c r="K173" s="27"/>
    </row>
    <row r="174" spans="1:11" x14ac:dyDescent="0.25">
      <c r="A174" s="54" t="s">
        <v>256</v>
      </c>
      <c r="B174" s="54" t="s">
        <v>22</v>
      </c>
      <c r="C174" s="366">
        <v>25508</v>
      </c>
      <c r="D174" s="417" t="s">
        <v>330</v>
      </c>
      <c r="E174" s="366">
        <v>12</v>
      </c>
      <c r="F174" s="366">
        <v>12</v>
      </c>
      <c r="G174" s="366">
        <v>10</v>
      </c>
      <c r="H174" s="366">
        <v>33</v>
      </c>
      <c r="I174" s="366">
        <v>10</v>
      </c>
      <c r="J174" s="395">
        <f t="shared" ref="J174:J180" si="5">G174/E174</f>
        <v>0.83333333333333337</v>
      </c>
      <c r="K174" s="27"/>
    </row>
    <row r="175" spans="1:11" x14ac:dyDescent="0.25">
      <c r="A175" s="41" t="s">
        <v>294</v>
      </c>
      <c r="B175" s="41" t="s">
        <v>18</v>
      </c>
      <c r="C175" s="388">
        <v>25508</v>
      </c>
      <c r="D175" s="419" t="s">
        <v>330</v>
      </c>
      <c r="E175" s="388">
        <v>24</v>
      </c>
      <c r="F175" s="388">
        <v>24</v>
      </c>
      <c r="G175" s="388">
        <v>46</v>
      </c>
      <c r="H175" s="388">
        <v>89</v>
      </c>
      <c r="I175" s="388">
        <v>24</v>
      </c>
      <c r="J175" s="389">
        <f t="shared" si="5"/>
        <v>1.9166666666666667</v>
      </c>
      <c r="K175" s="27"/>
    </row>
    <row r="176" spans="1:11" x14ac:dyDescent="0.25">
      <c r="A176" s="41" t="s">
        <v>277</v>
      </c>
      <c r="B176" s="41" t="s">
        <v>31</v>
      </c>
      <c r="C176" s="388">
        <v>25508</v>
      </c>
      <c r="D176" s="419" t="s">
        <v>330</v>
      </c>
      <c r="E176" s="388">
        <v>24</v>
      </c>
      <c r="F176" s="388">
        <v>24</v>
      </c>
      <c r="G176" s="388">
        <v>33</v>
      </c>
      <c r="H176" s="388">
        <v>82</v>
      </c>
      <c r="I176" s="388">
        <v>24</v>
      </c>
      <c r="J176" s="389">
        <f t="shared" si="5"/>
        <v>1.375</v>
      </c>
      <c r="K176" s="27"/>
    </row>
    <row r="177" spans="1:11" x14ac:dyDescent="0.25">
      <c r="A177" s="41" t="s">
        <v>245</v>
      </c>
      <c r="B177" s="41" t="s">
        <v>6</v>
      </c>
      <c r="C177" s="388">
        <v>25508</v>
      </c>
      <c r="D177" s="419" t="s">
        <v>439</v>
      </c>
      <c r="E177" s="388">
        <v>12</v>
      </c>
      <c r="F177" s="388">
        <v>7</v>
      </c>
      <c r="G177" s="388">
        <v>7</v>
      </c>
      <c r="H177" s="388">
        <v>11</v>
      </c>
      <c r="I177" s="388">
        <v>8</v>
      </c>
      <c r="J177" s="389">
        <f t="shared" si="5"/>
        <v>0.58333333333333337</v>
      </c>
      <c r="K177" s="27"/>
    </row>
    <row r="178" spans="1:11" x14ac:dyDescent="0.25">
      <c r="A178" s="41" t="s">
        <v>245</v>
      </c>
      <c r="B178" s="41" t="s">
        <v>6</v>
      </c>
      <c r="C178" s="388">
        <v>25508</v>
      </c>
      <c r="D178" s="419" t="s">
        <v>330</v>
      </c>
      <c r="E178" s="388">
        <v>24</v>
      </c>
      <c r="F178" s="388">
        <v>21</v>
      </c>
      <c r="G178" s="388">
        <v>22</v>
      </c>
      <c r="H178" s="388">
        <v>60</v>
      </c>
      <c r="I178" s="388">
        <v>24</v>
      </c>
      <c r="J178" s="389">
        <f t="shared" si="5"/>
        <v>0.91666666666666663</v>
      </c>
      <c r="K178" s="27"/>
    </row>
    <row r="179" spans="1:11" x14ac:dyDescent="0.25">
      <c r="A179" s="41" t="s">
        <v>303</v>
      </c>
      <c r="B179" s="41" t="s">
        <v>12</v>
      </c>
      <c r="C179" s="388">
        <v>25508</v>
      </c>
      <c r="D179" s="419" t="s">
        <v>330</v>
      </c>
      <c r="E179" s="388">
        <v>24</v>
      </c>
      <c r="F179" s="388">
        <v>21</v>
      </c>
      <c r="G179" s="388">
        <v>18</v>
      </c>
      <c r="H179" s="388">
        <v>43</v>
      </c>
      <c r="I179" s="388">
        <v>21</v>
      </c>
      <c r="J179" s="389">
        <f t="shared" si="5"/>
        <v>0.75</v>
      </c>
      <c r="K179" s="83"/>
    </row>
    <row r="180" spans="1:11" x14ac:dyDescent="0.25">
      <c r="A180" s="36"/>
      <c r="B180" s="36"/>
      <c r="C180" s="391"/>
      <c r="D180" s="370"/>
      <c r="E180" s="372">
        <f>SUM(E174:E179)</f>
        <v>120</v>
      </c>
      <c r="F180" s="372">
        <f>SUM(F174:F179)</f>
        <v>109</v>
      </c>
      <c r="G180" s="372">
        <f>SUM(G174:G179)</f>
        <v>136</v>
      </c>
      <c r="H180" s="372">
        <f>SUM(H174:H179)</f>
        <v>318</v>
      </c>
      <c r="I180" s="372">
        <f>SUM(I174:I179)</f>
        <v>111</v>
      </c>
      <c r="J180" s="396">
        <f t="shared" si="5"/>
        <v>1.1333333333333333</v>
      </c>
      <c r="K180" s="27"/>
    </row>
    <row r="181" spans="1:11" ht="11.25" customHeight="1" x14ac:dyDescent="0.25">
      <c r="A181" s="73"/>
      <c r="B181" s="73"/>
      <c r="C181" s="362"/>
      <c r="D181" s="523"/>
      <c r="E181" s="382"/>
      <c r="F181" s="382"/>
      <c r="G181" s="382"/>
      <c r="H181" s="382"/>
      <c r="I181" s="382"/>
      <c r="J181" s="394"/>
      <c r="K181" s="27"/>
    </row>
    <row r="182" spans="1:11" x14ac:dyDescent="0.25">
      <c r="A182" s="54" t="s">
        <v>260</v>
      </c>
      <c r="B182" s="54" t="s">
        <v>3</v>
      </c>
      <c r="C182" s="366">
        <v>25514</v>
      </c>
      <c r="D182" s="417" t="s">
        <v>311</v>
      </c>
      <c r="E182" s="366">
        <v>12</v>
      </c>
      <c r="F182" s="366">
        <v>9</v>
      </c>
      <c r="G182" s="366">
        <v>18</v>
      </c>
      <c r="H182" s="366">
        <v>34</v>
      </c>
      <c r="I182" s="366">
        <v>12</v>
      </c>
      <c r="J182" s="532">
        <f>G182/E182</f>
        <v>1.5</v>
      </c>
      <c r="K182" s="27"/>
    </row>
    <row r="183" spans="1:11" x14ac:dyDescent="0.25">
      <c r="A183" s="41" t="s">
        <v>287</v>
      </c>
      <c r="B183" s="41" t="s">
        <v>18</v>
      </c>
      <c r="C183" s="388">
        <v>25514</v>
      </c>
      <c r="D183" s="419" t="s">
        <v>311</v>
      </c>
      <c r="E183" s="388">
        <v>15</v>
      </c>
      <c r="F183" s="388">
        <v>11</v>
      </c>
      <c r="G183" s="388">
        <v>22</v>
      </c>
      <c r="H183" s="388">
        <v>62</v>
      </c>
      <c r="I183" s="388">
        <v>20</v>
      </c>
      <c r="J183" s="389">
        <f>G183/E183</f>
        <v>1.4666666666666666</v>
      </c>
      <c r="K183" s="156"/>
    </row>
    <row r="184" spans="1:11" x14ac:dyDescent="0.25">
      <c r="A184" s="36"/>
      <c r="B184" s="36"/>
      <c r="C184" s="391"/>
      <c r="D184" s="370"/>
      <c r="E184" s="372">
        <f>SUM(E182:E183)</f>
        <v>27</v>
      </c>
      <c r="F184" s="372">
        <f>SUM(F182:F183)</f>
        <v>20</v>
      </c>
      <c r="G184" s="372">
        <f>SUM(G182:G183)</f>
        <v>40</v>
      </c>
      <c r="H184" s="372">
        <f>SUM(H182:H183)</f>
        <v>96</v>
      </c>
      <c r="I184" s="372">
        <f>SUM(I182:I183)</f>
        <v>32</v>
      </c>
      <c r="J184" s="396">
        <f>G184/E184</f>
        <v>1.4814814814814814</v>
      </c>
      <c r="K184" s="27"/>
    </row>
    <row r="185" spans="1:11" ht="11.25" customHeight="1" x14ac:dyDescent="0.25">
      <c r="A185" s="73"/>
      <c r="B185" s="73"/>
      <c r="C185" s="362"/>
      <c r="D185" s="523"/>
      <c r="E185" s="382"/>
      <c r="F185" s="382"/>
      <c r="G185" s="382"/>
      <c r="H185" s="382"/>
      <c r="I185" s="382"/>
      <c r="J185" s="394"/>
      <c r="K185" s="27"/>
    </row>
    <row r="186" spans="1:11" x14ac:dyDescent="0.25">
      <c r="A186" s="147" t="s">
        <v>277</v>
      </c>
      <c r="B186" s="147" t="s">
        <v>31</v>
      </c>
      <c r="C186" s="377">
        <v>25515</v>
      </c>
      <c r="D186" s="519" t="s">
        <v>37</v>
      </c>
      <c r="E186" s="377">
        <v>12</v>
      </c>
      <c r="F186" s="377">
        <v>13</v>
      </c>
      <c r="G186" s="377">
        <v>20</v>
      </c>
      <c r="H186" s="377">
        <v>63</v>
      </c>
      <c r="I186" s="377">
        <v>15</v>
      </c>
      <c r="J186" s="520">
        <f>G186/E186</f>
        <v>1.6666666666666667</v>
      </c>
      <c r="K186" s="27"/>
    </row>
    <row r="187" spans="1:11" ht="11.25" customHeight="1" x14ac:dyDescent="0.25">
      <c r="A187" s="73"/>
      <c r="B187" s="73"/>
      <c r="C187" s="362"/>
      <c r="D187" s="523"/>
      <c r="E187" s="382"/>
      <c r="F187" s="382"/>
      <c r="G187" s="382"/>
      <c r="H187" s="382"/>
      <c r="I187" s="382"/>
      <c r="J187" s="394"/>
      <c r="K187" s="27"/>
    </row>
    <row r="188" spans="1:11" x14ac:dyDescent="0.25">
      <c r="A188" s="54" t="s">
        <v>277</v>
      </c>
      <c r="B188" s="54" t="s">
        <v>31</v>
      </c>
      <c r="C188" s="366">
        <v>31101</v>
      </c>
      <c r="D188" s="525" t="s">
        <v>440</v>
      </c>
      <c r="E188" s="366">
        <v>24</v>
      </c>
      <c r="F188" s="366">
        <v>24</v>
      </c>
      <c r="G188" s="366">
        <v>44</v>
      </c>
      <c r="H188" s="366">
        <v>96</v>
      </c>
      <c r="I188" s="366">
        <v>24</v>
      </c>
      <c r="J188" s="395">
        <f>G188/E188</f>
        <v>1.8333333333333333</v>
      </c>
      <c r="K188" s="27"/>
    </row>
    <row r="189" spans="1:11" x14ac:dyDescent="0.25">
      <c r="A189" s="41" t="s">
        <v>307</v>
      </c>
      <c r="B189" s="41" t="s">
        <v>34</v>
      </c>
      <c r="C189" s="388">
        <v>31101</v>
      </c>
      <c r="D189" s="526" t="s">
        <v>440</v>
      </c>
      <c r="E189" s="388">
        <v>48</v>
      </c>
      <c r="F189" s="388">
        <v>47</v>
      </c>
      <c r="G189" s="388">
        <v>60</v>
      </c>
      <c r="H189" s="388">
        <v>96</v>
      </c>
      <c r="I189" s="388">
        <v>51</v>
      </c>
      <c r="J189" s="389">
        <f>G189/E189</f>
        <v>1.25</v>
      </c>
      <c r="K189" s="83"/>
    </row>
    <row r="190" spans="1:11" x14ac:dyDescent="0.25">
      <c r="A190" s="36"/>
      <c r="B190" s="36"/>
      <c r="C190" s="391"/>
      <c r="D190" s="528"/>
      <c r="E190" s="372">
        <f>SUM(E188:E189)</f>
        <v>72</v>
      </c>
      <c r="F190" s="372">
        <f>SUM(F188:F189)</f>
        <v>71</v>
      </c>
      <c r="G190" s="372">
        <f>SUM(G188:G189)</f>
        <v>104</v>
      </c>
      <c r="H190" s="372">
        <f>SUM(H188:H189)</f>
        <v>192</v>
      </c>
      <c r="I190" s="372">
        <f>SUM(I188:I189)</f>
        <v>75</v>
      </c>
      <c r="J190" s="396">
        <f>G190/E190</f>
        <v>1.4444444444444444</v>
      </c>
      <c r="K190" s="27"/>
    </row>
    <row r="191" spans="1:11" ht="11.25" customHeight="1" x14ac:dyDescent="0.25">
      <c r="A191" s="73"/>
      <c r="B191" s="73"/>
      <c r="C191" s="362"/>
      <c r="D191" s="521"/>
      <c r="E191" s="382"/>
      <c r="F191" s="382"/>
      <c r="G191" s="382"/>
      <c r="H191" s="382"/>
      <c r="I191" s="382"/>
      <c r="J191" s="394"/>
      <c r="K191" s="27"/>
    </row>
    <row r="192" spans="1:11" x14ac:dyDescent="0.25">
      <c r="A192" s="147" t="s">
        <v>277</v>
      </c>
      <c r="B192" s="147" t="s">
        <v>31</v>
      </c>
      <c r="C192" s="377">
        <v>31103</v>
      </c>
      <c r="D192" s="519" t="s">
        <v>441</v>
      </c>
      <c r="E192" s="377">
        <v>16</v>
      </c>
      <c r="F192" s="377">
        <v>15</v>
      </c>
      <c r="G192" s="377">
        <v>16</v>
      </c>
      <c r="H192" s="377">
        <v>26</v>
      </c>
      <c r="I192" s="377">
        <v>20</v>
      </c>
      <c r="J192" s="533">
        <f>G192/E192</f>
        <v>1</v>
      </c>
      <c r="K192" s="27"/>
    </row>
    <row r="193" spans="1:11" ht="11.25" customHeight="1" x14ac:dyDescent="0.25">
      <c r="A193" s="73"/>
      <c r="B193" s="73"/>
      <c r="C193" s="362"/>
      <c r="D193" s="523"/>
      <c r="E193" s="382"/>
      <c r="F193" s="382"/>
      <c r="G193" s="382"/>
      <c r="H193" s="382"/>
      <c r="I193" s="382"/>
      <c r="J193" s="534"/>
      <c r="K193" s="27"/>
    </row>
    <row r="194" spans="1:11" s="5" customFormat="1" x14ac:dyDescent="0.25">
      <c r="A194" s="54" t="s">
        <v>256</v>
      </c>
      <c r="B194" s="54" t="s">
        <v>22</v>
      </c>
      <c r="C194" s="366">
        <v>31205</v>
      </c>
      <c r="D194" s="542" t="s">
        <v>38</v>
      </c>
      <c r="E194" s="366">
        <v>30</v>
      </c>
      <c r="F194" s="366">
        <v>30</v>
      </c>
      <c r="G194" s="366">
        <v>38</v>
      </c>
      <c r="H194" s="366">
        <v>93</v>
      </c>
      <c r="I194" s="366">
        <v>35</v>
      </c>
      <c r="J194" s="395">
        <f t="shared" ref="J194:J213" si="6">G194/E194</f>
        <v>1.2666666666666666</v>
      </c>
      <c r="K194" s="29"/>
    </row>
    <row r="195" spans="1:11" x14ac:dyDescent="0.25">
      <c r="A195" s="41" t="s">
        <v>262</v>
      </c>
      <c r="B195" s="41" t="s">
        <v>3</v>
      </c>
      <c r="C195" s="388">
        <v>31205</v>
      </c>
      <c r="D195" s="543" t="s">
        <v>38</v>
      </c>
      <c r="E195" s="388">
        <v>60</v>
      </c>
      <c r="F195" s="388">
        <v>60</v>
      </c>
      <c r="G195" s="388">
        <v>104</v>
      </c>
      <c r="H195" s="388">
        <v>227</v>
      </c>
      <c r="I195" s="388">
        <v>68</v>
      </c>
      <c r="J195" s="389">
        <f t="shared" si="6"/>
        <v>1.7333333333333334</v>
      </c>
      <c r="K195" s="27"/>
    </row>
    <row r="196" spans="1:11" x14ac:dyDescent="0.25">
      <c r="A196" s="41" t="s">
        <v>263</v>
      </c>
      <c r="B196" s="41" t="s">
        <v>1</v>
      </c>
      <c r="C196" s="388">
        <v>31205</v>
      </c>
      <c r="D196" s="543" t="s">
        <v>38</v>
      </c>
      <c r="E196" s="388">
        <v>30</v>
      </c>
      <c r="F196" s="388">
        <v>30</v>
      </c>
      <c r="G196" s="388">
        <v>67</v>
      </c>
      <c r="H196" s="388">
        <v>113</v>
      </c>
      <c r="I196" s="388">
        <v>32</v>
      </c>
      <c r="J196" s="389">
        <f t="shared" si="6"/>
        <v>2.2333333333333334</v>
      </c>
      <c r="K196" s="27"/>
    </row>
    <row r="197" spans="1:11" x14ac:dyDescent="0.25">
      <c r="A197" s="41" t="s">
        <v>292</v>
      </c>
      <c r="B197" s="41" t="s">
        <v>24</v>
      </c>
      <c r="C197" s="388">
        <v>31205</v>
      </c>
      <c r="D197" s="543" t="s">
        <v>38</v>
      </c>
      <c r="E197" s="388">
        <v>30</v>
      </c>
      <c r="F197" s="388">
        <v>25</v>
      </c>
      <c r="G197" s="388">
        <v>27</v>
      </c>
      <c r="H197" s="388">
        <v>34</v>
      </c>
      <c r="I197" s="388">
        <v>27</v>
      </c>
      <c r="J197" s="527">
        <f t="shared" si="6"/>
        <v>0.9</v>
      </c>
      <c r="K197" s="27"/>
    </row>
    <row r="198" spans="1:11" x14ac:dyDescent="0.25">
      <c r="A198" s="41" t="s">
        <v>268</v>
      </c>
      <c r="B198" s="41" t="s">
        <v>14</v>
      </c>
      <c r="C198" s="388">
        <v>31205</v>
      </c>
      <c r="D198" s="543" t="s">
        <v>38</v>
      </c>
      <c r="E198" s="388">
        <v>30</v>
      </c>
      <c r="F198" s="388">
        <v>29</v>
      </c>
      <c r="G198" s="388">
        <v>55</v>
      </c>
      <c r="H198" s="388">
        <v>87</v>
      </c>
      <c r="I198" s="388">
        <v>34</v>
      </c>
      <c r="J198" s="389">
        <f t="shared" si="6"/>
        <v>1.8333333333333333</v>
      </c>
      <c r="K198" s="27"/>
    </row>
    <row r="199" spans="1:11" s="5" customFormat="1" x14ac:dyDescent="0.25">
      <c r="A199" s="41" t="s">
        <v>268</v>
      </c>
      <c r="B199" s="41" t="s">
        <v>14</v>
      </c>
      <c r="C199" s="388">
        <v>31205</v>
      </c>
      <c r="D199" s="543" t="s">
        <v>39</v>
      </c>
      <c r="E199" s="388">
        <v>15</v>
      </c>
      <c r="F199" s="388">
        <v>15</v>
      </c>
      <c r="G199" s="388">
        <v>12</v>
      </c>
      <c r="H199" s="388">
        <v>17</v>
      </c>
      <c r="I199" s="388">
        <v>12</v>
      </c>
      <c r="J199" s="527">
        <f t="shared" si="6"/>
        <v>0.8</v>
      </c>
      <c r="K199" s="29"/>
    </row>
    <row r="200" spans="1:11" x14ac:dyDescent="0.25">
      <c r="A200" s="41" t="s">
        <v>269</v>
      </c>
      <c r="B200" s="41" t="s">
        <v>31</v>
      </c>
      <c r="C200" s="388">
        <v>31205</v>
      </c>
      <c r="D200" s="543" t="s">
        <v>38</v>
      </c>
      <c r="E200" s="388">
        <v>30</v>
      </c>
      <c r="F200" s="388">
        <v>30</v>
      </c>
      <c r="G200" s="388">
        <v>43</v>
      </c>
      <c r="H200" s="388">
        <v>164</v>
      </c>
      <c r="I200" s="388">
        <v>33</v>
      </c>
      <c r="J200" s="389">
        <f t="shared" si="6"/>
        <v>1.4333333333333333</v>
      </c>
      <c r="K200" s="27"/>
    </row>
    <row r="201" spans="1:11" x14ac:dyDescent="0.25">
      <c r="A201" s="41" t="s">
        <v>277</v>
      </c>
      <c r="B201" s="41" t="s">
        <v>31</v>
      </c>
      <c r="C201" s="388">
        <v>31205</v>
      </c>
      <c r="D201" s="543" t="s">
        <v>38</v>
      </c>
      <c r="E201" s="388">
        <v>30</v>
      </c>
      <c r="F201" s="388">
        <v>30</v>
      </c>
      <c r="G201" s="388">
        <v>62</v>
      </c>
      <c r="H201" s="388">
        <v>176</v>
      </c>
      <c r="I201" s="388">
        <v>32</v>
      </c>
      <c r="J201" s="389">
        <f t="shared" si="6"/>
        <v>2.0666666666666669</v>
      </c>
      <c r="K201" s="27"/>
    </row>
    <row r="202" spans="1:11" s="5" customFormat="1" x14ac:dyDescent="0.25">
      <c r="A202" s="41" t="s">
        <v>283</v>
      </c>
      <c r="B202" s="41" t="s">
        <v>5</v>
      </c>
      <c r="C202" s="388">
        <v>31205</v>
      </c>
      <c r="D202" s="543" t="s">
        <v>38</v>
      </c>
      <c r="E202" s="388">
        <v>60</v>
      </c>
      <c r="F202" s="388">
        <v>60</v>
      </c>
      <c r="G202" s="388">
        <v>86</v>
      </c>
      <c r="H202" s="388">
        <v>168</v>
      </c>
      <c r="I202" s="388">
        <v>71</v>
      </c>
      <c r="J202" s="389">
        <f t="shared" si="6"/>
        <v>1.4333333333333333</v>
      </c>
      <c r="K202" s="29"/>
    </row>
    <row r="203" spans="1:11" x14ac:dyDescent="0.25">
      <c r="A203" s="41" t="s">
        <v>281</v>
      </c>
      <c r="B203" s="41" t="s">
        <v>10</v>
      </c>
      <c r="C203" s="388">
        <v>31205</v>
      </c>
      <c r="D203" s="543" t="s">
        <v>38</v>
      </c>
      <c r="E203" s="388">
        <v>60</v>
      </c>
      <c r="F203" s="388">
        <v>60</v>
      </c>
      <c r="G203" s="388">
        <v>145</v>
      </c>
      <c r="H203" s="388">
        <v>302</v>
      </c>
      <c r="I203" s="388">
        <v>67</v>
      </c>
      <c r="J203" s="389">
        <f t="shared" si="6"/>
        <v>2.4166666666666665</v>
      </c>
      <c r="K203" s="27"/>
    </row>
    <row r="204" spans="1:11" x14ac:dyDescent="0.25">
      <c r="A204" s="41" t="s">
        <v>281</v>
      </c>
      <c r="B204" s="41" t="s">
        <v>10</v>
      </c>
      <c r="C204" s="388">
        <v>31205</v>
      </c>
      <c r="D204" s="543" t="s">
        <v>39</v>
      </c>
      <c r="E204" s="388">
        <v>30</v>
      </c>
      <c r="F204" s="388">
        <v>29</v>
      </c>
      <c r="G204" s="388">
        <v>45</v>
      </c>
      <c r="H204" s="388">
        <v>74</v>
      </c>
      <c r="I204" s="388">
        <v>29</v>
      </c>
      <c r="J204" s="527">
        <f t="shared" si="6"/>
        <v>1.5</v>
      </c>
      <c r="K204" s="27"/>
    </row>
    <row r="205" spans="1:11" x14ac:dyDescent="0.25">
      <c r="A205" s="41" t="s">
        <v>310</v>
      </c>
      <c r="B205" s="41" t="s">
        <v>7</v>
      </c>
      <c r="C205" s="388">
        <v>31205</v>
      </c>
      <c r="D205" s="543" t="s">
        <v>39</v>
      </c>
      <c r="E205" s="388">
        <v>18</v>
      </c>
      <c r="F205" s="388">
        <v>19</v>
      </c>
      <c r="G205" s="388">
        <v>24</v>
      </c>
      <c r="H205" s="388">
        <v>32</v>
      </c>
      <c r="I205" s="388">
        <v>20</v>
      </c>
      <c r="J205" s="389">
        <f t="shared" si="6"/>
        <v>1.3333333333333333</v>
      </c>
      <c r="K205" s="27"/>
    </row>
    <row r="206" spans="1:11" x14ac:dyDescent="0.25">
      <c r="A206" s="41" t="s">
        <v>310</v>
      </c>
      <c r="B206" s="41" t="s">
        <v>7</v>
      </c>
      <c r="C206" s="388">
        <v>31205</v>
      </c>
      <c r="D206" s="543" t="s">
        <v>38</v>
      </c>
      <c r="E206" s="388">
        <v>60</v>
      </c>
      <c r="F206" s="388">
        <v>53</v>
      </c>
      <c r="G206" s="388">
        <v>118</v>
      </c>
      <c r="H206" s="388">
        <v>246</v>
      </c>
      <c r="I206" s="388">
        <v>82</v>
      </c>
      <c r="J206" s="389">
        <f t="shared" si="6"/>
        <v>1.9666666666666666</v>
      </c>
      <c r="K206" s="27"/>
    </row>
    <row r="207" spans="1:11" s="5" customFormat="1" x14ac:dyDescent="0.25">
      <c r="A207" s="41" t="s">
        <v>309</v>
      </c>
      <c r="B207" s="41" t="s">
        <v>26</v>
      </c>
      <c r="C207" s="388">
        <v>31205</v>
      </c>
      <c r="D207" s="543" t="s">
        <v>38</v>
      </c>
      <c r="E207" s="388">
        <v>30</v>
      </c>
      <c r="F207" s="388">
        <v>30</v>
      </c>
      <c r="G207" s="388">
        <v>59</v>
      </c>
      <c r="H207" s="388">
        <v>140</v>
      </c>
      <c r="I207" s="388">
        <v>30</v>
      </c>
      <c r="J207" s="389">
        <f t="shared" si="6"/>
        <v>1.9666666666666666</v>
      </c>
      <c r="K207" s="29"/>
    </row>
    <row r="208" spans="1:11" x14ac:dyDescent="0.25">
      <c r="A208" s="41" t="s">
        <v>297</v>
      </c>
      <c r="B208" s="41" t="s">
        <v>6</v>
      </c>
      <c r="C208" s="388">
        <v>31205</v>
      </c>
      <c r="D208" s="543" t="s">
        <v>38</v>
      </c>
      <c r="E208" s="388">
        <v>60</v>
      </c>
      <c r="F208" s="388">
        <v>59</v>
      </c>
      <c r="G208" s="388">
        <v>137</v>
      </c>
      <c r="H208" s="388">
        <v>301</v>
      </c>
      <c r="I208" s="388">
        <v>58</v>
      </c>
      <c r="J208" s="389">
        <f t="shared" si="6"/>
        <v>2.2833333333333332</v>
      </c>
      <c r="K208" s="27"/>
    </row>
    <row r="209" spans="1:11" x14ac:dyDescent="0.25">
      <c r="A209" s="41" t="s">
        <v>297</v>
      </c>
      <c r="B209" s="41" t="s">
        <v>6</v>
      </c>
      <c r="C209" s="388">
        <v>31205</v>
      </c>
      <c r="D209" s="543" t="s">
        <v>39</v>
      </c>
      <c r="E209" s="388">
        <v>24</v>
      </c>
      <c r="F209" s="388">
        <v>24</v>
      </c>
      <c r="G209" s="388">
        <v>55</v>
      </c>
      <c r="H209" s="388">
        <v>80</v>
      </c>
      <c r="I209" s="388">
        <v>24</v>
      </c>
      <c r="J209" s="389">
        <f t="shared" si="6"/>
        <v>2.2916666666666665</v>
      </c>
      <c r="K209" s="27"/>
    </row>
    <row r="210" spans="1:11" x14ac:dyDescent="0.25">
      <c r="A210" s="41" t="s">
        <v>299</v>
      </c>
      <c r="B210" s="41" t="s">
        <v>28</v>
      </c>
      <c r="C210" s="388">
        <v>31205</v>
      </c>
      <c r="D210" s="543" t="s">
        <v>38</v>
      </c>
      <c r="E210" s="388">
        <v>42</v>
      </c>
      <c r="F210" s="388">
        <v>37</v>
      </c>
      <c r="G210" s="388">
        <v>45</v>
      </c>
      <c r="H210" s="388">
        <v>80</v>
      </c>
      <c r="I210" s="388">
        <v>48</v>
      </c>
      <c r="J210" s="389">
        <f t="shared" si="6"/>
        <v>1.0714285714285714</v>
      </c>
      <c r="K210" s="27"/>
    </row>
    <row r="211" spans="1:11" x14ac:dyDescent="0.25">
      <c r="A211" s="41" t="s">
        <v>303</v>
      </c>
      <c r="B211" s="41" t="s">
        <v>12</v>
      </c>
      <c r="C211" s="388">
        <v>31205</v>
      </c>
      <c r="D211" s="543" t="s">
        <v>38</v>
      </c>
      <c r="E211" s="388">
        <v>30</v>
      </c>
      <c r="F211" s="388">
        <v>29</v>
      </c>
      <c r="G211" s="388">
        <v>26</v>
      </c>
      <c r="H211" s="388">
        <v>80</v>
      </c>
      <c r="I211" s="388">
        <v>28</v>
      </c>
      <c r="J211" s="389">
        <f t="shared" si="6"/>
        <v>0.8666666666666667</v>
      </c>
      <c r="K211" s="27"/>
    </row>
    <row r="212" spans="1:11" x14ac:dyDescent="0.25">
      <c r="A212" s="41" t="s">
        <v>254</v>
      </c>
      <c r="B212" s="41" t="s">
        <v>40</v>
      </c>
      <c r="C212" s="388">
        <v>31205</v>
      </c>
      <c r="D212" s="543" t="s">
        <v>38</v>
      </c>
      <c r="E212" s="388">
        <v>30</v>
      </c>
      <c r="F212" s="388">
        <v>30</v>
      </c>
      <c r="G212" s="388">
        <v>39</v>
      </c>
      <c r="H212" s="388">
        <v>127</v>
      </c>
      <c r="I212" s="388">
        <v>34</v>
      </c>
      <c r="J212" s="527">
        <f t="shared" si="6"/>
        <v>1.3</v>
      </c>
      <c r="K212" s="83"/>
    </row>
    <row r="213" spans="1:11" x14ac:dyDescent="0.25">
      <c r="A213" s="278"/>
      <c r="B213" s="278"/>
      <c r="C213" s="388"/>
      <c r="D213" s="401"/>
      <c r="E213" s="420">
        <f>SUM(E194:E212)</f>
        <v>699</v>
      </c>
      <c r="F213" s="420">
        <f>SUM(F194:F212)</f>
        <v>679</v>
      </c>
      <c r="G213" s="420">
        <f>SUM(G194:G212)</f>
        <v>1187</v>
      </c>
      <c r="H213" s="420">
        <f>SUM(H194:H212)</f>
        <v>2541</v>
      </c>
      <c r="I213" s="420">
        <f>SUM(I194:I212)</f>
        <v>764</v>
      </c>
      <c r="J213" s="562">
        <f t="shared" si="6"/>
        <v>1.698140200286123</v>
      </c>
      <c r="K213" s="27"/>
    </row>
    <row r="214" spans="1:11" s="11" customFormat="1" ht="11.25" customHeight="1" x14ac:dyDescent="0.25">
      <c r="A214" s="564"/>
      <c r="B214" s="564"/>
      <c r="C214" s="379"/>
      <c r="D214" s="378"/>
      <c r="E214" s="497"/>
      <c r="F214" s="497"/>
      <c r="G214" s="497"/>
      <c r="H214" s="497"/>
      <c r="I214" s="497"/>
      <c r="J214" s="498"/>
      <c r="K214" s="117"/>
    </row>
    <row r="215" spans="1:11" x14ac:dyDescent="0.25">
      <c r="A215" s="36" t="s">
        <v>262</v>
      </c>
      <c r="B215" s="36" t="s">
        <v>3</v>
      </c>
      <c r="C215" s="391">
        <v>31214</v>
      </c>
      <c r="D215" s="370" t="s">
        <v>442</v>
      </c>
      <c r="E215" s="391">
        <v>24</v>
      </c>
      <c r="F215" s="391">
        <v>21</v>
      </c>
      <c r="G215" s="391">
        <v>47</v>
      </c>
      <c r="H215" s="391">
        <v>103</v>
      </c>
      <c r="I215" s="391">
        <v>25</v>
      </c>
      <c r="J215" s="563">
        <f>G215/E215</f>
        <v>1.9583333333333333</v>
      </c>
      <c r="K215" s="27"/>
    </row>
    <row r="216" spans="1:11" ht="11.25" customHeight="1" x14ac:dyDescent="0.25">
      <c r="A216" s="73"/>
      <c r="B216" s="73"/>
      <c r="C216" s="362"/>
      <c r="D216" s="523"/>
      <c r="E216" s="382"/>
      <c r="F216" s="382"/>
      <c r="G216" s="382"/>
      <c r="H216" s="382"/>
      <c r="I216" s="382"/>
      <c r="J216" s="394"/>
      <c r="K216" s="27"/>
    </row>
    <row r="217" spans="1:11" x14ac:dyDescent="0.25">
      <c r="A217" s="54" t="s">
        <v>269</v>
      </c>
      <c r="B217" s="54" t="s">
        <v>31</v>
      </c>
      <c r="C217" s="366">
        <v>31215</v>
      </c>
      <c r="D217" s="417" t="s">
        <v>443</v>
      </c>
      <c r="E217" s="366">
        <v>15</v>
      </c>
      <c r="F217" s="366">
        <v>15</v>
      </c>
      <c r="G217" s="366">
        <v>27</v>
      </c>
      <c r="H217" s="366">
        <v>59</v>
      </c>
      <c r="I217" s="366">
        <v>18</v>
      </c>
      <c r="J217" s="532">
        <f>G217/E217</f>
        <v>1.8</v>
      </c>
      <c r="K217" s="27"/>
    </row>
    <row r="218" spans="1:11" x14ac:dyDescent="0.25">
      <c r="A218" s="41" t="s">
        <v>309</v>
      </c>
      <c r="B218" s="41" t="s">
        <v>26</v>
      </c>
      <c r="C218" s="388">
        <v>31215</v>
      </c>
      <c r="D218" s="419" t="s">
        <v>443</v>
      </c>
      <c r="E218" s="388">
        <v>15</v>
      </c>
      <c r="F218" s="388">
        <v>15</v>
      </c>
      <c r="G218" s="388">
        <v>23</v>
      </c>
      <c r="H218" s="388">
        <v>68</v>
      </c>
      <c r="I218" s="388">
        <v>17</v>
      </c>
      <c r="J218" s="389">
        <f>G218/E218</f>
        <v>1.5333333333333334</v>
      </c>
      <c r="K218" s="27"/>
    </row>
    <row r="219" spans="1:11" x14ac:dyDescent="0.25">
      <c r="A219" s="36"/>
      <c r="B219" s="36"/>
      <c r="C219" s="391"/>
      <c r="D219" s="370"/>
      <c r="E219" s="372">
        <f>SUM(E217:E218)</f>
        <v>30</v>
      </c>
      <c r="F219" s="372">
        <f>SUM(F217:F218)</f>
        <v>30</v>
      </c>
      <c r="G219" s="372">
        <f>SUM(G217:G218)</f>
        <v>50</v>
      </c>
      <c r="H219" s="372">
        <f>SUM(H217:H218)</f>
        <v>127</v>
      </c>
      <c r="I219" s="372">
        <f>SUM(I217:I218)</f>
        <v>35</v>
      </c>
      <c r="J219" s="396">
        <f>G219/E219</f>
        <v>1.6666666666666667</v>
      </c>
      <c r="K219" s="27"/>
    </row>
    <row r="220" spans="1:11" ht="11.25" customHeight="1" x14ac:dyDescent="0.25">
      <c r="A220" s="73"/>
      <c r="B220" s="73"/>
      <c r="C220" s="362"/>
      <c r="D220" s="523"/>
      <c r="E220" s="382"/>
      <c r="F220" s="382"/>
      <c r="G220" s="382"/>
      <c r="H220" s="382"/>
      <c r="I220" s="382"/>
      <c r="J220" s="394"/>
      <c r="K220" s="27"/>
    </row>
    <row r="221" spans="1:11" x14ac:dyDescent="0.25">
      <c r="A221" s="54" t="s">
        <v>269</v>
      </c>
      <c r="B221" s="54" t="s">
        <v>31</v>
      </c>
      <c r="C221" s="366">
        <v>31216</v>
      </c>
      <c r="D221" s="417" t="s">
        <v>444</v>
      </c>
      <c r="E221" s="366">
        <v>15</v>
      </c>
      <c r="F221" s="366">
        <v>15</v>
      </c>
      <c r="G221" s="366">
        <v>24</v>
      </c>
      <c r="H221" s="366">
        <v>79</v>
      </c>
      <c r="I221" s="366">
        <v>18</v>
      </c>
      <c r="J221" s="532">
        <f>G221/E221</f>
        <v>1.6</v>
      </c>
      <c r="K221" s="27"/>
    </row>
    <row r="222" spans="1:11" s="5" customFormat="1" x14ac:dyDescent="0.25">
      <c r="A222" s="41" t="s">
        <v>283</v>
      </c>
      <c r="B222" s="41" t="s">
        <v>5</v>
      </c>
      <c r="C222" s="388">
        <v>31216</v>
      </c>
      <c r="D222" s="419" t="s">
        <v>444</v>
      </c>
      <c r="E222" s="388">
        <v>24</v>
      </c>
      <c r="F222" s="388">
        <v>21</v>
      </c>
      <c r="G222" s="388">
        <v>29</v>
      </c>
      <c r="H222" s="388">
        <v>72</v>
      </c>
      <c r="I222" s="388">
        <v>28</v>
      </c>
      <c r="J222" s="389">
        <f>G222/E222</f>
        <v>1.2083333333333333</v>
      </c>
      <c r="K222" s="159"/>
    </row>
    <row r="223" spans="1:11" s="5" customFormat="1" x14ac:dyDescent="0.25">
      <c r="A223" s="36"/>
      <c r="B223" s="36"/>
      <c r="C223" s="391"/>
      <c r="D223" s="370"/>
      <c r="E223" s="372">
        <f>SUM(E221:E222)</f>
        <v>39</v>
      </c>
      <c r="F223" s="372">
        <f>SUM(F221:F222)</f>
        <v>36</v>
      </c>
      <c r="G223" s="372">
        <f>SUM(G221:G222)</f>
        <v>53</v>
      </c>
      <c r="H223" s="372">
        <f>SUM(H221:H222)</f>
        <v>151</v>
      </c>
      <c r="I223" s="372">
        <f>SUM(I221:I222)</f>
        <v>46</v>
      </c>
      <c r="J223" s="396">
        <f>G223/E223</f>
        <v>1.358974358974359</v>
      </c>
      <c r="K223" s="29"/>
    </row>
    <row r="224" spans="1:11" s="5" customFormat="1" ht="11.25" customHeight="1" x14ac:dyDescent="0.25">
      <c r="A224" s="73"/>
      <c r="B224" s="73"/>
      <c r="C224" s="362"/>
      <c r="D224" s="523"/>
      <c r="E224" s="382"/>
      <c r="F224" s="382"/>
      <c r="G224" s="382"/>
      <c r="H224" s="382"/>
      <c r="I224" s="382"/>
      <c r="J224" s="394"/>
      <c r="K224" s="29"/>
    </row>
    <row r="225" spans="1:11" s="5" customFormat="1" x14ac:dyDescent="0.25">
      <c r="A225" s="54" t="s">
        <v>277</v>
      </c>
      <c r="B225" s="54" t="s">
        <v>31</v>
      </c>
      <c r="C225" s="366">
        <v>31300</v>
      </c>
      <c r="D225" s="525" t="s">
        <v>445</v>
      </c>
      <c r="E225" s="366">
        <v>30</v>
      </c>
      <c r="F225" s="366">
        <v>29</v>
      </c>
      <c r="G225" s="366">
        <v>49</v>
      </c>
      <c r="H225" s="366">
        <v>119</v>
      </c>
      <c r="I225" s="366">
        <v>33</v>
      </c>
      <c r="J225" s="395">
        <f>G225/E225</f>
        <v>1.6333333333333333</v>
      </c>
      <c r="K225" s="29"/>
    </row>
    <row r="226" spans="1:11" s="5" customFormat="1" x14ac:dyDescent="0.25">
      <c r="A226" s="41" t="s">
        <v>305</v>
      </c>
      <c r="B226" s="41" t="s">
        <v>6</v>
      </c>
      <c r="C226" s="388">
        <v>31300</v>
      </c>
      <c r="D226" s="526" t="s">
        <v>446</v>
      </c>
      <c r="E226" s="388">
        <v>48</v>
      </c>
      <c r="F226" s="388">
        <v>46</v>
      </c>
      <c r="G226" s="388">
        <v>38</v>
      </c>
      <c r="H226" s="388">
        <v>102</v>
      </c>
      <c r="I226" s="388">
        <v>34</v>
      </c>
      <c r="J226" s="389">
        <f>G226/E226</f>
        <v>0.79166666666666663</v>
      </c>
      <c r="K226" s="84"/>
    </row>
    <row r="227" spans="1:11" s="5" customFormat="1" x14ac:dyDescent="0.25">
      <c r="A227" s="36"/>
      <c r="B227" s="36"/>
      <c r="C227" s="391"/>
      <c r="D227" s="528"/>
      <c r="E227" s="372">
        <f>SUM(E225:E226)</f>
        <v>78</v>
      </c>
      <c r="F227" s="372">
        <f>SUM(F225:F226)</f>
        <v>75</v>
      </c>
      <c r="G227" s="372">
        <f>SUM(G225:G226)</f>
        <v>87</v>
      </c>
      <c r="H227" s="372">
        <f>SUM(H225:H226)</f>
        <v>221</v>
      </c>
      <c r="I227" s="372">
        <f>SUM(I225:I226)</f>
        <v>67</v>
      </c>
      <c r="J227" s="396">
        <f>G227/E227</f>
        <v>1.1153846153846154</v>
      </c>
      <c r="K227" s="29"/>
    </row>
    <row r="228" spans="1:11" s="5" customFormat="1" ht="11.25" customHeight="1" x14ac:dyDescent="0.25">
      <c r="A228" s="73"/>
      <c r="B228" s="73"/>
      <c r="C228" s="362"/>
      <c r="D228" s="521"/>
      <c r="E228" s="382"/>
      <c r="F228" s="382"/>
      <c r="G228" s="382"/>
      <c r="H228" s="382"/>
      <c r="I228" s="382"/>
      <c r="J228" s="394"/>
      <c r="K228" s="29"/>
    </row>
    <row r="229" spans="1:11" x14ac:dyDescent="0.25">
      <c r="A229" s="54" t="s">
        <v>256</v>
      </c>
      <c r="B229" s="54" t="s">
        <v>22</v>
      </c>
      <c r="C229" s="366">
        <v>31401</v>
      </c>
      <c r="D229" s="542" t="s">
        <v>41</v>
      </c>
      <c r="E229" s="366">
        <v>12</v>
      </c>
      <c r="F229" s="366">
        <v>12</v>
      </c>
      <c r="G229" s="366">
        <v>6</v>
      </c>
      <c r="H229" s="366">
        <v>26</v>
      </c>
      <c r="I229" s="366">
        <v>6</v>
      </c>
      <c r="J229" s="532">
        <f t="shared" ref="J229:J251" si="7">G229/E229</f>
        <v>0.5</v>
      </c>
      <c r="K229" s="27"/>
    </row>
    <row r="230" spans="1:11" x14ac:dyDescent="0.25">
      <c r="A230" s="41" t="s">
        <v>295</v>
      </c>
      <c r="B230" s="41" t="s">
        <v>43</v>
      </c>
      <c r="C230" s="388">
        <v>31401</v>
      </c>
      <c r="D230" s="543" t="s">
        <v>41</v>
      </c>
      <c r="E230" s="388">
        <v>24</v>
      </c>
      <c r="F230" s="388">
        <v>23</v>
      </c>
      <c r="G230" s="388">
        <v>14</v>
      </c>
      <c r="H230" s="388">
        <v>40</v>
      </c>
      <c r="I230" s="388">
        <v>18</v>
      </c>
      <c r="J230" s="389">
        <f t="shared" si="7"/>
        <v>0.58333333333333337</v>
      </c>
      <c r="K230" s="27"/>
    </row>
    <row r="231" spans="1:11" x14ac:dyDescent="0.25">
      <c r="A231" s="41" t="s">
        <v>262</v>
      </c>
      <c r="B231" s="41" t="s">
        <v>3</v>
      </c>
      <c r="C231" s="388">
        <v>31401</v>
      </c>
      <c r="D231" s="543" t="s">
        <v>41</v>
      </c>
      <c r="E231" s="388">
        <v>45</v>
      </c>
      <c r="F231" s="388">
        <v>41</v>
      </c>
      <c r="G231" s="388">
        <v>40</v>
      </c>
      <c r="H231" s="388">
        <v>95</v>
      </c>
      <c r="I231" s="388">
        <v>43</v>
      </c>
      <c r="J231" s="389">
        <f t="shared" si="7"/>
        <v>0.88888888888888884</v>
      </c>
      <c r="K231" s="27"/>
    </row>
    <row r="232" spans="1:11" x14ac:dyDescent="0.25">
      <c r="A232" s="41" t="s">
        <v>263</v>
      </c>
      <c r="B232" s="41" t="s">
        <v>1</v>
      </c>
      <c r="C232" s="388">
        <v>31401</v>
      </c>
      <c r="D232" s="543" t="s">
        <v>41</v>
      </c>
      <c r="E232" s="388">
        <v>30</v>
      </c>
      <c r="F232" s="388">
        <v>30</v>
      </c>
      <c r="G232" s="388">
        <v>26</v>
      </c>
      <c r="H232" s="388">
        <v>60</v>
      </c>
      <c r="I232" s="388">
        <v>29</v>
      </c>
      <c r="J232" s="389">
        <f t="shared" si="7"/>
        <v>0.8666666666666667</v>
      </c>
      <c r="K232" s="27"/>
    </row>
    <row r="233" spans="1:11" x14ac:dyDescent="0.25">
      <c r="A233" s="41" t="s">
        <v>292</v>
      </c>
      <c r="B233" s="41" t="s">
        <v>24</v>
      </c>
      <c r="C233" s="388">
        <v>31401</v>
      </c>
      <c r="D233" s="543" t="s">
        <v>41</v>
      </c>
      <c r="E233" s="388">
        <v>15</v>
      </c>
      <c r="F233" s="388">
        <v>11</v>
      </c>
      <c r="G233" s="388">
        <v>11</v>
      </c>
      <c r="H233" s="388">
        <v>26</v>
      </c>
      <c r="I233" s="388">
        <v>11</v>
      </c>
      <c r="J233" s="389">
        <f t="shared" si="7"/>
        <v>0.73333333333333328</v>
      </c>
      <c r="K233" s="27"/>
    </row>
    <row r="234" spans="1:11" x14ac:dyDescent="0.25">
      <c r="A234" s="41" t="s">
        <v>268</v>
      </c>
      <c r="B234" s="41" t="s">
        <v>14</v>
      </c>
      <c r="C234" s="388">
        <v>31401</v>
      </c>
      <c r="D234" s="543" t="s">
        <v>41</v>
      </c>
      <c r="E234" s="388">
        <v>24</v>
      </c>
      <c r="F234" s="388">
        <v>18</v>
      </c>
      <c r="G234" s="388">
        <v>6</v>
      </c>
      <c r="H234" s="388">
        <v>35</v>
      </c>
      <c r="I234" s="388">
        <v>12</v>
      </c>
      <c r="J234" s="389">
        <f t="shared" si="7"/>
        <v>0.25</v>
      </c>
      <c r="K234" s="27"/>
    </row>
    <row r="235" spans="1:11" s="5" customFormat="1" x14ac:dyDescent="0.25">
      <c r="A235" s="41" t="s">
        <v>277</v>
      </c>
      <c r="B235" s="41" t="s">
        <v>31</v>
      </c>
      <c r="C235" s="388">
        <v>31401</v>
      </c>
      <c r="D235" s="543" t="s">
        <v>41</v>
      </c>
      <c r="E235" s="388">
        <v>30</v>
      </c>
      <c r="F235" s="388">
        <v>30</v>
      </c>
      <c r="G235" s="388">
        <v>30</v>
      </c>
      <c r="H235" s="388">
        <v>81</v>
      </c>
      <c r="I235" s="388">
        <v>33</v>
      </c>
      <c r="J235" s="535">
        <f t="shared" si="7"/>
        <v>1</v>
      </c>
      <c r="K235" s="29"/>
    </row>
    <row r="236" spans="1:11" s="5" customFormat="1" x14ac:dyDescent="0.25">
      <c r="A236" s="41" t="s">
        <v>283</v>
      </c>
      <c r="B236" s="41" t="s">
        <v>5</v>
      </c>
      <c r="C236" s="388">
        <v>31401</v>
      </c>
      <c r="D236" s="543" t="s">
        <v>41</v>
      </c>
      <c r="E236" s="388">
        <v>15</v>
      </c>
      <c r="F236" s="388">
        <v>15</v>
      </c>
      <c r="G236" s="388">
        <v>22</v>
      </c>
      <c r="H236" s="388">
        <v>51</v>
      </c>
      <c r="I236" s="388">
        <v>15</v>
      </c>
      <c r="J236" s="389">
        <f t="shared" si="7"/>
        <v>1.4666666666666666</v>
      </c>
      <c r="K236" s="29"/>
    </row>
    <row r="237" spans="1:11" s="5" customFormat="1" x14ac:dyDescent="0.25">
      <c r="A237" s="41" t="s">
        <v>282</v>
      </c>
      <c r="B237" s="41" t="s">
        <v>10</v>
      </c>
      <c r="C237" s="388">
        <v>31401</v>
      </c>
      <c r="D237" s="543" t="s">
        <v>41</v>
      </c>
      <c r="E237" s="388">
        <v>30</v>
      </c>
      <c r="F237" s="388">
        <v>28</v>
      </c>
      <c r="G237" s="388">
        <v>47</v>
      </c>
      <c r="H237" s="388">
        <v>137</v>
      </c>
      <c r="I237" s="388">
        <v>28</v>
      </c>
      <c r="J237" s="389">
        <f t="shared" si="7"/>
        <v>1.5666666666666667</v>
      </c>
      <c r="K237" s="29"/>
    </row>
    <row r="238" spans="1:11" s="5" customFormat="1" x14ac:dyDescent="0.25">
      <c r="A238" s="41" t="s">
        <v>282</v>
      </c>
      <c r="B238" s="41" t="s">
        <v>10</v>
      </c>
      <c r="C238" s="388">
        <v>31401</v>
      </c>
      <c r="D238" s="543" t="s">
        <v>42</v>
      </c>
      <c r="E238" s="388">
        <v>24</v>
      </c>
      <c r="F238" s="388">
        <v>22</v>
      </c>
      <c r="G238" s="388">
        <v>20</v>
      </c>
      <c r="H238" s="388">
        <v>40</v>
      </c>
      <c r="I238" s="388">
        <v>24</v>
      </c>
      <c r="J238" s="389">
        <f t="shared" si="7"/>
        <v>0.83333333333333337</v>
      </c>
      <c r="K238" s="29"/>
    </row>
    <row r="239" spans="1:11" s="5" customFormat="1" x14ac:dyDescent="0.25">
      <c r="A239" s="41" t="s">
        <v>284</v>
      </c>
      <c r="B239" s="41" t="s">
        <v>10</v>
      </c>
      <c r="C239" s="388">
        <v>31401</v>
      </c>
      <c r="D239" s="543" t="s">
        <v>41</v>
      </c>
      <c r="E239" s="388">
        <v>60</v>
      </c>
      <c r="F239" s="388">
        <v>59</v>
      </c>
      <c r="G239" s="388">
        <v>39</v>
      </c>
      <c r="H239" s="388">
        <v>135</v>
      </c>
      <c r="I239" s="388">
        <v>47</v>
      </c>
      <c r="J239" s="389">
        <f t="shared" si="7"/>
        <v>0.65</v>
      </c>
      <c r="K239" s="29"/>
    </row>
    <row r="240" spans="1:11" x14ac:dyDescent="0.25">
      <c r="A240" s="41" t="s">
        <v>281</v>
      </c>
      <c r="B240" s="41" t="s">
        <v>10</v>
      </c>
      <c r="C240" s="388">
        <v>31401</v>
      </c>
      <c r="D240" s="543" t="s">
        <v>41</v>
      </c>
      <c r="E240" s="388">
        <v>15</v>
      </c>
      <c r="F240" s="388">
        <v>15</v>
      </c>
      <c r="G240" s="388">
        <v>10</v>
      </c>
      <c r="H240" s="388">
        <v>97</v>
      </c>
      <c r="I240" s="388">
        <v>14</v>
      </c>
      <c r="J240" s="389">
        <f t="shared" si="7"/>
        <v>0.66666666666666663</v>
      </c>
      <c r="K240" s="27"/>
    </row>
    <row r="241" spans="1:11" x14ac:dyDescent="0.25">
      <c r="A241" s="41" t="s">
        <v>280</v>
      </c>
      <c r="B241" s="41" t="s">
        <v>4</v>
      </c>
      <c r="C241" s="388">
        <v>31401</v>
      </c>
      <c r="D241" s="543" t="s">
        <v>41</v>
      </c>
      <c r="E241" s="388">
        <v>24</v>
      </c>
      <c r="F241" s="388">
        <v>26</v>
      </c>
      <c r="G241" s="388">
        <v>31</v>
      </c>
      <c r="H241" s="388">
        <v>55</v>
      </c>
      <c r="I241" s="388">
        <v>26</v>
      </c>
      <c r="J241" s="389">
        <f t="shared" si="7"/>
        <v>1.2916666666666667</v>
      </c>
      <c r="K241" s="27"/>
    </row>
    <row r="242" spans="1:11" x14ac:dyDescent="0.25">
      <c r="A242" s="41" t="s">
        <v>241</v>
      </c>
      <c r="B242" s="41" t="s">
        <v>25</v>
      </c>
      <c r="C242" s="388">
        <v>31401</v>
      </c>
      <c r="D242" s="543" t="s">
        <v>41</v>
      </c>
      <c r="E242" s="388">
        <v>24</v>
      </c>
      <c r="F242" s="388">
        <v>23</v>
      </c>
      <c r="G242" s="388">
        <v>20</v>
      </c>
      <c r="H242" s="388">
        <v>33</v>
      </c>
      <c r="I242" s="388">
        <v>23</v>
      </c>
      <c r="J242" s="389">
        <f t="shared" si="7"/>
        <v>0.83333333333333337</v>
      </c>
      <c r="K242" s="27"/>
    </row>
    <row r="243" spans="1:11" x14ac:dyDescent="0.25">
      <c r="A243" s="41" t="s">
        <v>310</v>
      </c>
      <c r="B243" s="41" t="s">
        <v>7</v>
      </c>
      <c r="C243" s="388">
        <v>31401</v>
      </c>
      <c r="D243" s="543" t="s">
        <v>41</v>
      </c>
      <c r="E243" s="388">
        <v>60</v>
      </c>
      <c r="F243" s="388">
        <v>53</v>
      </c>
      <c r="G243" s="388">
        <v>41</v>
      </c>
      <c r="H243" s="388">
        <v>130</v>
      </c>
      <c r="I243" s="388">
        <v>49</v>
      </c>
      <c r="J243" s="389">
        <f t="shared" si="7"/>
        <v>0.68333333333333335</v>
      </c>
      <c r="K243" s="27"/>
    </row>
    <row r="244" spans="1:11" x14ac:dyDescent="0.25">
      <c r="A244" s="41" t="s">
        <v>309</v>
      </c>
      <c r="B244" s="41" t="s">
        <v>26</v>
      </c>
      <c r="C244" s="388">
        <v>31401</v>
      </c>
      <c r="D244" s="543" t="s">
        <v>41</v>
      </c>
      <c r="E244" s="388">
        <v>15</v>
      </c>
      <c r="F244" s="388">
        <v>15</v>
      </c>
      <c r="G244" s="388">
        <v>19</v>
      </c>
      <c r="H244" s="388">
        <v>42</v>
      </c>
      <c r="I244" s="388">
        <v>15</v>
      </c>
      <c r="J244" s="389">
        <f t="shared" si="7"/>
        <v>1.2666666666666666</v>
      </c>
      <c r="K244" s="27"/>
    </row>
    <row r="245" spans="1:11" x14ac:dyDescent="0.25">
      <c r="A245" s="41" t="s">
        <v>305</v>
      </c>
      <c r="B245" s="41" t="s">
        <v>6</v>
      </c>
      <c r="C245" s="388">
        <v>31401</v>
      </c>
      <c r="D245" s="543" t="s">
        <v>41</v>
      </c>
      <c r="E245" s="388">
        <v>24</v>
      </c>
      <c r="F245" s="388">
        <v>14</v>
      </c>
      <c r="G245" s="388">
        <v>8</v>
      </c>
      <c r="H245" s="388">
        <v>75</v>
      </c>
      <c r="I245" s="388">
        <v>13</v>
      </c>
      <c r="J245" s="389">
        <f t="shared" si="7"/>
        <v>0.33333333333333331</v>
      </c>
      <c r="K245" s="27"/>
    </row>
    <row r="246" spans="1:11" x14ac:dyDescent="0.25">
      <c r="A246" s="41" t="s">
        <v>305</v>
      </c>
      <c r="B246" s="41" t="s">
        <v>6</v>
      </c>
      <c r="C246" s="388">
        <v>31401</v>
      </c>
      <c r="D246" s="543" t="s">
        <v>42</v>
      </c>
      <c r="E246" s="388">
        <v>12</v>
      </c>
      <c r="F246" s="388">
        <v>12</v>
      </c>
      <c r="G246" s="388">
        <v>13</v>
      </c>
      <c r="H246" s="388">
        <v>27</v>
      </c>
      <c r="I246" s="388">
        <v>12</v>
      </c>
      <c r="J246" s="389">
        <f t="shared" si="7"/>
        <v>1.0833333333333333</v>
      </c>
      <c r="K246" s="27"/>
    </row>
    <row r="247" spans="1:11" x14ac:dyDescent="0.25">
      <c r="A247" s="41" t="s">
        <v>297</v>
      </c>
      <c r="B247" s="41" t="s">
        <v>6</v>
      </c>
      <c r="C247" s="388">
        <v>31401</v>
      </c>
      <c r="D247" s="543" t="s">
        <v>41</v>
      </c>
      <c r="E247" s="388">
        <v>60</v>
      </c>
      <c r="F247" s="388">
        <v>60</v>
      </c>
      <c r="G247" s="388">
        <v>61</v>
      </c>
      <c r="H247" s="388">
        <v>126</v>
      </c>
      <c r="I247" s="388">
        <v>60</v>
      </c>
      <c r="J247" s="389">
        <f t="shared" si="7"/>
        <v>1.0166666666666666</v>
      </c>
      <c r="K247" s="27"/>
    </row>
    <row r="248" spans="1:11" x14ac:dyDescent="0.25">
      <c r="A248" s="41" t="s">
        <v>299</v>
      </c>
      <c r="B248" s="41" t="s">
        <v>28</v>
      </c>
      <c r="C248" s="388">
        <v>31401</v>
      </c>
      <c r="D248" s="543" t="s">
        <v>41</v>
      </c>
      <c r="E248" s="388">
        <v>30</v>
      </c>
      <c r="F248" s="388">
        <v>30</v>
      </c>
      <c r="G248" s="388">
        <v>27</v>
      </c>
      <c r="H248" s="388">
        <v>65</v>
      </c>
      <c r="I248" s="388">
        <v>30</v>
      </c>
      <c r="J248" s="527">
        <f t="shared" si="7"/>
        <v>0.9</v>
      </c>
      <c r="K248" s="27"/>
    </row>
    <row r="249" spans="1:11" x14ac:dyDescent="0.25">
      <c r="A249" s="41" t="s">
        <v>303</v>
      </c>
      <c r="B249" s="41" t="s">
        <v>12</v>
      </c>
      <c r="C249" s="388">
        <v>31401</v>
      </c>
      <c r="D249" s="543" t="s">
        <v>41</v>
      </c>
      <c r="E249" s="388">
        <v>15</v>
      </c>
      <c r="F249" s="388">
        <v>10</v>
      </c>
      <c r="G249" s="388">
        <v>8</v>
      </c>
      <c r="H249" s="388">
        <v>22</v>
      </c>
      <c r="I249" s="388">
        <v>8</v>
      </c>
      <c r="J249" s="389">
        <f t="shared" si="7"/>
        <v>0.53333333333333333</v>
      </c>
      <c r="K249" s="27"/>
    </row>
    <row r="250" spans="1:11" x14ac:dyDescent="0.25">
      <c r="A250" s="41" t="s">
        <v>254</v>
      </c>
      <c r="B250" s="46" t="s">
        <v>40</v>
      </c>
      <c r="C250" s="388">
        <v>31401</v>
      </c>
      <c r="D250" s="419" t="s">
        <v>41</v>
      </c>
      <c r="E250" s="388">
        <v>15</v>
      </c>
      <c r="F250" s="388">
        <v>13</v>
      </c>
      <c r="G250" s="388">
        <v>10</v>
      </c>
      <c r="H250" s="388">
        <v>31</v>
      </c>
      <c r="I250" s="388">
        <v>14</v>
      </c>
      <c r="J250" s="389">
        <f t="shared" si="7"/>
        <v>0.66666666666666663</v>
      </c>
      <c r="K250" s="27"/>
    </row>
    <row r="251" spans="1:11" x14ac:dyDescent="0.25">
      <c r="A251" s="36"/>
      <c r="B251" s="44"/>
      <c r="C251" s="391"/>
      <c r="D251" s="370"/>
      <c r="E251" s="372">
        <f>SUM(E229:E250)</f>
        <v>603</v>
      </c>
      <c r="F251" s="372">
        <f>SUM(F229:F250)</f>
        <v>560</v>
      </c>
      <c r="G251" s="372">
        <f>SUM(G229:G250)</f>
        <v>509</v>
      </c>
      <c r="H251" s="372">
        <f>SUM(H229:H250)</f>
        <v>1429</v>
      </c>
      <c r="I251" s="372">
        <f>SUM(I229:I250)</f>
        <v>530</v>
      </c>
      <c r="J251" s="396">
        <f t="shared" si="7"/>
        <v>0.84411276948590386</v>
      </c>
      <c r="K251" s="27"/>
    </row>
    <row r="252" spans="1:11" ht="8.25" customHeight="1" x14ac:dyDescent="0.25">
      <c r="A252" s="565"/>
      <c r="B252" s="566"/>
      <c r="C252" s="379"/>
      <c r="D252" s="413"/>
      <c r="E252" s="497"/>
      <c r="F252" s="497"/>
      <c r="G252" s="497"/>
      <c r="H252" s="497"/>
      <c r="I252" s="497"/>
      <c r="J252" s="567"/>
      <c r="K252" s="27"/>
    </row>
    <row r="253" spans="1:11" s="5" customFormat="1" x14ac:dyDescent="0.25">
      <c r="A253" s="54" t="s">
        <v>300</v>
      </c>
      <c r="B253" s="54" t="s">
        <v>8</v>
      </c>
      <c r="C253" s="366">
        <v>31997</v>
      </c>
      <c r="D253" s="417" t="s">
        <v>301</v>
      </c>
      <c r="E253" s="366">
        <v>12</v>
      </c>
      <c r="F253" s="366">
        <v>4</v>
      </c>
      <c r="G253" s="366">
        <v>6</v>
      </c>
      <c r="H253" s="366">
        <v>14</v>
      </c>
      <c r="I253" s="366">
        <v>7</v>
      </c>
      <c r="J253" s="532">
        <f>G253/E253</f>
        <v>0.5</v>
      </c>
      <c r="K253" s="29"/>
    </row>
    <row r="254" spans="1:11" x14ac:dyDescent="0.25">
      <c r="A254" s="41" t="s">
        <v>300</v>
      </c>
      <c r="B254" s="41" t="s">
        <v>8</v>
      </c>
      <c r="C254" s="388">
        <v>31998</v>
      </c>
      <c r="D254" s="419" t="s">
        <v>302</v>
      </c>
      <c r="E254" s="388">
        <v>14</v>
      </c>
      <c r="F254" s="388">
        <v>10</v>
      </c>
      <c r="G254" s="388">
        <v>10</v>
      </c>
      <c r="H254" s="388">
        <v>18</v>
      </c>
      <c r="I254" s="388">
        <v>12</v>
      </c>
      <c r="J254" s="389">
        <f>G254/E254</f>
        <v>0.7142857142857143</v>
      </c>
      <c r="K254" s="156"/>
    </row>
    <row r="255" spans="1:11" x14ac:dyDescent="0.25">
      <c r="A255" s="36"/>
      <c r="B255" s="36"/>
      <c r="C255" s="391"/>
      <c r="D255" s="370"/>
      <c r="E255" s="372">
        <f>SUM(E253:E254)</f>
        <v>26</v>
      </c>
      <c r="F255" s="372">
        <f>SUM(F253:F254)</f>
        <v>14</v>
      </c>
      <c r="G255" s="372">
        <f>SUM(G253:G254)</f>
        <v>16</v>
      </c>
      <c r="H255" s="372">
        <f>SUM(H253:H254)</f>
        <v>32</v>
      </c>
      <c r="I255" s="372">
        <f>SUM(I253:I254)</f>
        <v>19</v>
      </c>
      <c r="J255" s="396">
        <f>G255/E255</f>
        <v>0.61538461538461542</v>
      </c>
      <c r="K255" s="27"/>
    </row>
    <row r="256" spans="1:11" ht="9" customHeight="1" x14ac:dyDescent="0.25">
      <c r="A256" s="565"/>
      <c r="B256" s="565"/>
      <c r="C256" s="379"/>
      <c r="D256" s="413"/>
      <c r="E256" s="497"/>
      <c r="F256" s="497"/>
      <c r="G256" s="497"/>
      <c r="H256" s="497"/>
      <c r="I256" s="497"/>
      <c r="J256" s="567"/>
      <c r="K256" s="27"/>
    </row>
    <row r="257" spans="1:11" x14ac:dyDescent="0.25">
      <c r="A257" s="54" t="s">
        <v>270</v>
      </c>
      <c r="B257" s="45" t="s">
        <v>2</v>
      </c>
      <c r="C257" s="366" t="s">
        <v>131</v>
      </c>
      <c r="D257" s="417" t="s">
        <v>331</v>
      </c>
      <c r="E257" s="366">
        <v>30</v>
      </c>
      <c r="F257" s="366">
        <v>29</v>
      </c>
      <c r="G257" s="366">
        <v>37</v>
      </c>
      <c r="H257" s="366">
        <v>55</v>
      </c>
      <c r="I257" s="366">
        <v>32</v>
      </c>
      <c r="J257" s="395">
        <f>G257/E257</f>
        <v>1.2333333333333334</v>
      </c>
      <c r="K257" s="27"/>
    </row>
    <row r="258" spans="1:11" x14ac:dyDescent="0.25">
      <c r="A258" s="41" t="s">
        <v>244</v>
      </c>
      <c r="B258" s="46" t="s">
        <v>32</v>
      </c>
      <c r="C258" s="388">
        <v>31999</v>
      </c>
      <c r="D258" s="419" t="s">
        <v>331</v>
      </c>
      <c r="E258" s="388">
        <v>24</v>
      </c>
      <c r="F258" s="388">
        <v>21</v>
      </c>
      <c r="G258" s="388">
        <v>17</v>
      </c>
      <c r="H258" s="388">
        <v>43</v>
      </c>
      <c r="I258" s="388">
        <v>22</v>
      </c>
      <c r="J258" s="389">
        <f>G258/E258</f>
        <v>0.70833333333333337</v>
      </c>
      <c r="K258" s="27"/>
    </row>
    <row r="259" spans="1:11" s="5" customFormat="1" x14ac:dyDescent="0.25">
      <c r="A259" s="41" t="s">
        <v>300</v>
      </c>
      <c r="B259" s="41" t="s">
        <v>8</v>
      </c>
      <c r="C259" s="388">
        <v>31999</v>
      </c>
      <c r="D259" s="419" t="s">
        <v>331</v>
      </c>
      <c r="E259" s="388">
        <v>30</v>
      </c>
      <c r="F259" s="388">
        <v>21</v>
      </c>
      <c r="G259" s="388">
        <v>16</v>
      </c>
      <c r="H259" s="388">
        <v>27</v>
      </c>
      <c r="I259" s="388">
        <v>20</v>
      </c>
      <c r="J259" s="389">
        <f>G259/E259</f>
        <v>0.53333333333333333</v>
      </c>
      <c r="K259" s="84"/>
    </row>
    <row r="260" spans="1:11" s="5" customFormat="1" x14ac:dyDescent="0.25">
      <c r="A260" s="36"/>
      <c r="B260" s="36"/>
      <c r="C260" s="391"/>
      <c r="D260" s="528"/>
      <c r="E260" s="372">
        <f>SUM(E257:E259)</f>
        <v>84</v>
      </c>
      <c r="F260" s="372">
        <f>SUM(F257:F259)</f>
        <v>71</v>
      </c>
      <c r="G260" s="372">
        <f>SUM(G257:G259)</f>
        <v>70</v>
      </c>
      <c r="H260" s="372">
        <f>SUM(H257:H259)</f>
        <v>125</v>
      </c>
      <c r="I260" s="372">
        <f>SUM(I257:I259)</f>
        <v>74</v>
      </c>
      <c r="J260" s="396">
        <f>G260/E260</f>
        <v>0.83333333333333337</v>
      </c>
      <c r="K260" s="29"/>
    </row>
    <row r="261" spans="1:11" s="5" customFormat="1" ht="9" customHeight="1" x14ac:dyDescent="0.25">
      <c r="A261" s="73"/>
      <c r="B261" s="73"/>
      <c r="C261" s="362"/>
      <c r="D261" s="521"/>
      <c r="E261" s="382"/>
      <c r="F261" s="382"/>
      <c r="G261" s="382"/>
      <c r="H261" s="382"/>
      <c r="I261" s="382"/>
      <c r="J261" s="394"/>
      <c r="K261" s="29"/>
    </row>
    <row r="262" spans="1:11" x14ac:dyDescent="0.25">
      <c r="A262" s="147" t="s">
        <v>294</v>
      </c>
      <c r="B262" s="147" t="s">
        <v>18</v>
      </c>
      <c r="C262" s="377">
        <v>32201</v>
      </c>
      <c r="D262" s="545" t="s">
        <v>44</v>
      </c>
      <c r="E262" s="377">
        <v>36</v>
      </c>
      <c r="F262" s="377">
        <v>37</v>
      </c>
      <c r="G262" s="377">
        <v>110</v>
      </c>
      <c r="H262" s="377">
        <v>158</v>
      </c>
      <c r="I262" s="377">
        <v>34</v>
      </c>
      <c r="J262" s="520">
        <f>G262/E262</f>
        <v>3.0555555555555554</v>
      </c>
      <c r="K262" s="27"/>
    </row>
    <row r="263" spans="1:11" ht="9" customHeight="1" x14ac:dyDescent="0.25">
      <c r="A263" s="73"/>
      <c r="B263" s="73"/>
      <c r="C263" s="362"/>
      <c r="D263" s="546"/>
      <c r="E263" s="382"/>
      <c r="F263" s="382"/>
      <c r="G263" s="382"/>
      <c r="H263" s="382"/>
      <c r="I263" s="382"/>
      <c r="J263" s="394"/>
      <c r="K263" s="27"/>
    </row>
    <row r="264" spans="1:11" s="5" customFormat="1" x14ac:dyDescent="0.25">
      <c r="A264" s="147" t="s">
        <v>294</v>
      </c>
      <c r="B264" s="147" t="s">
        <v>18</v>
      </c>
      <c r="C264" s="377">
        <v>32202</v>
      </c>
      <c r="D264" s="545" t="s">
        <v>45</v>
      </c>
      <c r="E264" s="377">
        <v>36</v>
      </c>
      <c r="F264" s="377">
        <v>35</v>
      </c>
      <c r="G264" s="377">
        <v>31</v>
      </c>
      <c r="H264" s="377">
        <v>95</v>
      </c>
      <c r="I264" s="377">
        <v>35</v>
      </c>
      <c r="J264" s="520">
        <f>G264/E264</f>
        <v>0.86111111111111116</v>
      </c>
      <c r="K264" s="29"/>
    </row>
    <row r="265" spans="1:11" s="5" customFormat="1" ht="9" customHeight="1" x14ac:dyDescent="0.25">
      <c r="A265" s="73"/>
      <c r="B265" s="73"/>
      <c r="C265" s="362"/>
      <c r="D265" s="546"/>
      <c r="E265" s="382"/>
      <c r="F265" s="382"/>
      <c r="G265" s="382"/>
      <c r="H265" s="382"/>
      <c r="I265" s="382"/>
      <c r="J265" s="394"/>
      <c r="K265" s="29"/>
    </row>
    <row r="266" spans="1:11" s="5" customFormat="1" x14ac:dyDescent="0.25">
      <c r="A266" s="54" t="s">
        <v>256</v>
      </c>
      <c r="B266" s="54" t="s">
        <v>22</v>
      </c>
      <c r="C266" s="366">
        <v>32403</v>
      </c>
      <c r="D266" s="525" t="s">
        <v>46</v>
      </c>
      <c r="E266" s="366">
        <v>12</v>
      </c>
      <c r="F266" s="366">
        <v>12</v>
      </c>
      <c r="G266" s="366">
        <v>10</v>
      </c>
      <c r="H266" s="366">
        <v>50</v>
      </c>
      <c r="I266" s="366">
        <v>13</v>
      </c>
      <c r="J266" s="395">
        <f t="shared" ref="J266:J288" si="8">G266/E266</f>
        <v>0.83333333333333337</v>
      </c>
      <c r="K266" s="29"/>
    </row>
    <row r="267" spans="1:11" x14ac:dyDescent="0.25">
      <c r="A267" s="41" t="s">
        <v>295</v>
      </c>
      <c r="B267" s="41" t="s">
        <v>43</v>
      </c>
      <c r="C267" s="388">
        <v>32403</v>
      </c>
      <c r="D267" s="526" t="s">
        <v>46</v>
      </c>
      <c r="E267" s="388">
        <v>24</v>
      </c>
      <c r="F267" s="388">
        <v>24</v>
      </c>
      <c r="G267" s="388">
        <v>19</v>
      </c>
      <c r="H267" s="388">
        <v>63</v>
      </c>
      <c r="I267" s="388">
        <v>23</v>
      </c>
      <c r="J267" s="389">
        <f t="shared" si="8"/>
        <v>0.79166666666666663</v>
      </c>
      <c r="K267" s="27"/>
    </row>
    <row r="268" spans="1:11" x14ac:dyDescent="0.25">
      <c r="A268" s="41" t="s">
        <v>262</v>
      </c>
      <c r="B268" s="41" t="s">
        <v>3</v>
      </c>
      <c r="C268" s="388">
        <v>32403</v>
      </c>
      <c r="D268" s="526" t="s">
        <v>46</v>
      </c>
      <c r="E268" s="388">
        <v>45</v>
      </c>
      <c r="F268" s="388">
        <v>49</v>
      </c>
      <c r="G268" s="388">
        <v>40</v>
      </c>
      <c r="H268" s="388">
        <v>103</v>
      </c>
      <c r="I268" s="388">
        <v>51</v>
      </c>
      <c r="J268" s="389">
        <f t="shared" si="8"/>
        <v>0.88888888888888884</v>
      </c>
      <c r="K268" s="27"/>
    </row>
    <row r="269" spans="1:11" s="5" customFormat="1" x14ac:dyDescent="0.25">
      <c r="A269" s="36" t="s">
        <v>263</v>
      </c>
      <c r="B269" s="36" t="s">
        <v>1</v>
      </c>
      <c r="C269" s="391">
        <v>32403</v>
      </c>
      <c r="D269" s="528" t="s">
        <v>46</v>
      </c>
      <c r="E269" s="391">
        <v>30</v>
      </c>
      <c r="F269" s="391">
        <v>30</v>
      </c>
      <c r="G269" s="391">
        <v>32</v>
      </c>
      <c r="H269" s="391">
        <v>90</v>
      </c>
      <c r="I269" s="391">
        <v>30</v>
      </c>
      <c r="J269" s="563">
        <f t="shared" si="8"/>
        <v>1.0666666666666667</v>
      </c>
      <c r="K269" s="29"/>
    </row>
    <row r="270" spans="1:11" s="5" customFormat="1" x14ac:dyDescent="0.25">
      <c r="A270" s="41" t="s">
        <v>292</v>
      </c>
      <c r="B270" s="41" t="s">
        <v>24</v>
      </c>
      <c r="C270" s="388">
        <v>32403</v>
      </c>
      <c r="D270" s="526" t="s">
        <v>46</v>
      </c>
      <c r="E270" s="388">
        <v>15</v>
      </c>
      <c r="F270" s="388">
        <v>13</v>
      </c>
      <c r="G270" s="388">
        <v>11</v>
      </c>
      <c r="H270" s="388">
        <v>33</v>
      </c>
      <c r="I270" s="388">
        <v>11</v>
      </c>
      <c r="J270" s="389">
        <f t="shared" si="8"/>
        <v>0.73333333333333328</v>
      </c>
      <c r="K270" s="29"/>
    </row>
    <row r="271" spans="1:11" x14ac:dyDescent="0.25">
      <c r="A271" s="41" t="s">
        <v>268</v>
      </c>
      <c r="B271" s="41" t="s">
        <v>14</v>
      </c>
      <c r="C271" s="388">
        <v>32403</v>
      </c>
      <c r="D271" s="526" t="s">
        <v>46</v>
      </c>
      <c r="E271" s="388">
        <v>24</v>
      </c>
      <c r="F271" s="388">
        <v>20</v>
      </c>
      <c r="G271" s="388">
        <v>19</v>
      </c>
      <c r="H271" s="388">
        <v>35</v>
      </c>
      <c r="I271" s="388">
        <v>26</v>
      </c>
      <c r="J271" s="389">
        <f t="shared" si="8"/>
        <v>0.79166666666666663</v>
      </c>
      <c r="K271" s="27"/>
    </row>
    <row r="272" spans="1:11" x14ac:dyDescent="0.25">
      <c r="A272" s="41" t="s">
        <v>269</v>
      </c>
      <c r="B272" s="41" t="s">
        <v>31</v>
      </c>
      <c r="C272" s="388">
        <v>32403</v>
      </c>
      <c r="D272" s="526" t="s">
        <v>46</v>
      </c>
      <c r="E272" s="388">
        <v>30</v>
      </c>
      <c r="F272" s="388">
        <v>30</v>
      </c>
      <c r="G272" s="388">
        <v>28</v>
      </c>
      <c r="H272" s="388">
        <v>64</v>
      </c>
      <c r="I272" s="388">
        <v>32</v>
      </c>
      <c r="J272" s="389">
        <f t="shared" si="8"/>
        <v>0.93333333333333335</v>
      </c>
      <c r="K272" s="27"/>
    </row>
    <row r="273" spans="1:27" x14ac:dyDescent="0.25">
      <c r="A273" s="41" t="s">
        <v>283</v>
      </c>
      <c r="B273" s="41" t="s">
        <v>5</v>
      </c>
      <c r="C273" s="388">
        <v>32403</v>
      </c>
      <c r="D273" s="526" t="s">
        <v>46</v>
      </c>
      <c r="E273" s="388">
        <v>45</v>
      </c>
      <c r="F273" s="388">
        <v>43</v>
      </c>
      <c r="G273" s="388">
        <v>25</v>
      </c>
      <c r="H273" s="388">
        <v>83</v>
      </c>
      <c r="I273" s="388">
        <v>42</v>
      </c>
      <c r="J273" s="389">
        <f t="shared" si="8"/>
        <v>0.55555555555555558</v>
      </c>
      <c r="K273" s="27"/>
    </row>
    <row r="274" spans="1:27" s="5" customFormat="1" x14ac:dyDescent="0.25">
      <c r="A274" s="41" t="s">
        <v>284</v>
      </c>
      <c r="B274" s="41" t="s">
        <v>10</v>
      </c>
      <c r="C274" s="388">
        <v>32403</v>
      </c>
      <c r="D274" s="526" t="s">
        <v>47</v>
      </c>
      <c r="E274" s="388">
        <v>24</v>
      </c>
      <c r="F274" s="388">
        <v>21</v>
      </c>
      <c r="G274" s="388">
        <v>23</v>
      </c>
      <c r="H274" s="388">
        <v>39</v>
      </c>
      <c r="I274" s="388">
        <v>23</v>
      </c>
      <c r="J274" s="389">
        <f t="shared" si="8"/>
        <v>0.95833333333333337</v>
      </c>
      <c r="K274" s="29"/>
    </row>
    <row r="275" spans="1:27" x14ac:dyDescent="0.25">
      <c r="A275" s="41" t="s">
        <v>284</v>
      </c>
      <c r="B275" s="41" t="s">
        <v>10</v>
      </c>
      <c r="C275" s="388">
        <v>32403</v>
      </c>
      <c r="D275" s="526" t="s">
        <v>46</v>
      </c>
      <c r="E275" s="388">
        <v>60</v>
      </c>
      <c r="F275" s="388">
        <v>58</v>
      </c>
      <c r="G275" s="388">
        <v>61</v>
      </c>
      <c r="H275" s="388">
        <v>168</v>
      </c>
      <c r="I275" s="388">
        <v>61</v>
      </c>
      <c r="J275" s="389">
        <f t="shared" si="8"/>
        <v>1.0166666666666666</v>
      </c>
      <c r="K275" s="27"/>
    </row>
    <row r="276" spans="1:27" x14ac:dyDescent="0.25">
      <c r="A276" s="41" t="s">
        <v>282</v>
      </c>
      <c r="B276" s="41" t="s">
        <v>10</v>
      </c>
      <c r="C276" s="388">
        <v>32403</v>
      </c>
      <c r="D276" s="526" t="s">
        <v>46</v>
      </c>
      <c r="E276" s="388">
        <v>60</v>
      </c>
      <c r="F276" s="388">
        <v>60</v>
      </c>
      <c r="G276" s="388">
        <v>41</v>
      </c>
      <c r="H276" s="388">
        <v>165</v>
      </c>
      <c r="I276" s="388">
        <v>59</v>
      </c>
      <c r="J276" s="389">
        <f t="shared" si="8"/>
        <v>0.68333333333333335</v>
      </c>
      <c r="K276" s="27"/>
    </row>
    <row r="277" spans="1:27" x14ac:dyDescent="0.25">
      <c r="A277" s="41" t="s">
        <v>281</v>
      </c>
      <c r="B277" s="41" t="s">
        <v>10</v>
      </c>
      <c r="C277" s="388">
        <v>32403</v>
      </c>
      <c r="D277" s="526" t="s">
        <v>46</v>
      </c>
      <c r="E277" s="388">
        <v>15</v>
      </c>
      <c r="F277" s="388">
        <v>15</v>
      </c>
      <c r="G277" s="388">
        <v>27</v>
      </c>
      <c r="H277" s="388">
        <v>125</v>
      </c>
      <c r="I277" s="388">
        <v>16</v>
      </c>
      <c r="J277" s="527">
        <f t="shared" si="8"/>
        <v>1.8</v>
      </c>
      <c r="K277" s="27"/>
    </row>
    <row r="278" spans="1:27" x14ac:dyDescent="0.25">
      <c r="A278" s="41" t="s">
        <v>280</v>
      </c>
      <c r="B278" s="41" t="s">
        <v>4</v>
      </c>
      <c r="C278" s="388">
        <v>32403</v>
      </c>
      <c r="D278" s="526" t="s">
        <v>46</v>
      </c>
      <c r="E278" s="388">
        <v>24</v>
      </c>
      <c r="F278" s="388">
        <v>24</v>
      </c>
      <c r="G278" s="388">
        <v>25</v>
      </c>
      <c r="H278" s="388">
        <v>51</v>
      </c>
      <c r="I278" s="388">
        <v>25</v>
      </c>
      <c r="J278" s="389">
        <f t="shared" si="8"/>
        <v>1.0416666666666667</v>
      </c>
      <c r="K278" s="27"/>
    </row>
    <row r="279" spans="1:27" x14ac:dyDescent="0.25">
      <c r="A279" s="41" t="s">
        <v>241</v>
      </c>
      <c r="B279" s="41" t="s">
        <v>25</v>
      </c>
      <c r="C279" s="388">
        <v>32403</v>
      </c>
      <c r="D279" s="526" t="s">
        <v>46</v>
      </c>
      <c r="E279" s="388">
        <v>24</v>
      </c>
      <c r="F279" s="388">
        <v>25</v>
      </c>
      <c r="G279" s="388">
        <v>28</v>
      </c>
      <c r="H279" s="388">
        <v>60</v>
      </c>
      <c r="I279" s="388">
        <v>24</v>
      </c>
      <c r="J279" s="389">
        <f t="shared" si="8"/>
        <v>1.1666666666666667</v>
      </c>
      <c r="K279" s="27"/>
    </row>
    <row r="280" spans="1:27" x14ac:dyDescent="0.25">
      <c r="A280" s="41" t="s">
        <v>310</v>
      </c>
      <c r="B280" s="41" t="s">
        <v>7</v>
      </c>
      <c r="C280" s="388">
        <v>32403</v>
      </c>
      <c r="D280" s="526" t="s">
        <v>46</v>
      </c>
      <c r="E280" s="388">
        <v>60</v>
      </c>
      <c r="F280" s="388">
        <v>59</v>
      </c>
      <c r="G280" s="388">
        <v>55</v>
      </c>
      <c r="H280" s="388">
        <v>181</v>
      </c>
      <c r="I280" s="388">
        <v>70</v>
      </c>
      <c r="J280" s="389">
        <f t="shared" si="8"/>
        <v>0.91666666666666663</v>
      </c>
      <c r="K280" s="27"/>
    </row>
    <row r="281" spans="1:27" x14ac:dyDescent="0.25">
      <c r="A281" s="41" t="s">
        <v>309</v>
      </c>
      <c r="B281" s="41" t="s">
        <v>26</v>
      </c>
      <c r="C281" s="388">
        <v>32403</v>
      </c>
      <c r="D281" s="526" t="s">
        <v>46</v>
      </c>
      <c r="E281" s="388">
        <v>15</v>
      </c>
      <c r="F281" s="388">
        <v>15</v>
      </c>
      <c r="G281" s="388">
        <v>27</v>
      </c>
      <c r="H281" s="388">
        <v>75</v>
      </c>
      <c r="I281" s="388">
        <v>15</v>
      </c>
      <c r="J281" s="527">
        <f t="shared" si="8"/>
        <v>1.8</v>
      </c>
      <c r="K281" s="27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</row>
    <row r="282" spans="1:27" x14ac:dyDescent="0.25">
      <c r="A282" s="41" t="s">
        <v>305</v>
      </c>
      <c r="B282" s="41" t="s">
        <v>6</v>
      </c>
      <c r="C282" s="388">
        <v>32403</v>
      </c>
      <c r="D282" s="526" t="s">
        <v>47</v>
      </c>
      <c r="E282" s="388">
        <v>12</v>
      </c>
      <c r="F282" s="388">
        <v>12</v>
      </c>
      <c r="G282" s="388">
        <v>10</v>
      </c>
      <c r="H282" s="388">
        <v>20</v>
      </c>
      <c r="I282" s="388">
        <v>14</v>
      </c>
      <c r="J282" s="389">
        <f t="shared" si="8"/>
        <v>0.83333333333333337</v>
      </c>
      <c r="K282" s="27"/>
    </row>
    <row r="283" spans="1:27" x14ac:dyDescent="0.25">
      <c r="A283" s="41" t="s">
        <v>305</v>
      </c>
      <c r="B283" s="41" t="s">
        <v>6</v>
      </c>
      <c r="C283" s="388">
        <v>32403</v>
      </c>
      <c r="D283" s="526" t="s">
        <v>46</v>
      </c>
      <c r="E283" s="388">
        <v>30</v>
      </c>
      <c r="F283" s="388">
        <v>38</v>
      </c>
      <c r="G283" s="388">
        <v>22</v>
      </c>
      <c r="H283" s="388">
        <v>112</v>
      </c>
      <c r="I283" s="388">
        <v>30</v>
      </c>
      <c r="J283" s="389">
        <f t="shared" si="8"/>
        <v>0.73333333333333328</v>
      </c>
      <c r="K283" s="27"/>
    </row>
    <row r="284" spans="1:27" x14ac:dyDescent="0.25">
      <c r="A284" s="41" t="s">
        <v>297</v>
      </c>
      <c r="B284" s="41" t="s">
        <v>6</v>
      </c>
      <c r="C284" s="388">
        <v>32403</v>
      </c>
      <c r="D284" s="526" t="s">
        <v>46</v>
      </c>
      <c r="E284" s="388">
        <v>30</v>
      </c>
      <c r="F284" s="388">
        <v>30</v>
      </c>
      <c r="G284" s="388">
        <v>67</v>
      </c>
      <c r="H284" s="388">
        <v>158</v>
      </c>
      <c r="I284" s="388">
        <v>30</v>
      </c>
      <c r="J284" s="389">
        <f t="shared" si="8"/>
        <v>2.2333333333333334</v>
      </c>
      <c r="K284" s="27"/>
    </row>
    <row r="285" spans="1:27" x14ac:dyDescent="0.25">
      <c r="A285" s="41" t="s">
        <v>299</v>
      </c>
      <c r="B285" s="41" t="s">
        <v>28</v>
      </c>
      <c r="C285" s="388">
        <v>32403</v>
      </c>
      <c r="D285" s="526" t="s">
        <v>46</v>
      </c>
      <c r="E285" s="388">
        <v>30</v>
      </c>
      <c r="F285" s="388">
        <v>33</v>
      </c>
      <c r="G285" s="388">
        <v>34</v>
      </c>
      <c r="H285" s="388">
        <v>69</v>
      </c>
      <c r="I285" s="388">
        <v>32</v>
      </c>
      <c r="J285" s="389">
        <f t="shared" si="8"/>
        <v>1.1333333333333333</v>
      </c>
      <c r="K285" s="27"/>
    </row>
    <row r="286" spans="1:27" x14ac:dyDescent="0.25">
      <c r="A286" s="41" t="s">
        <v>303</v>
      </c>
      <c r="B286" s="41" t="s">
        <v>12</v>
      </c>
      <c r="C286" s="388">
        <v>32403</v>
      </c>
      <c r="D286" s="526" t="s">
        <v>46</v>
      </c>
      <c r="E286" s="388">
        <v>15</v>
      </c>
      <c r="F286" s="388">
        <v>15</v>
      </c>
      <c r="G286" s="388">
        <v>11</v>
      </c>
      <c r="H286" s="388">
        <v>31</v>
      </c>
      <c r="I286" s="388">
        <v>15</v>
      </c>
      <c r="J286" s="389">
        <f t="shared" si="8"/>
        <v>0.73333333333333328</v>
      </c>
      <c r="K286" s="27"/>
    </row>
    <row r="287" spans="1:27" x14ac:dyDescent="0.25">
      <c r="A287" s="41" t="s">
        <v>254</v>
      </c>
      <c r="B287" s="41" t="s">
        <v>40</v>
      </c>
      <c r="C287" s="388">
        <v>32403</v>
      </c>
      <c r="D287" s="526" t="s">
        <v>46</v>
      </c>
      <c r="E287" s="388">
        <v>15</v>
      </c>
      <c r="F287" s="388">
        <v>15</v>
      </c>
      <c r="G287" s="388">
        <v>18</v>
      </c>
      <c r="H287" s="388">
        <v>67</v>
      </c>
      <c r="I287" s="388">
        <v>15</v>
      </c>
      <c r="J287" s="527">
        <f t="shared" si="8"/>
        <v>1.2</v>
      </c>
      <c r="K287" s="83"/>
    </row>
    <row r="288" spans="1:27" x14ac:dyDescent="0.25">
      <c r="A288" s="72"/>
      <c r="B288" s="72"/>
      <c r="C288" s="391"/>
      <c r="D288" s="404"/>
      <c r="E288" s="372">
        <f>SUM(E266:E287)</f>
        <v>639</v>
      </c>
      <c r="F288" s="372">
        <f>SUM(F266:F287)</f>
        <v>641</v>
      </c>
      <c r="G288" s="372">
        <f>SUM(G266:G287)</f>
        <v>633</v>
      </c>
      <c r="H288" s="372">
        <f>SUM(H266:H287)</f>
        <v>1842</v>
      </c>
      <c r="I288" s="372">
        <f>SUM(I266:I287)</f>
        <v>657</v>
      </c>
      <c r="J288" s="421">
        <f t="shared" si="8"/>
        <v>0.99061032863849763</v>
      </c>
      <c r="K288" s="27"/>
    </row>
    <row r="289" spans="1:11" ht="9" customHeight="1" x14ac:dyDescent="0.25">
      <c r="A289" s="86"/>
      <c r="B289" s="86"/>
      <c r="C289" s="362"/>
      <c r="D289" s="363"/>
      <c r="E289" s="362"/>
      <c r="F289" s="362"/>
      <c r="G289" s="362"/>
      <c r="H289" s="362"/>
      <c r="I289" s="362"/>
      <c r="J289" s="363"/>
      <c r="K289" s="27"/>
    </row>
    <row r="290" spans="1:11" x14ac:dyDescent="0.25">
      <c r="A290" s="54" t="s">
        <v>262</v>
      </c>
      <c r="B290" s="54" t="s">
        <v>3</v>
      </c>
      <c r="C290" s="366">
        <v>33002</v>
      </c>
      <c r="D290" s="542" t="s">
        <v>447</v>
      </c>
      <c r="E290" s="366">
        <v>35</v>
      </c>
      <c r="F290" s="366">
        <v>35</v>
      </c>
      <c r="G290" s="366">
        <v>69</v>
      </c>
      <c r="H290" s="366">
        <v>118</v>
      </c>
      <c r="I290" s="366">
        <v>35</v>
      </c>
      <c r="J290" s="395">
        <f t="shared" ref="J290:J298" si="9">G290/E290</f>
        <v>1.9714285714285715</v>
      </c>
      <c r="K290" s="27"/>
    </row>
    <row r="291" spans="1:11" x14ac:dyDescent="0.25">
      <c r="A291" s="41" t="s">
        <v>283</v>
      </c>
      <c r="B291" s="41" t="s">
        <v>5</v>
      </c>
      <c r="C291" s="388">
        <v>33002</v>
      </c>
      <c r="D291" s="543" t="s">
        <v>447</v>
      </c>
      <c r="E291" s="388">
        <v>32</v>
      </c>
      <c r="F291" s="388">
        <v>32</v>
      </c>
      <c r="G291" s="388">
        <v>59</v>
      </c>
      <c r="H291" s="388">
        <v>104</v>
      </c>
      <c r="I291" s="388">
        <v>33</v>
      </c>
      <c r="J291" s="389">
        <f t="shared" si="9"/>
        <v>1.84375</v>
      </c>
      <c r="K291" s="27"/>
    </row>
    <row r="292" spans="1:11" x14ac:dyDescent="0.25">
      <c r="A292" s="41" t="s">
        <v>281</v>
      </c>
      <c r="B292" s="41" t="s">
        <v>10</v>
      </c>
      <c r="C292" s="388">
        <v>33002</v>
      </c>
      <c r="D292" s="543" t="s">
        <v>447</v>
      </c>
      <c r="E292" s="388">
        <v>64</v>
      </c>
      <c r="F292" s="388">
        <v>59</v>
      </c>
      <c r="G292" s="388">
        <v>207</v>
      </c>
      <c r="H292" s="388">
        <v>294</v>
      </c>
      <c r="I292" s="388">
        <v>69</v>
      </c>
      <c r="J292" s="389">
        <f t="shared" si="9"/>
        <v>3.234375</v>
      </c>
      <c r="K292" s="27"/>
    </row>
    <row r="293" spans="1:11" x14ac:dyDescent="0.25">
      <c r="A293" s="41" t="s">
        <v>241</v>
      </c>
      <c r="B293" s="41" t="s">
        <v>25</v>
      </c>
      <c r="C293" s="388">
        <v>33002</v>
      </c>
      <c r="D293" s="543" t="s">
        <v>447</v>
      </c>
      <c r="E293" s="388">
        <v>35</v>
      </c>
      <c r="F293" s="388">
        <v>32</v>
      </c>
      <c r="G293" s="388">
        <v>44</v>
      </c>
      <c r="H293" s="388">
        <v>90</v>
      </c>
      <c r="I293" s="388">
        <v>32</v>
      </c>
      <c r="J293" s="389">
        <f t="shared" si="9"/>
        <v>1.2571428571428571</v>
      </c>
      <c r="K293" s="27"/>
    </row>
    <row r="294" spans="1:11" x14ac:dyDescent="0.25">
      <c r="A294" s="41" t="s">
        <v>242</v>
      </c>
      <c r="B294" s="41" t="s">
        <v>7</v>
      </c>
      <c r="C294" s="388">
        <v>33002</v>
      </c>
      <c r="D294" s="543" t="s">
        <v>447</v>
      </c>
      <c r="E294" s="388">
        <v>30</v>
      </c>
      <c r="F294" s="388">
        <v>30</v>
      </c>
      <c r="G294" s="388">
        <v>106</v>
      </c>
      <c r="H294" s="388">
        <v>169</v>
      </c>
      <c r="I294" s="388">
        <v>30</v>
      </c>
      <c r="J294" s="389">
        <f t="shared" si="9"/>
        <v>3.5333333333333332</v>
      </c>
      <c r="K294" s="27"/>
    </row>
    <row r="295" spans="1:11" x14ac:dyDescent="0.25">
      <c r="A295" s="41" t="s">
        <v>309</v>
      </c>
      <c r="B295" s="41" t="s">
        <v>26</v>
      </c>
      <c r="C295" s="388">
        <v>33002</v>
      </c>
      <c r="D295" s="543" t="s">
        <v>447</v>
      </c>
      <c r="E295" s="388">
        <v>32</v>
      </c>
      <c r="F295" s="388">
        <v>32</v>
      </c>
      <c r="G295" s="388">
        <v>73</v>
      </c>
      <c r="H295" s="388">
        <v>147</v>
      </c>
      <c r="I295" s="388">
        <v>32</v>
      </c>
      <c r="J295" s="389">
        <f t="shared" si="9"/>
        <v>2.28125</v>
      </c>
      <c r="K295" s="27"/>
    </row>
    <row r="296" spans="1:11" x14ac:dyDescent="0.25">
      <c r="A296" s="41" t="s">
        <v>244</v>
      </c>
      <c r="B296" s="41" t="s">
        <v>32</v>
      </c>
      <c r="C296" s="388">
        <v>33002</v>
      </c>
      <c r="D296" s="543" t="s">
        <v>447</v>
      </c>
      <c r="E296" s="388">
        <v>35</v>
      </c>
      <c r="F296" s="388">
        <v>35</v>
      </c>
      <c r="G296" s="388">
        <v>52</v>
      </c>
      <c r="H296" s="388">
        <v>79</v>
      </c>
      <c r="I296" s="388">
        <v>35</v>
      </c>
      <c r="J296" s="389">
        <f t="shared" si="9"/>
        <v>1.4857142857142858</v>
      </c>
      <c r="K296" s="27"/>
    </row>
    <row r="297" spans="1:11" x14ac:dyDescent="0.25">
      <c r="A297" s="41" t="s">
        <v>298</v>
      </c>
      <c r="B297" s="41" t="s">
        <v>6</v>
      </c>
      <c r="C297" s="388">
        <v>33002</v>
      </c>
      <c r="D297" s="543" t="s">
        <v>447</v>
      </c>
      <c r="E297" s="388">
        <v>70</v>
      </c>
      <c r="F297" s="388">
        <v>70</v>
      </c>
      <c r="G297" s="388">
        <v>132</v>
      </c>
      <c r="H297" s="388">
        <v>232</v>
      </c>
      <c r="I297" s="388">
        <v>69</v>
      </c>
      <c r="J297" s="389">
        <f t="shared" si="9"/>
        <v>1.8857142857142857</v>
      </c>
      <c r="K297" s="83"/>
    </row>
    <row r="298" spans="1:11" x14ac:dyDescent="0.25">
      <c r="A298" s="72"/>
      <c r="B298" s="72"/>
      <c r="C298" s="391"/>
      <c r="D298" s="404"/>
      <c r="E298" s="372">
        <f>SUM(E290:E297)</f>
        <v>333</v>
      </c>
      <c r="F298" s="372">
        <f>SUM(F290:F297)</f>
        <v>325</v>
      </c>
      <c r="G298" s="372">
        <f>SUM(G290:G297)</f>
        <v>742</v>
      </c>
      <c r="H298" s="372">
        <f>SUM(H290:H297)</f>
        <v>1233</v>
      </c>
      <c r="I298" s="372">
        <f>SUM(I290:I297)</f>
        <v>335</v>
      </c>
      <c r="J298" s="396">
        <f t="shared" si="9"/>
        <v>2.2282282282282284</v>
      </c>
      <c r="K298" s="27"/>
    </row>
    <row r="299" spans="1:11" ht="8.25" customHeight="1" x14ac:dyDescent="0.25">
      <c r="A299" s="73"/>
      <c r="B299" s="73"/>
      <c r="C299" s="362"/>
      <c r="D299" s="546"/>
      <c r="E299" s="382"/>
      <c r="F299" s="382"/>
      <c r="G299" s="382"/>
      <c r="H299" s="382"/>
      <c r="I299" s="382"/>
      <c r="J299" s="394"/>
      <c r="K299" s="27"/>
    </row>
    <row r="300" spans="1:11" s="5" customFormat="1" x14ac:dyDescent="0.25">
      <c r="A300" s="147" t="s">
        <v>298</v>
      </c>
      <c r="B300" s="147" t="s">
        <v>6</v>
      </c>
      <c r="C300" s="377">
        <v>33105</v>
      </c>
      <c r="D300" s="545" t="s">
        <v>448</v>
      </c>
      <c r="E300" s="377">
        <v>15</v>
      </c>
      <c r="F300" s="377">
        <v>15</v>
      </c>
      <c r="G300" s="377">
        <v>14</v>
      </c>
      <c r="H300" s="377">
        <v>34</v>
      </c>
      <c r="I300" s="377">
        <v>15</v>
      </c>
      <c r="J300" s="520">
        <f>G300/E300</f>
        <v>0.93333333333333335</v>
      </c>
      <c r="K300" s="29"/>
    </row>
    <row r="301" spans="1:11" ht="8.25" customHeight="1" x14ac:dyDescent="0.25">
      <c r="A301" s="86"/>
      <c r="B301" s="86"/>
      <c r="C301" s="362"/>
      <c r="D301" s="363"/>
      <c r="E301" s="362"/>
      <c r="F301" s="362"/>
      <c r="G301" s="362"/>
      <c r="H301" s="362"/>
      <c r="I301" s="362"/>
      <c r="J301" s="363"/>
      <c r="K301" s="27"/>
    </row>
    <row r="302" spans="1:11" x14ac:dyDescent="0.25">
      <c r="A302" s="54" t="s">
        <v>274</v>
      </c>
      <c r="B302" s="54" t="s">
        <v>18</v>
      </c>
      <c r="C302" s="366">
        <v>33403</v>
      </c>
      <c r="D302" s="417" t="s">
        <v>737</v>
      </c>
      <c r="E302" s="366">
        <v>72</v>
      </c>
      <c r="F302" s="366">
        <v>74</v>
      </c>
      <c r="G302" s="366">
        <v>87</v>
      </c>
      <c r="H302" s="366">
        <v>126</v>
      </c>
      <c r="I302" s="366">
        <v>69</v>
      </c>
      <c r="J302" s="395">
        <f>G302/E302</f>
        <v>1.2083333333333333</v>
      </c>
      <c r="K302" s="27"/>
    </row>
    <row r="303" spans="1:11" x14ac:dyDescent="0.25">
      <c r="A303" s="41" t="s">
        <v>269</v>
      </c>
      <c r="B303" s="41" t="s">
        <v>31</v>
      </c>
      <c r="C303" s="388">
        <v>33403</v>
      </c>
      <c r="D303" s="419" t="s">
        <v>737</v>
      </c>
      <c r="E303" s="388">
        <v>24</v>
      </c>
      <c r="F303" s="388">
        <v>18</v>
      </c>
      <c r="G303" s="388">
        <v>36</v>
      </c>
      <c r="H303" s="388">
        <v>63</v>
      </c>
      <c r="I303" s="388">
        <v>28</v>
      </c>
      <c r="J303" s="527">
        <f>G303/E303</f>
        <v>1.5</v>
      </c>
      <c r="K303" s="27"/>
    </row>
    <row r="304" spans="1:11" x14ac:dyDescent="0.25">
      <c r="A304" s="41" t="s">
        <v>309</v>
      </c>
      <c r="B304" s="41" t="s">
        <v>26</v>
      </c>
      <c r="C304" s="511" t="s">
        <v>304</v>
      </c>
      <c r="D304" s="419" t="s">
        <v>737</v>
      </c>
      <c r="E304" s="388">
        <v>66</v>
      </c>
      <c r="F304" s="388">
        <v>66</v>
      </c>
      <c r="G304" s="388">
        <v>120</v>
      </c>
      <c r="H304" s="388">
        <v>160</v>
      </c>
      <c r="I304" s="388">
        <v>77</v>
      </c>
      <c r="J304" s="389">
        <f>G304/E304</f>
        <v>1.8181818181818181</v>
      </c>
      <c r="K304" s="27"/>
    </row>
    <row r="305" spans="1:11" x14ac:dyDescent="0.25">
      <c r="A305" s="41" t="s">
        <v>303</v>
      </c>
      <c r="B305" s="41" t="s">
        <v>12</v>
      </c>
      <c r="C305" s="511" t="s">
        <v>304</v>
      </c>
      <c r="D305" s="419" t="s">
        <v>737</v>
      </c>
      <c r="E305" s="388">
        <v>24</v>
      </c>
      <c r="F305" s="388">
        <v>17</v>
      </c>
      <c r="G305" s="388">
        <v>17</v>
      </c>
      <c r="H305" s="388">
        <v>46</v>
      </c>
      <c r="I305" s="388">
        <v>24</v>
      </c>
      <c r="J305" s="389">
        <f>G305/E305</f>
        <v>0.70833333333333337</v>
      </c>
      <c r="K305" s="83"/>
    </row>
    <row r="306" spans="1:11" x14ac:dyDescent="0.25">
      <c r="A306" s="36"/>
      <c r="B306" s="36"/>
      <c r="C306" s="529"/>
      <c r="D306" s="370"/>
      <c r="E306" s="372">
        <f>SUM(E302:E305)</f>
        <v>186</v>
      </c>
      <c r="F306" s="372">
        <f>SUM(F302:F305)</f>
        <v>175</v>
      </c>
      <c r="G306" s="372">
        <f>SUM(G302:G305)</f>
        <v>260</v>
      </c>
      <c r="H306" s="372">
        <f>SUM(H302:H305)</f>
        <v>395</v>
      </c>
      <c r="I306" s="372">
        <f>SUM(I302:I305)</f>
        <v>198</v>
      </c>
      <c r="J306" s="537">
        <f>G306/E306</f>
        <v>1.3978494623655915</v>
      </c>
      <c r="K306" s="27"/>
    </row>
    <row r="307" spans="1:11" ht="8.25" customHeight="1" x14ac:dyDescent="0.25">
      <c r="A307" s="73"/>
      <c r="B307" s="73"/>
      <c r="C307" s="410"/>
      <c r="D307" s="523"/>
      <c r="E307" s="382"/>
      <c r="F307" s="382"/>
      <c r="G307" s="382"/>
      <c r="H307" s="382"/>
      <c r="I307" s="382"/>
      <c r="J307" s="394"/>
      <c r="K307" s="27"/>
    </row>
    <row r="308" spans="1:11" x14ac:dyDescent="0.25">
      <c r="A308" s="54" t="s">
        <v>274</v>
      </c>
      <c r="B308" s="54" t="s">
        <v>18</v>
      </c>
      <c r="C308" s="512" t="s">
        <v>276</v>
      </c>
      <c r="D308" s="417" t="s">
        <v>449</v>
      </c>
      <c r="E308" s="366">
        <v>12</v>
      </c>
      <c r="F308" s="366">
        <v>6</v>
      </c>
      <c r="G308" s="366">
        <v>13</v>
      </c>
      <c r="H308" s="366">
        <v>23</v>
      </c>
      <c r="I308" s="366">
        <v>10</v>
      </c>
      <c r="J308" s="395">
        <f>G308/E308</f>
        <v>1.0833333333333333</v>
      </c>
      <c r="K308" s="27"/>
    </row>
    <row r="309" spans="1:11" x14ac:dyDescent="0.25">
      <c r="A309" s="41" t="s">
        <v>303</v>
      </c>
      <c r="B309" s="41" t="s">
        <v>12</v>
      </c>
      <c r="C309" s="388">
        <v>33409</v>
      </c>
      <c r="D309" s="526" t="s">
        <v>449</v>
      </c>
      <c r="E309" s="388">
        <v>12</v>
      </c>
      <c r="F309" s="388">
        <v>8</v>
      </c>
      <c r="G309" s="388">
        <v>8</v>
      </c>
      <c r="H309" s="388">
        <v>22</v>
      </c>
      <c r="I309" s="388">
        <v>9</v>
      </c>
      <c r="J309" s="389">
        <f>G309/E309</f>
        <v>0.66666666666666663</v>
      </c>
      <c r="K309" s="83"/>
    </row>
    <row r="310" spans="1:11" x14ac:dyDescent="0.25">
      <c r="A310" s="36"/>
      <c r="B310" s="36"/>
      <c r="C310" s="391"/>
      <c r="D310" s="528"/>
      <c r="E310" s="372">
        <f>SUM(E308:E309)</f>
        <v>24</v>
      </c>
      <c r="F310" s="372">
        <f>SUM(F308:F309)</f>
        <v>14</v>
      </c>
      <c r="G310" s="372">
        <f>SUM(G308:G309)</f>
        <v>21</v>
      </c>
      <c r="H310" s="372">
        <f>SUM(H308:H309)</f>
        <v>45</v>
      </c>
      <c r="I310" s="372">
        <f>SUM(I308:I309)</f>
        <v>19</v>
      </c>
      <c r="J310" s="396">
        <f>G310/E310</f>
        <v>0.875</v>
      </c>
      <c r="K310" s="27"/>
    </row>
    <row r="311" spans="1:11" ht="8.25" customHeight="1" x14ac:dyDescent="0.25">
      <c r="A311" s="73"/>
      <c r="B311" s="73"/>
      <c r="C311" s="362"/>
      <c r="D311" s="521"/>
      <c r="E311" s="382"/>
      <c r="F311" s="382"/>
      <c r="G311" s="382"/>
      <c r="H311" s="382"/>
      <c r="I311" s="382"/>
      <c r="J311" s="394"/>
      <c r="K311" s="27"/>
    </row>
    <row r="312" spans="1:11" x14ac:dyDescent="0.25">
      <c r="A312" s="54" t="s">
        <v>271</v>
      </c>
      <c r="B312" s="54" t="s">
        <v>10</v>
      </c>
      <c r="C312" s="366">
        <v>33604</v>
      </c>
      <c r="D312" s="542" t="s">
        <v>450</v>
      </c>
      <c r="E312" s="366">
        <v>30</v>
      </c>
      <c r="F312" s="366">
        <v>30</v>
      </c>
      <c r="G312" s="366">
        <v>94</v>
      </c>
      <c r="H312" s="366">
        <v>159</v>
      </c>
      <c r="I312" s="366">
        <v>30</v>
      </c>
      <c r="J312" s="395">
        <f t="shared" ref="J312:J317" si="10">G312/E312</f>
        <v>3.1333333333333333</v>
      </c>
      <c r="K312" s="27"/>
    </row>
    <row r="313" spans="1:11" x14ac:dyDescent="0.25">
      <c r="A313" s="41" t="s">
        <v>298</v>
      </c>
      <c r="B313" s="41" t="s">
        <v>6</v>
      </c>
      <c r="C313" s="388">
        <v>33604</v>
      </c>
      <c r="D313" s="543" t="s">
        <v>450</v>
      </c>
      <c r="E313" s="388">
        <v>24</v>
      </c>
      <c r="F313" s="388">
        <v>16</v>
      </c>
      <c r="G313" s="388">
        <v>77</v>
      </c>
      <c r="H313" s="388">
        <v>145</v>
      </c>
      <c r="I313" s="388">
        <v>13</v>
      </c>
      <c r="J313" s="389">
        <f t="shared" si="10"/>
        <v>3.2083333333333335</v>
      </c>
      <c r="K313" s="27"/>
    </row>
    <row r="314" spans="1:11" x14ac:dyDescent="0.25">
      <c r="A314" s="36"/>
      <c r="B314" s="36"/>
      <c r="C314" s="391"/>
      <c r="D314" s="544"/>
      <c r="E314" s="372">
        <f>SUM(E312:E313)</f>
        <v>54</v>
      </c>
      <c r="F314" s="372">
        <f>SUM(F312:F313)</f>
        <v>46</v>
      </c>
      <c r="G314" s="372">
        <f>SUM(G312:G313)</f>
        <v>171</v>
      </c>
      <c r="H314" s="372">
        <f>SUM(H312:H313)</f>
        <v>304</v>
      </c>
      <c r="I314" s="372">
        <f>SUM(I312:I313)</f>
        <v>43</v>
      </c>
      <c r="J314" s="396">
        <f t="shared" si="10"/>
        <v>3.1666666666666665</v>
      </c>
      <c r="K314" s="27"/>
    </row>
    <row r="315" spans="1:11" x14ac:dyDescent="0.25">
      <c r="A315" s="54" t="s">
        <v>282</v>
      </c>
      <c r="B315" s="54" t="s">
        <v>10</v>
      </c>
      <c r="C315" s="366">
        <v>33605</v>
      </c>
      <c r="D315" s="542" t="s">
        <v>451</v>
      </c>
      <c r="E315" s="366">
        <v>35</v>
      </c>
      <c r="F315" s="366">
        <v>34</v>
      </c>
      <c r="G315" s="366">
        <v>148</v>
      </c>
      <c r="H315" s="366">
        <v>205</v>
      </c>
      <c r="I315" s="366">
        <v>38</v>
      </c>
      <c r="J315" s="395">
        <f t="shared" si="10"/>
        <v>4.2285714285714286</v>
      </c>
      <c r="K315" s="27"/>
    </row>
    <row r="316" spans="1:11" x14ac:dyDescent="0.25">
      <c r="A316" s="41" t="s">
        <v>298</v>
      </c>
      <c r="B316" s="41" t="s">
        <v>6</v>
      </c>
      <c r="C316" s="388">
        <v>33605</v>
      </c>
      <c r="D316" s="543" t="s">
        <v>451</v>
      </c>
      <c r="E316" s="388">
        <v>24</v>
      </c>
      <c r="F316" s="388">
        <v>26</v>
      </c>
      <c r="G316" s="388">
        <v>139</v>
      </c>
      <c r="H316" s="388">
        <v>84</v>
      </c>
      <c r="I316" s="388">
        <v>24</v>
      </c>
      <c r="J316" s="389">
        <f t="shared" si="10"/>
        <v>5.791666666666667</v>
      </c>
      <c r="K316" s="27"/>
    </row>
    <row r="317" spans="1:11" x14ac:dyDescent="0.25">
      <c r="A317" s="36"/>
      <c r="B317" s="36"/>
      <c r="C317" s="391"/>
      <c r="D317" s="544"/>
      <c r="E317" s="372">
        <f>SUM(E315:E316)</f>
        <v>59</v>
      </c>
      <c r="F317" s="372">
        <f>SUM(F315:F316)</f>
        <v>60</v>
      </c>
      <c r="G317" s="372">
        <f>SUM(G315:G316)</f>
        <v>287</v>
      </c>
      <c r="H317" s="372">
        <f>SUM(H315:H316)</f>
        <v>289</v>
      </c>
      <c r="I317" s="372">
        <f>SUM(I315:I316)</f>
        <v>62</v>
      </c>
      <c r="J317" s="396">
        <f t="shared" si="10"/>
        <v>4.8644067796610173</v>
      </c>
      <c r="K317" s="27"/>
    </row>
    <row r="318" spans="1:11" ht="8.25" customHeight="1" x14ac:dyDescent="0.25">
      <c r="A318" s="73"/>
      <c r="B318" s="73"/>
      <c r="C318" s="362"/>
      <c r="D318" s="546"/>
      <c r="E318" s="382"/>
      <c r="F318" s="382"/>
      <c r="G318" s="382"/>
      <c r="H318" s="382"/>
      <c r="I318" s="382"/>
      <c r="J318" s="394"/>
      <c r="K318" s="27"/>
    </row>
    <row r="319" spans="1:11" x14ac:dyDescent="0.25">
      <c r="A319" s="147" t="s">
        <v>264</v>
      </c>
      <c r="B319" s="147" t="s">
        <v>11</v>
      </c>
      <c r="C319" s="377">
        <v>34301</v>
      </c>
      <c r="D319" s="519" t="s">
        <v>48</v>
      </c>
      <c r="E319" s="377">
        <v>10</v>
      </c>
      <c r="F319" s="377">
        <v>2</v>
      </c>
      <c r="G319" s="377">
        <v>4</v>
      </c>
      <c r="H319" s="377">
        <v>10</v>
      </c>
      <c r="I319" s="377">
        <v>4</v>
      </c>
      <c r="J319" s="551">
        <f>G319/E319</f>
        <v>0.4</v>
      </c>
      <c r="K319" s="27"/>
    </row>
    <row r="320" spans="1:11" ht="8.25" customHeight="1" x14ac:dyDescent="0.25">
      <c r="A320" s="73"/>
      <c r="B320" s="73"/>
      <c r="C320" s="362"/>
      <c r="D320" s="523"/>
      <c r="E320" s="382"/>
      <c r="F320" s="382"/>
      <c r="G320" s="382"/>
      <c r="H320" s="382"/>
      <c r="I320" s="382"/>
      <c r="J320" s="486"/>
      <c r="K320" s="27"/>
    </row>
    <row r="321" spans="1:11" s="5" customFormat="1" x14ac:dyDescent="0.25">
      <c r="A321" s="54" t="s">
        <v>263</v>
      </c>
      <c r="B321" s="54" t="s">
        <v>1</v>
      </c>
      <c r="C321" s="366">
        <v>34302</v>
      </c>
      <c r="D321" s="525" t="s">
        <v>452</v>
      </c>
      <c r="E321" s="366">
        <v>24</v>
      </c>
      <c r="F321" s="366">
        <v>22</v>
      </c>
      <c r="G321" s="366">
        <v>12</v>
      </c>
      <c r="H321" s="366">
        <v>33</v>
      </c>
      <c r="I321" s="366">
        <v>15</v>
      </c>
      <c r="J321" s="532">
        <f t="shared" ref="J321:J329" si="11">G321/E321</f>
        <v>0.5</v>
      </c>
      <c r="K321" s="29"/>
    </row>
    <row r="322" spans="1:11" s="5" customFormat="1" x14ac:dyDescent="0.25">
      <c r="A322" s="41" t="s">
        <v>269</v>
      </c>
      <c r="B322" s="41" t="s">
        <v>31</v>
      </c>
      <c r="C322" s="388">
        <v>34302</v>
      </c>
      <c r="D322" s="526" t="s">
        <v>453</v>
      </c>
      <c r="E322" s="388">
        <v>12</v>
      </c>
      <c r="F322" s="388">
        <v>8</v>
      </c>
      <c r="G322" s="388">
        <v>2</v>
      </c>
      <c r="H322" s="388">
        <v>11</v>
      </c>
      <c r="I322" s="388">
        <v>7</v>
      </c>
      <c r="J322" s="389">
        <f t="shared" si="11"/>
        <v>0.16666666666666666</v>
      </c>
      <c r="K322" s="29"/>
    </row>
    <row r="323" spans="1:11" x14ac:dyDescent="0.25">
      <c r="A323" s="41" t="s">
        <v>269</v>
      </c>
      <c r="B323" s="41" t="s">
        <v>31</v>
      </c>
      <c r="C323" s="388">
        <v>34302</v>
      </c>
      <c r="D323" s="526" t="s">
        <v>454</v>
      </c>
      <c r="E323" s="388">
        <v>12</v>
      </c>
      <c r="F323" s="388">
        <v>10</v>
      </c>
      <c r="G323" s="388">
        <v>4</v>
      </c>
      <c r="H323" s="388">
        <v>19</v>
      </c>
      <c r="I323" s="388">
        <v>7</v>
      </c>
      <c r="J323" s="389">
        <f t="shared" si="11"/>
        <v>0.33333333333333331</v>
      </c>
      <c r="K323" s="27"/>
    </row>
    <row r="324" spans="1:11" s="5" customFormat="1" x14ac:dyDescent="0.25">
      <c r="A324" s="41" t="s">
        <v>242</v>
      </c>
      <c r="B324" s="41" t="s">
        <v>7</v>
      </c>
      <c r="C324" s="388">
        <v>34302</v>
      </c>
      <c r="D324" s="526" t="s">
        <v>452</v>
      </c>
      <c r="E324" s="388">
        <v>12</v>
      </c>
      <c r="F324" s="606">
        <v>22</v>
      </c>
      <c r="G324" s="388">
        <v>8</v>
      </c>
      <c r="H324" s="388">
        <v>37</v>
      </c>
      <c r="I324" s="388">
        <v>14</v>
      </c>
      <c r="J324" s="389">
        <f t="shared" si="11"/>
        <v>0.66666666666666663</v>
      </c>
      <c r="K324" s="29"/>
    </row>
    <row r="325" spans="1:11" x14ac:dyDescent="0.25">
      <c r="A325" s="41" t="s">
        <v>242</v>
      </c>
      <c r="B325" s="41" t="s">
        <v>7</v>
      </c>
      <c r="C325" s="388">
        <v>34302</v>
      </c>
      <c r="D325" s="526" t="s">
        <v>453</v>
      </c>
      <c r="E325" s="388">
        <v>12</v>
      </c>
      <c r="F325" s="607"/>
      <c r="G325" s="388">
        <v>1</v>
      </c>
      <c r="H325" s="388">
        <v>12</v>
      </c>
      <c r="I325" s="388">
        <v>8</v>
      </c>
      <c r="J325" s="389">
        <f t="shared" si="11"/>
        <v>8.3333333333333329E-2</v>
      </c>
      <c r="K325" s="27"/>
    </row>
    <row r="326" spans="1:11" s="5" customFormat="1" x14ac:dyDescent="0.25">
      <c r="A326" s="41" t="s">
        <v>298</v>
      </c>
      <c r="B326" s="41" t="s">
        <v>6</v>
      </c>
      <c r="C326" s="388">
        <v>34302</v>
      </c>
      <c r="D326" s="526" t="s">
        <v>454</v>
      </c>
      <c r="E326" s="388">
        <v>30</v>
      </c>
      <c r="F326" s="388">
        <v>25</v>
      </c>
      <c r="G326" s="388">
        <v>21</v>
      </c>
      <c r="H326" s="388">
        <v>62</v>
      </c>
      <c r="I326" s="388">
        <v>29</v>
      </c>
      <c r="J326" s="527">
        <f t="shared" si="11"/>
        <v>0.7</v>
      </c>
      <c r="K326" s="29"/>
    </row>
    <row r="327" spans="1:11" x14ac:dyDescent="0.25">
      <c r="A327" s="41" t="s">
        <v>254</v>
      </c>
      <c r="B327" s="41" t="s">
        <v>40</v>
      </c>
      <c r="C327" s="388">
        <v>34302</v>
      </c>
      <c r="D327" s="526" t="s">
        <v>453</v>
      </c>
      <c r="E327" s="388">
        <v>12</v>
      </c>
      <c r="F327" s="605">
        <v>12</v>
      </c>
      <c r="G327" s="388">
        <v>0</v>
      </c>
      <c r="H327" s="388">
        <v>4</v>
      </c>
      <c r="I327" s="388">
        <v>1</v>
      </c>
      <c r="J327" s="535">
        <f t="shared" si="11"/>
        <v>0</v>
      </c>
      <c r="K327" s="27"/>
    </row>
    <row r="328" spans="1:11" x14ac:dyDescent="0.25">
      <c r="A328" s="41" t="s">
        <v>254</v>
      </c>
      <c r="B328" s="41" t="s">
        <v>40</v>
      </c>
      <c r="C328" s="388">
        <v>34302</v>
      </c>
      <c r="D328" s="526" t="s">
        <v>454</v>
      </c>
      <c r="E328" s="388">
        <v>12</v>
      </c>
      <c r="F328" s="605"/>
      <c r="G328" s="388">
        <v>3</v>
      </c>
      <c r="H328" s="388">
        <v>18</v>
      </c>
      <c r="I328" s="388">
        <v>6</v>
      </c>
      <c r="J328" s="389">
        <f t="shared" si="11"/>
        <v>0.25</v>
      </c>
      <c r="K328" s="27"/>
    </row>
    <row r="329" spans="1:11" x14ac:dyDescent="0.25">
      <c r="A329" s="72"/>
      <c r="B329" s="72"/>
      <c r="C329" s="391"/>
      <c r="D329" s="404"/>
      <c r="E329" s="372">
        <f>SUM(E321:E328)</f>
        <v>126</v>
      </c>
      <c r="F329" s="372">
        <f>SUM(F321:F328)</f>
        <v>99</v>
      </c>
      <c r="G329" s="372">
        <f>SUM(G321:G328)</f>
        <v>51</v>
      </c>
      <c r="H329" s="372">
        <f>SUM(H321:H328)</f>
        <v>196</v>
      </c>
      <c r="I329" s="372">
        <f>SUM(I321:I328)</f>
        <v>87</v>
      </c>
      <c r="J329" s="537">
        <f t="shared" si="11"/>
        <v>0.40476190476190477</v>
      </c>
      <c r="K329" s="27"/>
    </row>
    <row r="330" spans="1:11" ht="8.25" customHeight="1" x14ac:dyDescent="0.25">
      <c r="A330" s="383"/>
      <c r="B330" s="383"/>
      <c r="C330" s="522"/>
      <c r="D330" s="383"/>
      <c r="E330" s="382"/>
      <c r="F330" s="382"/>
      <c r="G330" s="382"/>
      <c r="H330" s="382"/>
      <c r="I330" s="382"/>
      <c r="J330" s="363"/>
      <c r="K330" s="27"/>
    </row>
    <row r="331" spans="1:11" x14ac:dyDescent="0.25">
      <c r="A331" s="383"/>
      <c r="B331" s="363"/>
      <c r="C331" s="362"/>
      <c r="D331" s="552" t="s">
        <v>125</v>
      </c>
      <c r="E331" s="377">
        <v>3347</v>
      </c>
      <c r="F331" s="377">
        <v>3118</v>
      </c>
      <c r="G331" s="377">
        <v>4246</v>
      </c>
      <c r="H331" s="377">
        <v>9251</v>
      </c>
      <c r="I331" s="377">
        <v>3304</v>
      </c>
      <c r="J331" s="520">
        <f>G331/E331</f>
        <v>1.2685987451449059</v>
      </c>
      <c r="K331" s="27"/>
    </row>
    <row r="332" spans="1:11" s="160" customFormat="1" x14ac:dyDescent="0.25">
      <c r="A332" s="553"/>
      <c r="B332" s="554"/>
      <c r="C332" s="554"/>
      <c r="D332" s="555" t="s">
        <v>126</v>
      </c>
      <c r="E332" s="377">
        <v>2707</v>
      </c>
      <c r="F332" s="377">
        <v>2486</v>
      </c>
      <c r="G332" s="377">
        <v>3482</v>
      </c>
      <c r="H332" s="377">
        <v>7406</v>
      </c>
      <c r="I332" s="377">
        <v>2630</v>
      </c>
      <c r="J332" s="520">
        <f>G332/E332</f>
        <v>1.2862947912818619</v>
      </c>
      <c r="K332" s="165"/>
    </row>
    <row r="333" spans="1:11" s="160" customFormat="1" ht="8.25" customHeight="1" x14ac:dyDescent="0.25">
      <c r="A333" s="553"/>
      <c r="B333" s="553"/>
      <c r="C333" s="553"/>
      <c r="D333" s="556"/>
      <c r="E333" s="557"/>
      <c r="F333" s="557"/>
      <c r="G333" s="557"/>
      <c r="H333" s="557"/>
      <c r="I333" s="557"/>
      <c r="J333" s="378"/>
      <c r="K333" s="164"/>
    </row>
    <row r="334" spans="1:11" x14ac:dyDescent="0.25">
      <c r="A334" s="383"/>
      <c r="B334" s="383"/>
      <c r="C334" s="362"/>
      <c r="D334" s="552" t="s">
        <v>127</v>
      </c>
      <c r="E334" s="558">
        <v>194</v>
      </c>
      <c r="F334" s="558">
        <v>185</v>
      </c>
      <c r="G334" s="558">
        <v>291</v>
      </c>
      <c r="H334" s="558">
        <v>519</v>
      </c>
      <c r="I334" s="558">
        <v>200</v>
      </c>
      <c r="J334" s="551">
        <f>G334/E334</f>
        <v>1.5</v>
      </c>
      <c r="K334" s="27"/>
    </row>
    <row r="335" spans="1:11" ht="8.25" customHeight="1" x14ac:dyDescent="0.25">
      <c r="A335" s="383"/>
      <c r="B335" s="363"/>
      <c r="C335" s="363"/>
      <c r="D335" s="363"/>
      <c r="E335" s="378"/>
      <c r="F335" s="378"/>
      <c r="G335" s="378"/>
      <c r="H335" s="378"/>
      <c r="I335" s="378"/>
      <c r="J335" s="378"/>
      <c r="K335" s="27"/>
    </row>
    <row r="336" spans="1:11" ht="12.75" customHeight="1" x14ac:dyDescent="0.25">
      <c r="A336" s="383"/>
      <c r="B336" s="383"/>
      <c r="C336" s="362"/>
      <c r="D336" s="552" t="s">
        <v>128</v>
      </c>
      <c r="E336" s="388">
        <v>2817</v>
      </c>
      <c r="F336" s="388">
        <v>2557</v>
      </c>
      <c r="G336" s="388">
        <v>3225</v>
      </c>
      <c r="H336" s="388">
        <v>7029</v>
      </c>
      <c r="I336" s="388">
        <v>2764</v>
      </c>
      <c r="J336" s="520">
        <f>G336/E336</f>
        <v>1.1448349307774228</v>
      </c>
      <c r="K336" s="27"/>
    </row>
    <row r="337" spans="1:11" x14ac:dyDescent="0.25">
      <c r="A337" s="383"/>
      <c r="B337" s="383"/>
      <c r="C337" s="362"/>
      <c r="D337" s="552" t="s">
        <v>129</v>
      </c>
      <c r="E337" s="377">
        <v>3237</v>
      </c>
      <c r="F337" s="377">
        <v>3047</v>
      </c>
      <c r="G337" s="377">
        <v>4503</v>
      </c>
      <c r="H337" s="377">
        <v>9628</v>
      </c>
      <c r="I337" s="377">
        <v>3170</v>
      </c>
      <c r="J337" s="389">
        <f>G337/E337</f>
        <v>1.3911028730305839</v>
      </c>
      <c r="K337" s="27"/>
    </row>
    <row r="338" spans="1:11" ht="8.25" customHeight="1" x14ac:dyDescent="0.25">
      <c r="A338" s="383"/>
      <c r="B338" s="383"/>
      <c r="C338" s="362"/>
      <c r="D338" s="378"/>
      <c r="E338" s="379"/>
      <c r="F338" s="379"/>
      <c r="G338" s="379"/>
      <c r="H338" s="379"/>
      <c r="I338" s="379"/>
      <c r="J338" s="379"/>
      <c r="K338" s="117"/>
    </row>
    <row r="339" spans="1:11" x14ac:dyDescent="0.25">
      <c r="A339" s="383"/>
      <c r="B339" s="383"/>
      <c r="C339" s="362"/>
      <c r="D339" s="519" t="s">
        <v>130</v>
      </c>
      <c r="E339" s="414">
        <v>6248</v>
      </c>
      <c r="F339" s="414">
        <v>5789</v>
      </c>
      <c r="G339" s="414">
        <v>8019</v>
      </c>
      <c r="H339" s="414">
        <v>17176</v>
      </c>
      <c r="I339" s="414">
        <v>6134</v>
      </c>
      <c r="J339" s="408">
        <f>G339/E339</f>
        <v>1.283450704225352</v>
      </c>
      <c r="K339" s="27"/>
    </row>
    <row r="340" spans="1:11" x14ac:dyDescent="0.25">
      <c r="A340" s="117"/>
      <c r="B340" s="117"/>
      <c r="C340" s="150"/>
      <c r="D340" s="30"/>
      <c r="E340" s="28"/>
      <c r="F340" s="28"/>
      <c r="G340" s="28"/>
      <c r="H340" s="28"/>
      <c r="I340" s="28"/>
      <c r="J340" s="27"/>
      <c r="K340" s="27"/>
    </row>
    <row r="341" spans="1:11" x14ac:dyDescent="0.25">
      <c r="A341" s="117"/>
      <c r="B341" s="117"/>
      <c r="C341" s="150"/>
      <c r="D341" s="30"/>
      <c r="E341" s="28"/>
      <c r="F341" s="28"/>
      <c r="G341" s="28"/>
      <c r="H341" s="28"/>
      <c r="I341" s="28"/>
      <c r="J341" s="27"/>
      <c r="K341" s="27"/>
    </row>
    <row r="342" spans="1:11" x14ac:dyDescent="0.25">
      <c r="A342" s="11"/>
      <c r="B342" s="11"/>
      <c r="D342" s="6"/>
      <c r="E342" s="7"/>
      <c r="F342" s="7"/>
      <c r="G342" s="7"/>
      <c r="H342" s="7"/>
      <c r="I342" s="7"/>
      <c r="J342" s="8"/>
      <c r="K342" s="8"/>
    </row>
    <row r="343" spans="1:11" x14ac:dyDescent="0.25">
      <c r="A343" s="11"/>
      <c r="B343" s="11"/>
      <c r="D343" s="6"/>
      <c r="E343" s="7">
        <f>E339-E334</f>
        <v>6054</v>
      </c>
      <c r="F343" s="7">
        <f>F339-F334</f>
        <v>5604</v>
      </c>
      <c r="G343" s="7">
        <f>G339-G334</f>
        <v>7728</v>
      </c>
      <c r="H343" s="7">
        <f>H339-H334</f>
        <v>16657</v>
      </c>
      <c r="I343" s="7">
        <f>I339-I334</f>
        <v>5934</v>
      </c>
      <c r="J343" s="7"/>
      <c r="K343" s="8"/>
    </row>
    <row r="344" spans="1:11" x14ac:dyDescent="0.25">
      <c r="A344" s="11"/>
      <c r="B344" s="11"/>
      <c r="D344" s="6"/>
      <c r="E344" s="7"/>
      <c r="F344" s="7"/>
      <c r="G344" s="7"/>
      <c r="H344" s="7"/>
      <c r="I344" s="7"/>
      <c r="J344" s="8"/>
      <c r="K344" s="8"/>
    </row>
    <row r="345" spans="1:11" x14ac:dyDescent="0.25">
      <c r="D345" s="6"/>
      <c r="J345" s="8"/>
      <c r="K345" s="8"/>
    </row>
    <row r="346" spans="1:11" x14ac:dyDescent="0.25">
      <c r="A346" s="11"/>
      <c r="B346" s="11"/>
      <c r="D346" s="6"/>
      <c r="E346" s="7"/>
      <c r="F346" s="7"/>
      <c r="G346" s="7"/>
      <c r="H346" s="7"/>
      <c r="I346" s="7"/>
      <c r="J346" s="8"/>
      <c r="K346" s="8"/>
    </row>
    <row r="347" spans="1:11" x14ac:dyDescent="0.25">
      <c r="A347" s="11"/>
      <c r="B347" s="11"/>
      <c r="D347" s="6"/>
      <c r="E347" s="7"/>
      <c r="F347" s="7"/>
      <c r="G347" s="7"/>
      <c r="H347" s="7"/>
      <c r="I347" s="7"/>
      <c r="J347" s="8"/>
      <c r="K347" s="8"/>
    </row>
    <row r="348" spans="1:11" x14ac:dyDescent="0.25">
      <c r="A348" s="11"/>
      <c r="B348" s="11"/>
      <c r="D348" s="6"/>
      <c r="E348" s="7"/>
      <c r="F348" s="7"/>
      <c r="G348" s="7"/>
      <c r="H348" s="7"/>
      <c r="I348" s="7"/>
      <c r="J348" s="8"/>
      <c r="K348" s="8"/>
    </row>
    <row r="349" spans="1:11" x14ac:dyDescent="0.25">
      <c r="A349" s="11"/>
      <c r="B349" s="11"/>
      <c r="D349" s="6"/>
      <c r="E349" s="7"/>
      <c r="F349" s="7"/>
      <c r="G349" s="7"/>
      <c r="H349" s="7"/>
      <c r="I349" s="7"/>
      <c r="J349" s="8"/>
      <c r="K349" s="8"/>
    </row>
    <row r="350" spans="1:11" x14ac:dyDescent="0.25">
      <c r="A350" s="11"/>
      <c r="B350" s="11"/>
      <c r="D350" s="6"/>
      <c r="E350" s="7"/>
      <c r="F350" s="7"/>
      <c r="G350" s="7"/>
      <c r="H350" s="7"/>
      <c r="I350" s="7"/>
      <c r="J350" s="8"/>
      <c r="K350" s="8"/>
    </row>
    <row r="351" spans="1:11" x14ac:dyDescent="0.25">
      <c r="A351" s="11"/>
      <c r="B351" s="11"/>
      <c r="D351" s="6"/>
      <c r="E351" s="7"/>
      <c r="F351" s="7"/>
      <c r="G351" s="7"/>
      <c r="H351" s="7"/>
      <c r="I351" s="7"/>
      <c r="J351" s="8"/>
      <c r="K351" s="8"/>
    </row>
    <row r="352" spans="1:11" x14ac:dyDescent="0.25">
      <c r="A352" s="11"/>
      <c r="B352" s="11"/>
      <c r="D352" s="6"/>
      <c r="E352" s="7"/>
      <c r="F352" s="7"/>
      <c r="G352" s="7"/>
      <c r="H352" s="7"/>
      <c r="I352" s="7"/>
      <c r="J352" s="8"/>
      <c r="K352" s="8"/>
    </row>
    <row r="353" spans="1:27" x14ac:dyDescent="0.25">
      <c r="A353" s="11"/>
      <c r="B353" s="11"/>
      <c r="D353" s="6"/>
      <c r="E353" s="7"/>
      <c r="F353" s="7"/>
      <c r="G353" s="7"/>
      <c r="H353" s="7"/>
      <c r="I353" s="7"/>
      <c r="J353" s="8"/>
      <c r="K353" s="8"/>
    </row>
    <row r="354" spans="1:27" x14ac:dyDescent="0.25">
      <c r="A354" s="11"/>
      <c r="B354" s="11"/>
      <c r="D354" s="6"/>
      <c r="E354" s="7"/>
      <c r="F354" s="7"/>
      <c r="G354" s="7"/>
      <c r="H354" s="7"/>
      <c r="I354" s="7"/>
      <c r="J354" s="8"/>
      <c r="K354" s="8"/>
    </row>
    <row r="355" spans="1:27" x14ac:dyDescent="0.25">
      <c r="A355" s="11"/>
      <c r="B355" s="11"/>
      <c r="D355" s="6"/>
      <c r="E355" s="7"/>
      <c r="F355" s="7"/>
      <c r="G355" s="7"/>
      <c r="H355" s="7"/>
      <c r="I355" s="7"/>
      <c r="J355" s="8"/>
      <c r="K355" s="8"/>
    </row>
    <row r="356" spans="1:27" x14ac:dyDescent="0.25">
      <c r="A356" s="11"/>
      <c r="B356" s="11"/>
      <c r="D356" s="6"/>
      <c r="E356" s="7"/>
      <c r="F356" s="7"/>
      <c r="G356" s="7"/>
      <c r="H356" s="7"/>
      <c r="I356" s="7"/>
      <c r="J356" s="8"/>
      <c r="K356" s="8"/>
    </row>
    <row r="357" spans="1:27" x14ac:dyDescent="0.25">
      <c r="A357" s="11"/>
      <c r="B357" s="11"/>
      <c r="D357" s="6"/>
      <c r="E357" s="7"/>
      <c r="F357" s="7"/>
      <c r="G357" s="7"/>
      <c r="H357" s="7"/>
      <c r="I357" s="7"/>
      <c r="J357" s="8"/>
      <c r="K357" s="8"/>
    </row>
    <row r="358" spans="1:27" x14ac:dyDescent="0.25">
      <c r="A358" s="11"/>
      <c r="B358" s="11"/>
      <c r="D358" s="6"/>
      <c r="E358" s="7"/>
      <c r="F358" s="7"/>
      <c r="G358" s="7"/>
      <c r="H358" s="7"/>
      <c r="I358" s="7"/>
      <c r="J358" s="8"/>
      <c r="K358" s="8"/>
    </row>
    <row r="359" spans="1:27" x14ac:dyDescent="0.25">
      <c r="A359" s="11"/>
      <c r="B359" s="11"/>
      <c r="D359" s="6"/>
      <c r="E359" s="7"/>
      <c r="F359" s="7"/>
      <c r="G359" s="7"/>
      <c r="H359" s="7"/>
      <c r="I359" s="7"/>
      <c r="J359" s="8"/>
      <c r="K359" s="8"/>
    </row>
    <row r="360" spans="1:27" x14ac:dyDescent="0.25">
      <c r="A360" s="11"/>
      <c r="B360" s="11"/>
      <c r="D360" s="6"/>
      <c r="E360" s="7"/>
      <c r="F360" s="7"/>
      <c r="G360" s="7"/>
      <c r="H360" s="7"/>
      <c r="I360" s="7"/>
      <c r="J360" s="8"/>
      <c r="K360" s="8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x14ac:dyDescent="0.25">
      <c r="A361" s="11"/>
      <c r="B361" s="11"/>
      <c r="D361" s="6"/>
      <c r="E361" s="7"/>
      <c r="F361" s="7"/>
      <c r="G361" s="7"/>
      <c r="H361" s="7"/>
      <c r="I361" s="7"/>
      <c r="J361" s="8"/>
      <c r="K361" s="8"/>
    </row>
    <row r="362" spans="1:27" x14ac:dyDescent="0.25">
      <c r="A362" s="11"/>
      <c r="B362" s="11"/>
      <c r="D362" s="6"/>
      <c r="E362" s="7"/>
      <c r="F362" s="7"/>
      <c r="G362" s="7"/>
      <c r="H362" s="7"/>
      <c r="I362" s="7"/>
      <c r="J362" s="8"/>
      <c r="K362" s="8"/>
    </row>
    <row r="363" spans="1:27" x14ac:dyDescent="0.25">
      <c r="A363" s="11"/>
      <c r="B363" s="11"/>
      <c r="D363" s="6"/>
      <c r="E363" s="7"/>
      <c r="F363" s="7"/>
      <c r="G363" s="7"/>
      <c r="H363" s="7"/>
      <c r="I363" s="7"/>
      <c r="J363" s="8"/>
      <c r="K363" s="8"/>
    </row>
    <row r="364" spans="1:27" x14ac:dyDescent="0.25">
      <c r="A364" s="11"/>
      <c r="B364" s="11"/>
      <c r="D364" s="6"/>
      <c r="E364" s="7"/>
      <c r="F364" s="7"/>
      <c r="G364" s="7"/>
      <c r="H364" s="7"/>
      <c r="I364" s="7"/>
      <c r="J364" s="8"/>
      <c r="K364" s="8"/>
    </row>
    <row r="365" spans="1:27" x14ac:dyDescent="0.25">
      <c r="J365" s="8"/>
      <c r="K365" s="8"/>
    </row>
    <row r="366" spans="1:27" x14ac:dyDescent="0.25">
      <c r="A366" s="11"/>
      <c r="B366" s="11"/>
      <c r="D366" s="6"/>
      <c r="E366" s="7"/>
      <c r="F366" s="7"/>
      <c r="G366" s="7"/>
      <c r="H366" s="7"/>
      <c r="I366" s="7"/>
      <c r="J366" s="8"/>
      <c r="K366" s="8"/>
    </row>
    <row r="367" spans="1:27" x14ac:dyDescent="0.25">
      <c r="J367" s="8"/>
      <c r="K367" s="8"/>
    </row>
    <row r="368" spans="1:27" x14ac:dyDescent="0.25">
      <c r="J368" s="8"/>
      <c r="K368" s="8"/>
    </row>
    <row r="369" spans="1:11" x14ac:dyDescent="0.25">
      <c r="J369" s="8"/>
      <c r="K369" s="8"/>
    </row>
    <row r="370" spans="1:11" x14ac:dyDescent="0.25">
      <c r="J370" s="8"/>
      <c r="K370" s="8"/>
    </row>
    <row r="371" spans="1:11" ht="17.399999999999999" x14ac:dyDescent="0.3">
      <c r="A371" s="91"/>
      <c r="B371" s="91"/>
      <c r="E371" s="92"/>
      <c r="F371" s="93"/>
      <c r="G371" s="93"/>
      <c r="H371" s="93"/>
      <c r="I371" s="93"/>
      <c r="J371" s="8"/>
      <c r="K371" s="8"/>
    </row>
    <row r="372" spans="1:11" x14ac:dyDescent="0.25">
      <c r="J372" s="8"/>
      <c r="K372" s="8"/>
    </row>
    <row r="373" spans="1:11" x14ac:dyDescent="0.25">
      <c r="J373" s="8"/>
      <c r="K373" s="8"/>
    </row>
    <row r="374" spans="1:11" x14ac:dyDescent="0.25">
      <c r="J374" s="8"/>
      <c r="K374" s="8"/>
    </row>
    <row r="375" spans="1:11" x14ac:dyDescent="0.25">
      <c r="J375" s="8"/>
      <c r="K375" s="8"/>
    </row>
    <row r="376" spans="1:11" x14ac:dyDescent="0.25">
      <c r="J376" s="8"/>
      <c r="K376" s="8"/>
    </row>
    <row r="377" spans="1:11" x14ac:dyDescent="0.25">
      <c r="J377" s="8"/>
      <c r="K377" s="8"/>
    </row>
    <row r="378" spans="1:11" x14ac:dyDescent="0.25">
      <c r="J378" s="8"/>
      <c r="K378" s="8"/>
    </row>
    <row r="379" spans="1:11" x14ac:dyDescent="0.25">
      <c r="J379" s="8"/>
      <c r="K379" s="8"/>
    </row>
    <row r="380" spans="1:11" x14ac:dyDescent="0.25">
      <c r="J380" s="8"/>
      <c r="K380" s="8"/>
    </row>
  </sheetData>
  <mergeCells count="7">
    <mergeCell ref="A2:B2"/>
    <mergeCell ref="F327:F328"/>
    <mergeCell ref="F324:F325"/>
    <mergeCell ref="F68:F69"/>
    <mergeCell ref="F35:F36"/>
    <mergeCell ref="F66:F67"/>
    <mergeCell ref="F105:F107"/>
  </mergeCells>
  <printOptions horizontalCentered="1"/>
  <pageMargins left="0.39370078740157483" right="0.43307086614173229" top="0.59055118110236227" bottom="0.55118110236220474" header="0.43307086614173229" footer="0.39370078740157483"/>
  <pageSetup paperSize="9" scale="90" firstPageNumber="6" orientation="landscape" useFirstPageNumber="1" r:id="rId1"/>
  <headerFooter alignWithMargins="0">
    <oddFooter>&amp;L&amp;8Rectorat - SAIO&amp;C&amp;P&amp;R&amp;8Tableaux doc références 2002  - BEP</oddFooter>
  </headerFooter>
  <rowBreaks count="6" manualBreakCount="6">
    <brk id="45" max="9" man="1"/>
    <brk id="90" max="9" man="1"/>
    <brk id="135" max="9" man="1"/>
    <brk id="181" max="9" man="1"/>
    <brk id="224" max="9" man="1"/>
    <brk id="269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8"/>
  <sheetViews>
    <sheetView zoomScale="75" zoomScaleNormal="75" workbookViewId="0">
      <selection activeCell="H9" sqref="H9"/>
    </sheetView>
  </sheetViews>
  <sheetFormatPr defaultColWidth="11.44140625" defaultRowHeight="13.2" x14ac:dyDescent="0.25"/>
  <cols>
    <col min="1" max="1" width="20.5546875" style="76" bestFit="1" customWidth="1"/>
    <col min="2" max="2" width="14.5546875" style="76" bestFit="1" customWidth="1"/>
    <col min="3" max="3" width="7" style="10" customWidth="1"/>
    <col min="4" max="4" width="49.33203125" style="6" customWidth="1"/>
    <col min="5" max="5" width="8.109375" style="7" customWidth="1"/>
    <col min="6" max="6" width="9.88671875" style="7" customWidth="1"/>
    <col min="7" max="7" width="8.109375" style="7" customWidth="1"/>
    <col min="8" max="8" width="9.109375" style="7" customWidth="1"/>
    <col min="9" max="9" width="6.88671875" style="7" customWidth="1"/>
    <col min="10" max="10" width="9.44140625" style="5" customWidth="1"/>
    <col min="11" max="11" width="11.44140625" style="27"/>
    <col min="12" max="16384" width="11.44140625" style="8"/>
  </cols>
  <sheetData>
    <row r="1" spans="1:14" s="27" customFormat="1" x14ac:dyDescent="0.25">
      <c r="A1" s="15" t="s">
        <v>255</v>
      </c>
      <c r="B1" s="86"/>
      <c r="C1" s="34"/>
      <c r="D1" s="29"/>
      <c r="E1" s="31"/>
      <c r="F1" s="31"/>
      <c r="G1" s="31"/>
      <c r="H1" s="31"/>
      <c r="I1" s="31"/>
      <c r="J1" s="29"/>
    </row>
    <row r="2" spans="1:14" s="82" customFormat="1" ht="39.6" x14ac:dyDescent="0.25">
      <c r="A2" s="609" t="s">
        <v>0</v>
      </c>
      <c r="B2" s="610"/>
      <c r="C2" s="57" t="s">
        <v>120</v>
      </c>
      <c r="D2" s="57" t="s">
        <v>121</v>
      </c>
      <c r="E2" s="57" t="s">
        <v>181</v>
      </c>
      <c r="F2" s="58" t="s">
        <v>183</v>
      </c>
      <c r="G2" s="58" t="s">
        <v>182</v>
      </c>
      <c r="H2" s="58" t="s">
        <v>123</v>
      </c>
      <c r="I2" s="58" t="s">
        <v>124</v>
      </c>
      <c r="J2" s="57" t="s">
        <v>739</v>
      </c>
    </row>
    <row r="3" spans="1:14" x14ac:dyDescent="0.25">
      <c r="A3" s="54" t="s">
        <v>240</v>
      </c>
      <c r="B3" s="45" t="s">
        <v>10</v>
      </c>
      <c r="C3" s="37">
        <v>22003</v>
      </c>
      <c r="D3" s="42" t="s">
        <v>395</v>
      </c>
      <c r="E3" s="20">
        <v>16</v>
      </c>
      <c r="F3" s="20">
        <v>15</v>
      </c>
      <c r="G3" s="20">
        <v>14</v>
      </c>
      <c r="H3" s="20">
        <v>35</v>
      </c>
      <c r="I3" s="20">
        <v>18</v>
      </c>
      <c r="J3" s="21">
        <f t="shared" ref="J3:J91" si="0">G3/E3</f>
        <v>0.875</v>
      </c>
      <c r="K3" s="34"/>
      <c r="L3" s="10"/>
      <c r="M3" s="10"/>
      <c r="N3" s="10"/>
    </row>
    <row r="4" spans="1:14" x14ac:dyDescent="0.25">
      <c r="A4" s="41" t="s">
        <v>243</v>
      </c>
      <c r="B4" s="46" t="s">
        <v>26</v>
      </c>
      <c r="C4" s="39">
        <v>22003</v>
      </c>
      <c r="D4" s="47" t="s">
        <v>395</v>
      </c>
      <c r="E4" s="25">
        <v>12</v>
      </c>
      <c r="F4" s="25">
        <v>11</v>
      </c>
      <c r="G4" s="25">
        <v>16</v>
      </c>
      <c r="H4" s="25">
        <v>23</v>
      </c>
      <c r="I4" s="25">
        <v>13</v>
      </c>
      <c r="J4" s="26">
        <f t="shared" si="0"/>
        <v>1.3333333333333333</v>
      </c>
    </row>
    <row r="5" spans="1:14" x14ac:dyDescent="0.25">
      <c r="A5" s="41" t="s">
        <v>244</v>
      </c>
      <c r="B5" s="46" t="s">
        <v>32</v>
      </c>
      <c r="C5" s="39">
        <v>22003</v>
      </c>
      <c r="D5" s="47" t="s">
        <v>395</v>
      </c>
      <c r="E5" s="25">
        <v>8</v>
      </c>
      <c r="F5" s="25">
        <v>0</v>
      </c>
      <c r="G5" s="25">
        <v>1</v>
      </c>
      <c r="H5" s="25">
        <v>4</v>
      </c>
      <c r="I5" s="25">
        <v>0</v>
      </c>
      <c r="J5" s="26">
        <f t="shared" si="0"/>
        <v>0.125</v>
      </c>
    </row>
    <row r="6" spans="1:14" x14ac:dyDescent="0.25">
      <c r="A6" s="41" t="s">
        <v>245</v>
      </c>
      <c r="B6" s="46" t="s">
        <v>6</v>
      </c>
      <c r="C6" s="39">
        <v>22003</v>
      </c>
      <c r="D6" s="47" t="s">
        <v>395</v>
      </c>
      <c r="E6" s="25">
        <v>12</v>
      </c>
      <c r="F6" s="25">
        <v>10</v>
      </c>
      <c r="G6" s="25">
        <v>12</v>
      </c>
      <c r="H6" s="25">
        <v>33</v>
      </c>
      <c r="I6" s="25">
        <v>11</v>
      </c>
      <c r="J6" s="139">
        <f t="shared" si="0"/>
        <v>1</v>
      </c>
      <c r="K6" s="84"/>
      <c r="L6" s="5"/>
      <c r="M6" s="5"/>
      <c r="N6" s="5"/>
    </row>
    <row r="7" spans="1:14" x14ac:dyDescent="0.25">
      <c r="A7" s="41" t="s">
        <v>247</v>
      </c>
      <c r="B7" s="46" t="s">
        <v>27</v>
      </c>
      <c r="C7" s="39">
        <v>22003</v>
      </c>
      <c r="D7" s="47" t="s">
        <v>395</v>
      </c>
      <c r="E7" s="25">
        <v>12</v>
      </c>
      <c r="F7" s="25">
        <v>12</v>
      </c>
      <c r="G7" s="25">
        <v>27</v>
      </c>
      <c r="H7" s="25">
        <v>28</v>
      </c>
      <c r="I7" s="25">
        <v>16</v>
      </c>
      <c r="J7" s="26">
        <f t="shared" si="0"/>
        <v>2.25</v>
      </c>
      <c r="K7" s="83"/>
    </row>
    <row r="8" spans="1:14" x14ac:dyDescent="0.25">
      <c r="A8" s="36"/>
      <c r="B8" s="44"/>
      <c r="C8" s="38"/>
      <c r="D8" s="43"/>
      <c r="E8" s="22">
        <f>SUM(E3:E7)</f>
        <v>60</v>
      </c>
      <c r="F8" s="22">
        <f>SUM(F3:F7)</f>
        <v>48</v>
      </c>
      <c r="G8" s="22">
        <f>SUM(G3:G7)</f>
        <v>70</v>
      </c>
      <c r="H8" s="22">
        <f>SUM(H3:H7)</f>
        <v>123</v>
      </c>
      <c r="I8" s="22">
        <f>SUM(I3:I7)</f>
        <v>58</v>
      </c>
      <c r="J8" s="49">
        <f>G8/E8</f>
        <v>1.1666666666666667</v>
      </c>
      <c r="K8" s="83"/>
    </row>
    <row r="9" spans="1:14" ht="10.5" customHeight="1" x14ac:dyDescent="0.25">
      <c r="A9" s="73"/>
      <c r="B9" s="69"/>
      <c r="C9" s="34"/>
      <c r="D9" s="32"/>
      <c r="E9" s="16"/>
      <c r="F9" s="16"/>
      <c r="G9" s="28"/>
      <c r="H9" s="28"/>
      <c r="I9" s="28"/>
      <c r="J9" s="115"/>
    </row>
    <row r="10" spans="1:14" x14ac:dyDescent="0.25">
      <c r="A10" s="54" t="s">
        <v>230</v>
      </c>
      <c r="B10" s="45" t="s">
        <v>31</v>
      </c>
      <c r="C10" s="37">
        <v>22101</v>
      </c>
      <c r="D10" s="42" t="s">
        <v>396</v>
      </c>
      <c r="E10" s="20">
        <v>8</v>
      </c>
      <c r="F10" s="20">
        <v>11</v>
      </c>
      <c r="G10" s="20">
        <v>19</v>
      </c>
      <c r="H10" s="20">
        <v>65</v>
      </c>
      <c r="I10" s="20">
        <v>9</v>
      </c>
      <c r="J10" s="21">
        <f t="shared" si="0"/>
        <v>2.375</v>
      </c>
    </row>
    <row r="11" spans="1:14" s="5" customFormat="1" x14ac:dyDescent="0.25">
      <c r="A11" s="41" t="s">
        <v>242</v>
      </c>
      <c r="B11" s="46" t="s">
        <v>7</v>
      </c>
      <c r="C11" s="39">
        <v>22101</v>
      </c>
      <c r="D11" s="47" t="s">
        <v>396</v>
      </c>
      <c r="E11" s="25">
        <v>8</v>
      </c>
      <c r="F11" s="25">
        <v>6</v>
      </c>
      <c r="G11" s="25">
        <v>12</v>
      </c>
      <c r="H11" s="25">
        <v>24</v>
      </c>
      <c r="I11" s="25">
        <v>11</v>
      </c>
      <c r="J11" s="109">
        <f t="shared" si="0"/>
        <v>1.5</v>
      </c>
      <c r="K11" s="29"/>
    </row>
    <row r="12" spans="1:14" s="5" customFormat="1" x14ac:dyDescent="0.25">
      <c r="A12" s="41" t="s">
        <v>246</v>
      </c>
      <c r="B12" s="46" t="s">
        <v>6</v>
      </c>
      <c r="C12" s="39">
        <v>22101</v>
      </c>
      <c r="D12" s="47" t="s">
        <v>396</v>
      </c>
      <c r="E12" s="25">
        <v>8</v>
      </c>
      <c r="F12" s="25">
        <v>8</v>
      </c>
      <c r="G12" s="25">
        <v>48</v>
      </c>
      <c r="H12" s="25">
        <v>86</v>
      </c>
      <c r="I12" s="25">
        <v>9</v>
      </c>
      <c r="J12" s="139">
        <f t="shared" si="0"/>
        <v>6</v>
      </c>
      <c r="K12" s="29"/>
    </row>
    <row r="13" spans="1:14" s="5" customFormat="1" x14ac:dyDescent="0.25">
      <c r="A13" s="36"/>
      <c r="B13" s="44"/>
      <c r="C13" s="38"/>
      <c r="D13" s="43"/>
      <c r="E13" s="22">
        <f>SUM(E10:E12)</f>
        <v>24</v>
      </c>
      <c r="F13" s="22">
        <f>SUM(F10:F12)</f>
        <v>25</v>
      </c>
      <c r="G13" s="22">
        <f>SUM(G10:G12)</f>
        <v>79</v>
      </c>
      <c r="H13" s="22">
        <f>SUM(H10:H12)</f>
        <v>175</v>
      </c>
      <c r="I13" s="22">
        <f>SUM(I10:I12)</f>
        <v>29</v>
      </c>
      <c r="J13" s="49">
        <f>G13/E13</f>
        <v>3.2916666666666665</v>
      </c>
      <c r="K13" s="29"/>
    </row>
    <row r="14" spans="1:14" s="5" customFormat="1" ht="11.25" customHeight="1" x14ac:dyDescent="0.25">
      <c r="A14" s="73"/>
      <c r="B14" s="69"/>
      <c r="C14" s="34"/>
      <c r="D14" s="32"/>
      <c r="E14" s="16"/>
      <c r="F14" s="16"/>
      <c r="G14" s="28"/>
      <c r="H14" s="28"/>
      <c r="I14" s="28"/>
      <c r="J14" s="116"/>
      <c r="K14" s="84"/>
    </row>
    <row r="15" spans="1:14" x14ac:dyDescent="0.25">
      <c r="A15" s="74" t="s">
        <v>230</v>
      </c>
      <c r="B15" s="70" t="s">
        <v>31</v>
      </c>
      <c r="C15" s="51">
        <v>22131</v>
      </c>
      <c r="D15" s="52" t="s">
        <v>397</v>
      </c>
      <c r="E15" s="53">
        <v>8</v>
      </c>
      <c r="F15" s="53">
        <v>5</v>
      </c>
      <c r="G15" s="53">
        <v>31</v>
      </c>
      <c r="H15" s="53">
        <v>63</v>
      </c>
      <c r="I15" s="53">
        <v>9</v>
      </c>
      <c r="J15" s="169">
        <f t="shared" si="0"/>
        <v>3.875</v>
      </c>
    </row>
    <row r="16" spans="1:14" ht="11.25" customHeight="1" x14ac:dyDescent="0.25">
      <c r="A16" s="73"/>
      <c r="B16" s="69"/>
      <c r="C16" s="34"/>
      <c r="D16" s="32"/>
      <c r="E16" s="28"/>
      <c r="F16" s="28"/>
      <c r="G16" s="28"/>
      <c r="H16" s="28"/>
      <c r="I16" s="28"/>
      <c r="J16" s="115"/>
    </row>
    <row r="17" spans="1:11" x14ac:dyDescent="0.25">
      <c r="A17" s="74" t="s">
        <v>225</v>
      </c>
      <c r="B17" s="70" t="s">
        <v>3</v>
      </c>
      <c r="C17" s="51">
        <v>23002</v>
      </c>
      <c r="D17" s="52" t="s">
        <v>398</v>
      </c>
      <c r="E17" s="53">
        <v>12</v>
      </c>
      <c r="F17" s="53">
        <v>7</v>
      </c>
      <c r="G17" s="53">
        <v>13</v>
      </c>
      <c r="H17" s="53">
        <v>34</v>
      </c>
      <c r="I17" s="53">
        <v>15</v>
      </c>
      <c r="J17" s="169">
        <f t="shared" si="0"/>
        <v>1.0833333333333333</v>
      </c>
    </row>
    <row r="18" spans="1:11" ht="11.25" customHeight="1" x14ac:dyDescent="0.25">
      <c r="A18" s="73"/>
      <c r="B18" s="69"/>
      <c r="C18" s="34"/>
      <c r="D18" s="32"/>
      <c r="E18" s="28"/>
      <c r="F18" s="28"/>
      <c r="G18" s="28"/>
      <c r="H18" s="28"/>
      <c r="I18" s="28"/>
      <c r="J18" s="115"/>
    </row>
    <row r="19" spans="1:11" x14ac:dyDescent="0.25">
      <c r="A19" s="54" t="s">
        <v>225</v>
      </c>
      <c r="B19" s="45" t="s">
        <v>3</v>
      </c>
      <c r="C19" s="37">
        <v>23210</v>
      </c>
      <c r="D19" s="42" t="s">
        <v>399</v>
      </c>
      <c r="E19" s="20">
        <v>8</v>
      </c>
      <c r="F19" s="20">
        <v>4</v>
      </c>
      <c r="G19" s="20">
        <v>7</v>
      </c>
      <c r="H19" s="20">
        <v>18</v>
      </c>
      <c r="I19" s="20">
        <v>10</v>
      </c>
      <c r="J19" s="21">
        <f t="shared" si="0"/>
        <v>0.875</v>
      </c>
    </row>
    <row r="20" spans="1:11" x14ac:dyDescent="0.25">
      <c r="A20" s="41" t="s">
        <v>237</v>
      </c>
      <c r="B20" s="46" t="s">
        <v>18</v>
      </c>
      <c r="C20" s="39">
        <v>23210</v>
      </c>
      <c r="D20" s="47" t="s">
        <v>399</v>
      </c>
      <c r="E20" s="25">
        <v>12</v>
      </c>
      <c r="F20" s="25">
        <v>2</v>
      </c>
      <c r="G20" s="25">
        <v>10</v>
      </c>
      <c r="H20" s="25">
        <v>23</v>
      </c>
      <c r="I20" s="25">
        <v>13</v>
      </c>
      <c r="J20" s="26">
        <f t="shared" si="0"/>
        <v>0.83333333333333337</v>
      </c>
    </row>
    <row r="21" spans="1:11" x14ac:dyDescent="0.25">
      <c r="A21" s="36"/>
      <c r="B21" s="44"/>
      <c r="C21" s="38"/>
      <c r="D21" s="43"/>
      <c r="E21" s="22">
        <f>SUM(E19:E20)</f>
        <v>20</v>
      </c>
      <c r="F21" s="22">
        <f>SUM(F19:F20)</f>
        <v>6</v>
      </c>
      <c r="G21" s="22">
        <f>SUM(G19:G20)</f>
        <v>17</v>
      </c>
      <c r="H21" s="22">
        <f>SUM(H19:H20)</f>
        <v>41</v>
      </c>
      <c r="I21" s="22">
        <f>SUM(I19:I20)</f>
        <v>23</v>
      </c>
      <c r="J21" s="49">
        <f>G21/E21</f>
        <v>0.85</v>
      </c>
      <c r="K21" s="83"/>
    </row>
    <row r="22" spans="1:11" ht="11.25" customHeight="1" x14ac:dyDescent="0.25">
      <c r="A22" s="73"/>
      <c r="B22" s="69"/>
      <c r="C22" s="34"/>
      <c r="D22" s="32"/>
      <c r="E22" s="16"/>
      <c r="F22" s="16"/>
      <c r="G22" s="28"/>
      <c r="H22" s="28"/>
      <c r="I22" s="28"/>
      <c r="J22" s="115"/>
    </row>
    <row r="23" spans="1:11" x14ac:dyDescent="0.25">
      <c r="A23" s="74" t="s">
        <v>237</v>
      </c>
      <c r="B23" s="70" t="s">
        <v>18</v>
      </c>
      <c r="C23" s="51">
        <v>23211</v>
      </c>
      <c r="D23" s="52" t="s">
        <v>400</v>
      </c>
      <c r="E23" s="53">
        <v>8</v>
      </c>
      <c r="F23" s="53">
        <v>3</v>
      </c>
      <c r="G23" s="53">
        <v>12</v>
      </c>
      <c r="H23" s="53">
        <v>20</v>
      </c>
      <c r="I23" s="53">
        <v>12</v>
      </c>
      <c r="J23" s="170">
        <f t="shared" si="0"/>
        <v>1.5</v>
      </c>
    </row>
    <row r="24" spans="1:11" ht="11.25" customHeight="1" x14ac:dyDescent="0.25">
      <c r="A24" s="73"/>
      <c r="B24" s="69"/>
      <c r="C24" s="34"/>
      <c r="D24" s="32"/>
      <c r="E24" s="28"/>
      <c r="F24" s="28"/>
      <c r="G24" s="28"/>
      <c r="H24" s="28"/>
      <c r="I24" s="28"/>
      <c r="J24" s="114"/>
    </row>
    <row r="25" spans="1:11" x14ac:dyDescent="0.25">
      <c r="A25" s="74" t="s">
        <v>237</v>
      </c>
      <c r="B25" s="70" t="s">
        <v>18</v>
      </c>
      <c r="C25" s="51">
        <v>23305</v>
      </c>
      <c r="D25" s="52" t="s">
        <v>401</v>
      </c>
      <c r="E25" s="53">
        <v>8</v>
      </c>
      <c r="F25" s="53">
        <v>9</v>
      </c>
      <c r="G25" s="53">
        <v>18</v>
      </c>
      <c r="H25" s="53">
        <v>57</v>
      </c>
      <c r="I25" s="53">
        <v>17</v>
      </c>
      <c r="J25" s="169">
        <f t="shared" si="0"/>
        <v>2.25</v>
      </c>
    </row>
    <row r="26" spans="1:11" ht="11.25" customHeight="1" x14ac:dyDescent="0.25">
      <c r="A26" s="73"/>
      <c r="B26" s="69"/>
      <c r="C26" s="34"/>
      <c r="D26" s="32"/>
      <c r="E26" s="28"/>
      <c r="F26" s="28"/>
      <c r="G26" s="28"/>
      <c r="H26" s="28"/>
      <c r="I26" s="28"/>
      <c r="J26" s="115"/>
    </row>
    <row r="27" spans="1:11" x14ac:dyDescent="0.25">
      <c r="A27" s="74" t="s">
        <v>237</v>
      </c>
      <c r="B27" s="70" t="s">
        <v>18</v>
      </c>
      <c r="C27" s="51">
        <v>23307</v>
      </c>
      <c r="D27" s="52" t="s">
        <v>402</v>
      </c>
      <c r="E27" s="53">
        <v>12</v>
      </c>
      <c r="F27" s="53">
        <v>11</v>
      </c>
      <c r="G27" s="53">
        <v>33</v>
      </c>
      <c r="H27" s="53">
        <v>64</v>
      </c>
      <c r="I27" s="53">
        <v>15</v>
      </c>
      <c r="J27" s="169">
        <f t="shared" si="0"/>
        <v>2.75</v>
      </c>
    </row>
    <row r="28" spans="1:11" ht="11.25" customHeight="1" x14ac:dyDescent="0.25">
      <c r="A28" s="73"/>
      <c r="B28" s="69"/>
      <c r="C28" s="34"/>
      <c r="D28" s="32"/>
      <c r="E28" s="28"/>
      <c r="F28" s="28"/>
      <c r="G28" s="28"/>
      <c r="H28" s="28"/>
      <c r="I28" s="28"/>
      <c r="J28" s="115"/>
    </row>
    <row r="29" spans="1:11" x14ac:dyDescent="0.25">
      <c r="A29" s="54" t="s">
        <v>237</v>
      </c>
      <c r="B29" s="45" t="s">
        <v>18</v>
      </c>
      <c r="C29" s="20">
        <v>23315</v>
      </c>
      <c r="D29" s="42" t="s">
        <v>403</v>
      </c>
      <c r="E29" s="20">
        <v>12</v>
      </c>
      <c r="F29" s="20">
        <v>9</v>
      </c>
      <c r="G29" s="20">
        <v>16</v>
      </c>
      <c r="H29" s="20">
        <v>49</v>
      </c>
      <c r="I29" s="20">
        <v>14</v>
      </c>
      <c r="J29" s="21">
        <f t="shared" si="0"/>
        <v>1.3333333333333333</v>
      </c>
    </row>
    <row r="30" spans="1:11" x14ac:dyDescent="0.25">
      <c r="A30" s="41" t="s">
        <v>252</v>
      </c>
      <c r="B30" s="46" t="s">
        <v>13</v>
      </c>
      <c r="C30" s="25">
        <v>23315</v>
      </c>
      <c r="D30" s="47" t="s">
        <v>403</v>
      </c>
      <c r="E30" s="25">
        <v>8</v>
      </c>
      <c r="F30" s="25">
        <v>9</v>
      </c>
      <c r="G30" s="25">
        <v>29</v>
      </c>
      <c r="H30" s="25">
        <v>54</v>
      </c>
      <c r="I30" s="25">
        <v>8</v>
      </c>
      <c r="J30" s="26">
        <f t="shared" si="0"/>
        <v>3.625</v>
      </c>
    </row>
    <row r="31" spans="1:11" x14ac:dyDescent="0.25">
      <c r="A31" s="36"/>
      <c r="B31" s="44"/>
      <c r="C31" s="23"/>
      <c r="D31" s="43"/>
      <c r="E31" s="22">
        <f>SUM(E29:E30)</f>
        <v>20</v>
      </c>
      <c r="F31" s="22">
        <f>SUM(F29:F30)</f>
        <v>18</v>
      </c>
      <c r="G31" s="22">
        <f>SUM(G29:G30)</f>
        <v>45</v>
      </c>
      <c r="H31" s="22">
        <f>SUM(H29:H30)</f>
        <v>103</v>
      </c>
      <c r="I31" s="22">
        <f>SUM(I29:I30)</f>
        <v>22</v>
      </c>
      <c r="J31" s="49">
        <f>G31/E31</f>
        <v>2.25</v>
      </c>
      <c r="K31" s="83"/>
    </row>
    <row r="32" spans="1:11" ht="11.25" customHeight="1" x14ac:dyDescent="0.25">
      <c r="A32" s="73"/>
      <c r="B32" s="69"/>
      <c r="C32" s="31"/>
      <c r="D32" s="32"/>
      <c r="E32" s="16"/>
      <c r="F32" s="28"/>
      <c r="G32" s="28"/>
      <c r="H32" s="28"/>
      <c r="I32" s="28"/>
      <c r="J32" s="115"/>
    </row>
    <row r="33" spans="1:14" x14ac:dyDescent="0.25">
      <c r="A33" s="54" t="s">
        <v>228</v>
      </c>
      <c r="B33" s="45" t="s">
        <v>11</v>
      </c>
      <c r="C33" s="37">
        <v>23424</v>
      </c>
      <c r="D33" s="42" t="s">
        <v>404</v>
      </c>
      <c r="E33" s="20">
        <v>12</v>
      </c>
      <c r="F33" s="20">
        <v>6</v>
      </c>
      <c r="G33" s="20">
        <v>11</v>
      </c>
      <c r="H33" s="20">
        <v>25</v>
      </c>
      <c r="I33" s="20">
        <v>13</v>
      </c>
      <c r="J33" s="21">
        <f t="shared" si="0"/>
        <v>0.91666666666666663</v>
      </c>
    </row>
    <row r="34" spans="1:14" x14ac:dyDescent="0.25">
      <c r="A34" s="41" t="s">
        <v>229</v>
      </c>
      <c r="B34" s="46" t="s">
        <v>14</v>
      </c>
      <c r="C34" s="39">
        <v>23424</v>
      </c>
      <c r="D34" s="47" t="s">
        <v>404</v>
      </c>
      <c r="E34" s="25">
        <v>8</v>
      </c>
      <c r="F34" s="25">
        <v>8</v>
      </c>
      <c r="G34" s="25">
        <v>6</v>
      </c>
      <c r="H34" s="25">
        <v>10</v>
      </c>
      <c r="I34" s="25">
        <v>7</v>
      </c>
      <c r="J34" s="26">
        <f t="shared" si="0"/>
        <v>0.75</v>
      </c>
    </row>
    <row r="35" spans="1:14" x14ac:dyDescent="0.25">
      <c r="A35" s="41" t="s">
        <v>234</v>
      </c>
      <c r="B35" s="41" t="s">
        <v>10</v>
      </c>
      <c r="C35" s="39">
        <v>23424</v>
      </c>
      <c r="D35" s="47" t="s">
        <v>404</v>
      </c>
      <c r="E35" s="25">
        <v>12</v>
      </c>
      <c r="F35" s="25">
        <v>5</v>
      </c>
      <c r="G35" s="25">
        <v>13</v>
      </c>
      <c r="H35" s="25">
        <v>32</v>
      </c>
      <c r="I35" s="25">
        <v>14</v>
      </c>
      <c r="J35" s="26">
        <f t="shared" si="0"/>
        <v>1.0833333333333333</v>
      </c>
    </row>
    <row r="36" spans="1:14" x14ac:dyDescent="0.25">
      <c r="A36" s="41" t="s">
        <v>242</v>
      </c>
      <c r="B36" s="46" t="s">
        <v>7</v>
      </c>
      <c r="C36" s="39">
        <v>23424</v>
      </c>
      <c r="D36" s="47" t="s">
        <v>404</v>
      </c>
      <c r="E36" s="25">
        <v>8</v>
      </c>
      <c r="F36" s="25">
        <v>7</v>
      </c>
      <c r="G36" s="25">
        <v>20</v>
      </c>
      <c r="H36" s="25">
        <v>40</v>
      </c>
      <c r="I36" s="25">
        <v>8</v>
      </c>
      <c r="J36" s="109">
        <f t="shared" si="0"/>
        <v>2.5</v>
      </c>
      <c r="K36" s="29"/>
      <c r="L36" s="5"/>
      <c r="M36" s="5"/>
      <c r="N36" s="5"/>
    </row>
    <row r="37" spans="1:14" x14ac:dyDescent="0.25">
      <c r="A37" s="36"/>
      <c r="B37" s="44"/>
      <c r="C37" s="38"/>
      <c r="D37" s="43"/>
      <c r="E37" s="22">
        <f>SUM(E33:E36)</f>
        <v>40</v>
      </c>
      <c r="F37" s="22">
        <f>SUM(F33:F36)</f>
        <v>26</v>
      </c>
      <c r="G37" s="22">
        <f>SUM(G33:G36)</f>
        <v>50</v>
      </c>
      <c r="H37" s="22">
        <f>SUM(H33:H36)</f>
        <v>107</v>
      </c>
      <c r="I37" s="22">
        <f>SUM(I33:I36)</f>
        <v>42</v>
      </c>
      <c r="J37" s="67">
        <f>G37/E37</f>
        <v>1.25</v>
      </c>
      <c r="K37" s="84"/>
      <c r="L37" s="5"/>
      <c r="M37" s="5"/>
      <c r="N37" s="5"/>
    </row>
    <row r="38" spans="1:14" ht="11.25" customHeight="1" x14ac:dyDescent="0.25">
      <c r="A38" s="73"/>
      <c r="B38" s="69"/>
      <c r="C38" s="34"/>
      <c r="D38" s="32"/>
      <c r="E38" s="16"/>
      <c r="F38" s="16"/>
      <c r="G38" s="28"/>
      <c r="H38" s="28"/>
      <c r="I38" s="28"/>
      <c r="J38" s="114"/>
      <c r="K38" s="29"/>
      <c r="L38" s="5"/>
      <c r="M38" s="5"/>
      <c r="N38" s="5"/>
    </row>
    <row r="39" spans="1:14" x14ac:dyDescent="0.25">
      <c r="A39" s="74" t="s">
        <v>246</v>
      </c>
      <c r="B39" s="70" t="s">
        <v>6</v>
      </c>
      <c r="C39" s="51">
        <v>24004</v>
      </c>
      <c r="D39" s="52" t="s">
        <v>405</v>
      </c>
      <c r="E39" s="53">
        <v>8</v>
      </c>
      <c r="F39" s="53">
        <v>8</v>
      </c>
      <c r="G39" s="53">
        <v>15</v>
      </c>
      <c r="H39" s="53">
        <v>50</v>
      </c>
      <c r="I39" s="53">
        <v>9</v>
      </c>
      <c r="J39" s="169">
        <f t="shared" si="0"/>
        <v>1.875</v>
      </c>
    </row>
    <row r="40" spans="1:14" ht="11.25" customHeight="1" x14ac:dyDescent="0.25">
      <c r="A40" s="73"/>
      <c r="B40" s="69"/>
      <c r="C40" s="34"/>
      <c r="D40" s="32"/>
      <c r="E40" s="16"/>
      <c r="F40" s="16"/>
      <c r="G40" s="28"/>
      <c r="H40" s="28"/>
      <c r="I40" s="28"/>
      <c r="J40" s="115"/>
    </row>
    <row r="41" spans="1:14" x14ac:dyDescent="0.25">
      <c r="A41" s="74" t="s">
        <v>242</v>
      </c>
      <c r="B41" s="70" t="s">
        <v>7</v>
      </c>
      <c r="C41" s="51">
        <v>24228</v>
      </c>
      <c r="D41" s="52" t="s">
        <v>406</v>
      </c>
      <c r="E41" s="53">
        <v>8</v>
      </c>
      <c r="F41" s="53">
        <v>8</v>
      </c>
      <c r="G41" s="53">
        <v>16</v>
      </c>
      <c r="H41" s="53">
        <v>25</v>
      </c>
      <c r="I41" s="53">
        <v>13</v>
      </c>
      <c r="J41" s="171">
        <f t="shared" si="0"/>
        <v>2</v>
      </c>
    </row>
    <row r="42" spans="1:14" ht="11.25" customHeight="1" x14ac:dyDescent="0.25">
      <c r="A42" s="73"/>
      <c r="B42" s="69"/>
      <c r="C42" s="34"/>
      <c r="D42" s="32"/>
      <c r="E42" s="28"/>
      <c r="F42" s="28"/>
      <c r="G42" s="28"/>
      <c r="H42" s="28"/>
      <c r="I42" s="28"/>
      <c r="J42" s="116"/>
    </row>
    <row r="43" spans="1:14" x14ac:dyDescent="0.25">
      <c r="A43" s="54" t="s">
        <v>227</v>
      </c>
      <c r="B43" s="45" t="s">
        <v>1</v>
      </c>
      <c r="C43" s="37">
        <v>24236</v>
      </c>
      <c r="D43" s="42" t="s">
        <v>408</v>
      </c>
      <c r="E43" s="20">
        <v>8</v>
      </c>
      <c r="F43" s="20">
        <v>5</v>
      </c>
      <c r="G43" s="20">
        <v>13</v>
      </c>
      <c r="H43" s="20">
        <v>34</v>
      </c>
      <c r="I43" s="20">
        <v>9</v>
      </c>
      <c r="J43" s="21">
        <f t="shared" si="0"/>
        <v>1.625</v>
      </c>
    </row>
    <row r="44" spans="1:14" x14ac:dyDescent="0.25">
      <c r="A44" s="41" t="s">
        <v>233</v>
      </c>
      <c r="B44" s="46" t="s">
        <v>10</v>
      </c>
      <c r="C44" s="39">
        <v>24236</v>
      </c>
      <c r="D44" s="47" t="s">
        <v>408</v>
      </c>
      <c r="E44" s="25">
        <v>8</v>
      </c>
      <c r="F44" s="25">
        <v>9</v>
      </c>
      <c r="G44" s="25">
        <v>15</v>
      </c>
      <c r="H44" s="25">
        <v>40</v>
      </c>
      <c r="I44" s="25">
        <v>9</v>
      </c>
      <c r="J44" s="26">
        <f t="shared" si="0"/>
        <v>1.875</v>
      </c>
    </row>
    <row r="45" spans="1:14" x14ac:dyDescent="0.25">
      <c r="A45" s="36"/>
      <c r="B45" s="44"/>
      <c r="C45" s="38"/>
      <c r="D45" s="43"/>
      <c r="E45" s="22">
        <f>SUM(E43:E44)</f>
        <v>16</v>
      </c>
      <c r="F45" s="22">
        <f>SUM(F43:F44)</f>
        <v>14</v>
      </c>
      <c r="G45" s="22">
        <f>SUM(G43:G44)</f>
        <v>28</v>
      </c>
      <c r="H45" s="22">
        <f>SUM(H43:H44)</f>
        <v>74</v>
      </c>
      <c r="I45" s="22">
        <f>SUM(I43:I44)</f>
        <v>18</v>
      </c>
      <c r="J45" s="49">
        <f>G45/E45</f>
        <v>1.75</v>
      </c>
    </row>
    <row r="46" spans="1:14" ht="11.25" customHeight="1" x14ac:dyDescent="0.25">
      <c r="A46" s="73"/>
      <c r="B46" s="69"/>
      <c r="C46" s="34"/>
      <c r="D46" s="32"/>
      <c r="E46" s="28"/>
      <c r="F46" s="28"/>
      <c r="G46" s="28"/>
      <c r="H46" s="28"/>
      <c r="I46" s="28"/>
      <c r="J46" s="115"/>
      <c r="K46" s="83"/>
    </row>
    <row r="47" spans="1:14" x14ac:dyDescent="0.25">
      <c r="A47" s="54" t="s">
        <v>224</v>
      </c>
      <c r="B47" s="45" t="s">
        <v>22</v>
      </c>
      <c r="C47" s="37">
        <v>24237</v>
      </c>
      <c r="D47" s="42" t="s">
        <v>407</v>
      </c>
      <c r="E47" s="20">
        <v>16</v>
      </c>
      <c r="F47" s="20">
        <v>7</v>
      </c>
      <c r="G47" s="20">
        <v>5</v>
      </c>
      <c r="H47" s="20">
        <v>16</v>
      </c>
      <c r="I47" s="20">
        <v>9</v>
      </c>
      <c r="J47" s="21">
        <f>G47/E47</f>
        <v>0.3125</v>
      </c>
    </row>
    <row r="48" spans="1:14" x14ac:dyDescent="0.25">
      <c r="A48" s="41" t="s">
        <v>233</v>
      </c>
      <c r="B48" s="46" t="s">
        <v>10</v>
      </c>
      <c r="C48" s="39">
        <v>24237</v>
      </c>
      <c r="D48" s="47" t="s">
        <v>407</v>
      </c>
      <c r="E48" s="25">
        <v>8</v>
      </c>
      <c r="F48" s="25">
        <v>8</v>
      </c>
      <c r="G48" s="25">
        <v>22</v>
      </c>
      <c r="H48" s="25">
        <v>49</v>
      </c>
      <c r="I48" s="25">
        <v>9</v>
      </c>
      <c r="J48" s="26">
        <f t="shared" si="0"/>
        <v>2.75</v>
      </c>
    </row>
    <row r="49" spans="1:11" x14ac:dyDescent="0.25">
      <c r="A49" s="36"/>
      <c r="B49" s="44"/>
      <c r="C49" s="38"/>
      <c r="D49" s="43"/>
      <c r="E49" s="22">
        <f>SUM(E47:E48)</f>
        <v>24</v>
      </c>
      <c r="F49" s="22">
        <f>SUM(F47:F48)</f>
        <v>15</v>
      </c>
      <c r="G49" s="22">
        <f>SUM(G47:G48)</f>
        <v>27</v>
      </c>
      <c r="H49" s="22">
        <f>SUM(H47:H48)</f>
        <v>65</v>
      </c>
      <c r="I49" s="22">
        <f>SUM(I47:I48)</f>
        <v>18</v>
      </c>
      <c r="J49" s="49">
        <f>G49/E49</f>
        <v>1.125</v>
      </c>
    </row>
    <row r="50" spans="1:11" ht="11.25" customHeight="1" x14ac:dyDescent="0.25">
      <c r="A50" s="73"/>
      <c r="B50" s="69"/>
      <c r="C50" s="34"/>
      <c r="D50" s="32"/>
      <c r="E50" s="28"/>
      <c r="F50" s="28"/>
      <c r="G50" s="28"/>
      <c r="H50" s="28"/>
      <c r="I50" s="28"/>
      <c r="J50" s="115"/>
      <c r="K50" s="83"/>
    </row>
    <row r="51" spans="1:11" x14ac:dyDescent="0.25">
      <c r="A51" s="74" t="s">
        <v>251</v>
      </c>
      <c r="B51" s="70" t="s">
        <v>34</v>
      </c>
      <c r="C51" s="51">
        <v>25411</v>
      </c>
      <c r="D51" s="52" t="s">
        <v>409</v>
      </c>
      <c r="E51" s="53">
        <v>8</v>
      </c>
      <c r="F51" s="53">
        <v>10</v>
      </c>
      <c r="G51" s="53">
        <v>39</v>
      </c>
      <c r="H51" s="53">
        <v>88</v>
      </c>
      <c r="I51" s="53">
        <v>10</v>
      </c>
      <c r="J51" s="169">
        <f t="shared" si="0"/>
        <v>4.875</v>
      </c>
    </row>
    <row r="52" spans="1:11" ht="11.25" customHeight="1" x14ac:dyDescent="0.25">
      <c r="A52" s="73"/>
      <c r="B52" s="69"/>
      <c r="C52" s="34"/>
      <c r="D52" s="32"/>
      <c r="E52" s="28"/>
      <c r="F52" s="28"/>
      <c r="G52" s="28"/>
      <c r="H52" s="28"/>
      <c r="I52" s="28"/>
      <c r="J52" s="115"/>
    </row>
    <row r="53" spans="1:11" x14ac:dyDescent="0.25">
      <c r="A53" s="74" t="s">
        <v>251</v>
      </c>
      <c r="B53" s="70" t="s">
        <v>34</v>
      </c>
      <c r="C53" s="53">
        <v>25412</v>
      </c>
      <c r="D53" s="52" t="s">
        <v>410</v>
      </c>
      <c r="E53" s="53">
        <v>8</v>
      </c>
      <c r="F53" s="53">
        <v>7</v>
      </c>
      <c r="G53" s="53">
        <v>31</v>
      </c>
      <c r="H53" s="53">
        <v>95</v>
      </c>
      <c r="I53" s="53">
        <v>10</v>
      </c>
      <c r="J53" s="169">
        <f t="shared" si="0"/>
        <v>3.875</v>
      </c>
    </row>
    <row r="54" spans="1:11" ht="11.25" customHeight="1" x14ac:dyDescent="0.25">
      <c r="A54" s="73"/>
      <c r="B54" s="69"/>
      <c r="C54" s="31"/>
      <c r="D54" s="32"/>
      <c r="E54" s="16"/>
      <c r="F54" s="16"/>
      <c r="G54" s="28"/>
      <c r="H54" s="28"/>
      <c r="I54" s="28"/>
      <c r="J54" s="115"/>
    </row>
    <row r="55" spans="1:11" s="4" customFormat="1" x14ac:dyDescent="0.25">
      <c r="A55" s="54" t="s">
        <v>235</v>
      </c>
      <c r="B55" s="45" t="s">
        <v>31</v>
      </c>
      <c r="C55" s="37">
        <v>25414</v>
      </c>
      <c r="D55" s="42" t="s">
        <v>411</v>
      </c>
      <c r="E55" s="20">
        <v>12</v>
      </c>
      <c r="F55" s="20">
        <v>10</v>
      </c>
      <c r="G55" s="20">
        <v>11</v>
      </c>
      <c r="H55" s="20">
        <v>36</v>
      </c>
      <c r="I55" s="20">
        <v>14</v>
      </c>
      <c r="J55" s="21">
        <f t="shared" si="0"/>
        <v>0.91666666666666663</v>
      </c>
      <c r="K55" s="33"/>
    </row>
    <row r="56" spans="1:11" x14ac:dyDescent="0.25">
      <c r="A56" s="41" t="s">
        <v>238</v>
      </c>
      <c r="B56" s="46" t="s">
        <v>24</v>
      </c>
      <c r="C56" s="39">
        <v>25414</v>
      </c>
      <c r="D56" s="47" t="s">
        <v>411</v>
      </c>
      <c r="E56" s="25">
        <v>12</v>
      </c>
      <c r="F56" s="25">
        <v>7</v>
      </c>
      <c r="G56" s="25">
        <v>12</v>
      </c>
      <c r="H56" s="25">
        <v>13</v>
      </c>
      <c r="I56" s="25">
        <v>12</v>
      </c>
      <c r="J56" s="139">
        <f t="shared" si="0"/>
        <v>1</v>
      </c>
    </row>
    <row r="57" spans="1:11" x14ac:dyDescent="0.25">
      <c r="A57" s="41" t="s">
        <v>250</v>
      </c>
      <c r="B57" s="46" t="s">
        <v>29</v>
      </c>
      <c r="C57" s="39">
        <v>25414</v>
      </c>
      <c r="D57" s="47" t="s">
        <v>411</v>
      </c>
      <c r="E57" s="25">
        <v>12</v>
      </c>
      <c r="F57" s="25">
        <v>12</v>
      </c>
      <c r="G57" s="25">
        <v>16</v>
      </c>
      <c r="H57" s="25">
        <v>42</v>
      </c>
      <c r="I57" s="25">
        <v>14</v>
      </c>
      <c r="J57" s="26">
        <f t="shared" si="0"/>
        <v>1.3333333333333333</v>
      </c>
    </row>
    <row r="58" spans="1:11" x14ac:dyDescent="0.25">
      <c r="A58" s="36"/>
      <c r="B58" s="44"/>
      <c r="C58" s="38"/>
      <c r="D58" s="43"/>
      <c r="E58" s="22">
        <f>SUM(E55:E57)</f>
        <v>36</v>
      </c>
      <c r="F58" s="22">
        <f>SUM(F55:F57)</f>
        <v>29</v>
      </c>
      <c r="G58" s="22">
        <f>SUM(G55:G57)</f>
        <v>39</v>
      </c>
      <c r="H58" s="22">
        <f>SUM(H55:H57)</f>
        <v>91</v>
      </c>
      <c r="I58" s="22">
        <f>SUM(I55:I57)</f>
        <v>40</v>
      </c>
      <c r="J58" s="49">
        <f>G58/E58</f>
        <v>1.0833333333333333</v>
      </c>
    </row>
    <row r="59" spans="1:11" ht="11.25" customHeight="1" x14ac:dyDescent="0.25">
      <c r="A59" s="73"/>
      <c r="B59" s="69"/>
      <c r="C59" s="34"/>
      <c r="D59" s="32"/>
      <c r="E59" s="16"/>
      <c r="F59" s="16"/>
      <c r="G59" s="28"/>
      <c r="H59" s="28"/>
      <c r="I59" s="28"/>
      <c r="J59" s="115"/>
      <c r="K59" s="83"/>
    </row>
    <row r="60" spans="1:11" x14ac:dyDescent="0.25">
      <c r="A60" s="54" t="s">
        <v>252</v>
      </c>
      <c r="B60" s="45" t="s">
        <v>13</v>
      </c>
      <c r="C60" s="20">
        <v>25420</v>
      </c>
      <c r="D60" s="42" t="s">
        <v>412</v>
      </c>
      <c r="E60" s="20">
        <v>8</v>
      </c>
      <c r="F60" s="20">
        <v>7</v>
      </c>
      <c r="G60" s="20">
        <v>15</v>
      </c>
      <c r="H60" s="20">
        <v>38</v>
      </c>
      <c r="I60" s="20">
        <v>11</v>
      </c>
      <c r="J60" s="21">
        <f t="shared" si="0"/>
        <v>1.875</v>
      </c>
    </row>
    <row r="61" spans="1:11" x14ac:dyDescent="0.25">
      <c r="A61" s="41" t="s">
        <v>225</v>
      </c>
      <c r="B61" s="46" t="s">
        <v>3</v>
      </c>
      <c r="C61" s="39">
        <v>25428</v>
      </c>
      <c r="D61" s="47" t="s">
        <v>412</v>
      </c>
      <c r="E61" s="25">
        <v>8</v>
      </c>
      <c r="F61" s="25">
        <v>10</v>
      </c>
      <c r="G61" s="25">
        <v>38</v>
      </c>
      <c r="H61" s="25">
        <v>51</v>
      </c>
      <c r="I61" s="25">
        <v>13</v>
      </c>
      <c r="J61" s="26">
        <f t="shared" si="0"/>
        <v>4.75</v>
      </c>
    </row>
    <row r="62" spans="1:11" x14ac:dyDescent="0.25">
      <c r="A62" s="41" t="s">
        <v>229</v>
      </c>
      <c r="B62" s="46" t="s">
        <v>14</v>
      </c>
      <c r="C62" s="39">
        <v>25428</v>
      </c>
      <c r="D62" s="47" t="s">
        <v>412</v>
      </c>
      <c r="E62" s="25">
        <v>8</v>
      </c>
      <c r="F62" s="25">
        <v>6</v>
      </c>
      <c r="G62" s="25">
        <v>8</v>
      </c>
      <c r="H62" s="25">
        <v>14</v>
      </c>
      <c r="I62" s="25">
        <v>10</v>
      </c>
      <c r="J62" s="139">
        <f t="shared" si="0"/>
        <v>1</v>
      </c>
    </row>
    <row r="63" spans="1:11" x14ac:dyDescent="0.25">
      <c r="A63" s="41" t="s">
        <v>237</v>
      </c>
      <c r="B63" s="46" t="s">
        <v>18</v>
      </c>
      <c r="C63" s="39">
        <v>25428</v>
      </c>
      <c r="D63" s="47" t="s">
        <v>412</v>
      </c>
      <c r="E63" s="25">
        <v>16</v>
      </c>
      <c r="F63" s="25">
        <v>11</v>
      </c>
      <c r="G63" s="25">
        <v>22</v>
      </c>
      <c r="H63" s="25">
        <v>54</v>
      </c>
      <c r="I63" s="25">
        <v>17</v>
      </c>
      <c r="J63" s="26">
        <f t="shared" si="0"/>
        <v>1.375</v>
      </c>
    </row>
    <row r="64" spans="1:11" x14ac:dyDescent="0.25">
      <c r="A64" s="41" t="s">
        <v>239</v>
      </c>
      <c r="B64" s="46" t="s">
        <v>1</v>
      </c>
      <c r="C64" s="39">
        <v>25428</v>
      </c>
      <c r="D64" s="47" t="s">
        <v>412</v>
      </c>
      <c r="E64" s="25">
        <v>16</v>
      </c>
      <c r="F64" s="25">
        <v>12</v>
      </c>
      <c r="G64" s="25">
        <v>11</v>
      </c>
      <c r="H64" s="25">
        <v>19</v>
      </c>
      <c r="I64" s="25">
        <v>11</v>
      </c>
      <c r="J64" s="26">
        <f t="shared" si="0"/>
        <v>0.6875</v>
      </c>
    </row>
    <row r="65" spans="1:14" x14ac:dyDescent="0.25">
      <c r="A65" s="41" t="s">
        <v>242</v>
      </c>
      <c r="B65" s="46" t="s">
        <v>7</v>
      </c>
      <c r="C65" s="39">
        <v>25428</v>
      </c>
      <c r="D65" s="47" t="s">
        <v>412</v>
      </c>
      <c r="E65" s="25">
        <v>12</v>
      </c>
      <c r="F65" s="25">
        <v>10</v>
      </c>
      <c r="G65" s="25">
        <v>32</v>
      </c>
      <c r="H65" s="25">
        <v>59</v>
      </c>
      <c r="I65" s="25">
        <v>12</v>
      </c>
      <c r="J65" s="26">
        <f t="shared" si="0"/>
        <v>2.6666666666666665</v>
      </c>
    </row>
    <row r="66" spans="1:14" x14ac:dyDescent="0.25">
      <c r="A66" s="41" t="s">
        <v>245</v>
      </c>
      <c r="B66" s="46" t="s">
        <v>6</v>
      </c>
      <c r="C66" s="39">
        <v>25428</v>
      </c>
      <c r="D66" s="47" t="s">
        <v>412</v>
      </c>
      <c r="E66" s="25">
        <v>12</v>
      </c>
      <c r="F66" s="25">
        <v>11</v>
      </c>
      <c r="G66" s="25">
        <v>11</v>
      </c>
      <c r="H66" s="25">
        <v>45</v>
      </c>
      <c r="I66" s="25">
        <v>12</v>
      </c>
      <c r="J66" s="26">
        <f t="shared" si="0"/>
        <v>0.91666666666666663</v>
      </c>
      <c r="K66" s="29"/>
      <c r="L66" s="5"/>
      <c r="M66" s="5"/>
      <c r="N66" s="5"/>
    </row>
    <row r="67" spans="1:14" x14ac:dyDescent="0.25">
      <c r="A67" s="36"/>
      <c r="B67" s="44"/>
      <c r="C67" s="38"/>
      <c r="D67" s="43"/>
      <c r="E67" s="22">
        <f>SUM(E60:E66)</f>
        <v>80</v>
      </c>
      <c r="F67" s="22">
        <f>SUM(F60:F66)</f>
        <v>67</v>
      </c>
      <c r="G67" s="22">
        <f>SUM(G60:G66)</f>
        <v>137</v>
      </c>
      <c r="H67" s="22">
        <f>SUM(H60:H66)</f>
        <v>280</v>
      </c>
      <c r="I67" s="22">
        <f>SUM(I60:I66)</f>
        <v>86</v>
      </c>
      <c r="J67" s="81">
        <f>G67/E67</f>
        <v>1.7124999999999999</v>
      </c>
      <c r="K67" s="29"/>
      <c r="L67" s="5"/>
      <c r="M67" s="5"/>
      <c r="N67" s="5"/>
    </row>
    <row r="68" spans="1:14" ht="11.25" customHeight="1" x14ac:dyDescent="0.25">
      <c r="A68" s="73"/>
      <c r="B68" s="69"/>
      <c r="C68" s="34"/>
      <c r="D68" s="32"/>
      <c r="E68" s="16"/>
      <c r="F68" s="16"/>
      <c r="G68" s="28"/>
      <c r="H68" s="28"/>
      <c r="I68" s="28"/>
      <c r="J68" s="115"/>
      <c r="K68" s="16"/>
      <c r="L68" s="5"/>
      <c r="M68" s="5"/>
      <c r="N68" s="5"/>
    </row>
    <row r="69" spans="1:14" s="4" customFormat="1" x14ac:dyDescent="0.25">
      <c r="A69" s="54" t="s">
        <v>232</v>
      </c>
      <c r="B69" s="45" t="s">
        <v>2</v>
      </c>
      <c r="C69" s="37">
        <v>25514</v>
      </c>
      <c r="D69" s="42" t="s">
        <v>413</v>
      </c>
      <c r="E69" s="20">
        <v>12</v>
      </c>
      <c r="F69" s="20">
        <v>10</v>
      </c>
      <c r="G69" s="20">
        <v>8</v>
      </c>
      <c r="H69" s="20">
        <v>13</v>
      </c>
      <c r="I69" s="20">
        <v>9</v>
      </c>
      <c r="J69" s="21">
        <f t="shared" si="0"/>
        <v>0.66666666666666663</v>
      </c>
      <c r="K69" s="33"/>
    </row>
    <row r="70" spans="1:14" x14ac:dyDescent="0.25">
      <c r="A70" s="41" t="s">
        <v>236</v>
      </c>
      <c r="B70" s="46" t="s">
        <v>5</v>
      </c>
      <c r="C70" s="39">
        <v>25514</v>
      </c>
      <c r="D70" s="47" t="s">
        <v>413</v>
      </c>
      <c r="E70" s="25">
        <v>12</v>
      </c>
      <c r="F70" s="25">
        <v>11</v>
      </c>
      <c r="G70" s="25">
        <v>19</v>
      </c>
      <c r="H70" s="25">
        <v>26</v>
      </c>
      <c r="I70" s="25">
        <v>13</v>
      </c>
      <c r="J70" s="26">
        <f t="shared" si="0"/>
        <v>1.5833333333333333</v>
      </c>
    </row>
    <row r="71" spans="1:14" x14ac:dyDescent="0.25">
      <c r="A71" s="41" t="s">
        <v>241</v>
      </c>
      <c r="B71" s="46" t="s">
        <v>25</v>
      </c>
      <c r="C71" s="39">
        <v>25514</v>
      </c>
      <c r="D71" s="47" t="s">
        <v>413</v>
      </c>
      <c r="E71" s="25">
        <v>16</v>
      </c>
      <c r="F71" s="25">
        <v>15</v>
      </c>
      <c r="G71" s="25">
        <v>24</v>
      </c>
      <c r="H71" s="25">
        <v>47</v>
      </c>
      <c r="I71" s="25">
        <v>17</v>
      </c>
      <c r="J71" s="109">
        <f t="shared" si="0"/>
        <v>1.5</v>
      </c>
    </row>
    <row r="72" spans="1:14" x14ac:dyDescent="0.25">
      <c r="A72" s="41" t="s">
        <v>244</v>
      </c>
      <c r="B72" s="46" t="s">
        <v>32</v>
      </c>
      <c r="C72" s="39">
        <v>25514</v>
      </c>
      <c r="D72" s="47" t="s">
        <v>413</v>
      </c>
      <c r="E72" s="25">
        <v>8</v>
      </c>
      <c r="F72" s="25">
        <v>0</v>
      </c>
      <c r="G72" s="25">
        <v>3</v>
      </c>
      <c r="H72" s="25">
        <v>13</v>
      </c>
      <c r="I72" s="25">
        <v>3</v>
      </c>
      <c r="J72" s="26">
        <f t="shared" si="0"/>
        <v>0.375</v>
      </c>
    </row>
    <row r="73" spans="1:14" x14ac:dyDescent="0.25">
      <c r="A73" s="41" t="s">
        <v>253</v>
      </c>
      <c r="B73" s="41" t="s">
        <v>16</v>
      </c>
      <c r="C73" s="39">
        <v>25514</v>
      </c>
      <c r="D73" s="47" t="s">
        <v>413</v>
      </c>
      <c r="E73" s="25">
        <v>12</v>
      </c>
      <c r="F73" s="25">
        <v>9</v>
      </c>
      <c r="G73" s="25">
        <v>12</v>
      </c>
      <c r="H73" s="25">
        <v>29</v>
      </c>
      <c r="I73" s="25">
        <v>13</v>
      </c>
      <c r="J73" s="139">
        <f t="shared" si="0"/>
        <v>1</v>
      </c>
    </row>
    <row r="74" spans="1:14" x14ac:dyDescent="0.25">
      <c r="A74" s="36"/>
      <c r="B74" s="36"/>
      <c r="C74" s="38"/>
      <c r="D74" s="43"/>
      <c r="E74" s="22">
        <f>SUM(E69:E73)</f>
        <v>60</v>
      </c>
      <c r="F74" s="22">
        <f>SUM(F69:F73)</f>
        <v>45</v>
      </c>
      <c r="G74" s="22">
        <f>SUM(G69:G73)</f>
        <v>66</v>
      </c>
      <c r="H74" s="22">
        <f>SUM(H69:H73)</f>
        <v>128</v>
      </c>
      <c r="I74" s="22">
        <f>SUM(I69:I73)</f>
        <v>55</v>
      </c>
      <c r="J74" s="49">
        <f>G74/E74</f>
        <v>1.1000000000000001</v>
      </c>
      <c r="K74" s="56"/>
    </row>
    <row r="75" spans="1:14" s="27" customFormat="1" ht="11.25" customHeight="1" x14ac:dyDescent="0.25">
      <c r="A75" s="73"/>
      <c r="B75" s="73"/>
      <c r="C75" s="34"/>
      <c r="D75" s="32"/>
      <c r="E75" s="16"/>
      <c r="F75" s="16"/>
      <c r="G75" s="28"/>
      <c r="H75" s="28"/>
      <c r="I75" s="28"/>
      <c r="J75" s="116"/>
    </row>
    <row r="76" spans="1:14" x14ac:dyDescent="0.25">
      <c r="A76" s="74" t="s">
        <v>249</v>
      </c>
      <c r="B76" s="70" t="s">
        <v>6</v>
      </c>
      <c r="C76" s="51">
        <v>31100</v>
      </c>
      <c r="D76" s="52" t="s">
        <v>415</v>
      </c>
      <c r="E76" s="53">
        <v>8</v>
      </c>
      <c r="F76" s="53">
        <v>16</v>
      </c>
      <c r="G76" s="53">
        <v>15</v>
      </c>
      <c r="H76" s="53">
        <v>38</v>
      </c>
      <c r="I76" s="53">
        <v>8</v>
      </c>
      <c r="J76" s="169">
        <f t="shared" si="0"/>
        <v>1.875</v>
      </c>
    </row>
    <row r="77" spans="1:14" s="27" customFormat="1" ht="11.25" customHeight="1" x14ac:dyDescent="0.25">
      <c r="A77" s="73"/>
      <c r="B77" s="69"/>
      <c r="C77" s="34"/>
      <c r="D77" s="32"/>
      <c r="E77" s="28"/>
      <c r="F77" s="28"/>
      <c r="G77" s="28"/>
      <c r="H77" s="28"/>
      <c r="I77" s="28"/>
      <c r="J77" s="115"/>
    </row>
    <row r="78" spans="1:14" x14ac:dyDescent="0.25">
      <c r="A78" s="74" t="s">
        <v>227</v>
      </c>
      <c r="B78" s="70" t="s">
        <v>1</v>
      </c>
      <c r="C78" s="51">
        <v>31212</v>
      </c>
      <c r="D78" s="52" t="s">
        <v>416</v>
      </c>
      <c r="E78" s="53">
        <v>8</v>
      </c>
      <c r="F78" s="53">
        <v>8</v>
      </c>
      <c r="G78" s="53">
        <v>24</v>
      </c>
      <c r="H78" s="53">
        <v>42</v>
      </c>
      <c r="I78" s="53">
        <v>9</v>
      </c>
      <c r="J78" s="171">
        <f t="shared" si="0"/>
        <v>3</v>
      </c>
    </row>
    <row r="79" spans="1:14" s="27" customFormat="1" ht="11.25" customHeight="1" x14ac:dyDescent="0.25">
      <c r="A79" s="73"/>
      <c r="B79" s="69"/>
      <c r="C79" s="34"/>
      <c r="D79" s="32"/>
      <c r="E79" s="16"/>
      <c r="F79" s="16"/>
      <c r="G79" s="28"/>
      <c r="H79" s="28"/>
      <c r="I79" s="28"/>
      <c r="J79" s="116"/>
    </row>
    <row r="80" spans="1:14" x14ac:dyDescent="0.25">
      <c r="A80" s="54" t="s">
        <v>226</v>
      </c>
      <c r="B80" s="45" t="s">
        <v>3</v>
      </c>
      <c r="C80" s="37">
        <v>33405</v>
      </c>
      <c r="D80" s="42" t="s">
        <v>49</v>
      </c>
      <c r="E80" s="20">
        <v>12</v>
      </c>
      <c r="F80" s="20">
        <v>12</v>
      </c>
      <c r="G80" s="20">
        <v>27</v>
      </c>
      <c r="H80" s="20">
        <v>54</v>
      </c>
      <c r="I80" s="20">
        <v>13</v>
      </c>
      <c r="J80" s="21">
        <f t="shared" si="0"/>
        <v>2.25</v>
      </c>
    </row>
    <row r="81" spans="1:28" x14ac:dyDescent="0.25">
      <c r="A81" s="41" t="s">
        <v>227</v>
      </c>
      <c r="B81" s="46" t="s">
        <v>1</v>
      </c>
      <c r="C81" s="39">
        <v>33405</v>
      </c>
      <c r="D81" s="47" t="s">
        <v>49</v>
      </c>
      <c r="E81" s="25">
        <v>16</v>
      </c>
      <c r="F81" s="25">
        <v>15</v>
      </c>
      <c r="G81" s="25">
        <v>12</v>
      </c>
      <c r="H81" s="25">
        <v>28</v>
      </c>
      <c r="I81" s="25">
        <v>16</v>
      </c>
      <c r="J81" s="26">
        <f t="shared" si="0"/>
        <v>0.75</v>
      </c>
    </row>
    <row r="82" spans="1:28" x14ac:dyDescent="0.25">
      <c r="A82" s="41" t="s">
        <v>229</v>
      </c>
      <c r="B82" s="46" t="s">
        <v>14</v>
      </c>
      <c r="C82" s="39">
        <v>33405</v>
      </c>
      <c r="D82" s="47" t="s">
        <v>49</v>
      </c>
      <c r="E82" s="25">
        <v>12</v>
      </c>
      <c r="F82" s="25">
        <v>9</v>
      </c>
      <c r="G82" s="25">
        <v>16</v>
      </c>
      <c r="H82" s="25">
        <v>25</v>
      </c>
      <c r="I82" s="25">
        <v>13</v>
      </c>
      <c r="J82" s="26">
        <f t="shared" si="0"/>
        <v>1.3333333333333333</v>
      </c>
    </row>
    <row r="83" spans="1:28" s="5" customFormat="1" x14ac:dyDescent="0.25">
      <c r="A83" s="41" t="s">
        <v>231</v>
      </c>
      <c r="B83" s="46" t="s">
        <v>31</v>
      </c>
      <c r="C83" s="39">
        <v>33405</v>
      </c>
      <c r="D83" s="47" t="s">
        <v>49</v>
      </c>
      <c r="E83" s="25">
        <v>16</v>
      </c>
      <c r="F83" s="25">
        <v>15</v>
      </c>
      <c r="G83" s="25">
        <v>26</v>
      </c>
      <c r="H83" s="25">
        <v>62</v>
      </c>
      <c r="I83" s="25">
        <v>16</v>
      </c>
      <c r="J83" s="26">
        <f t="shared" si="0"/>
        <v>1.625</v>
      </c>
      <c r="K83" s="29"/>
    </row>
    <row r="84" spans="1:28" s="5" customFormat="1" x14ac:dyDescent="0.25">
      <c r="A84" s="41" t="s">
        <v>241</v>
      </c>
      <c r="B84" s="46" t="s">
        <v>25</v>
      </c>
      <c r="C84" s="39">
        <v>33405</v>
      </c>
      <c r="D84" s="47" t="s">
        <v>49</v>
      </c>
      <c r="E84" s="25">
        <v>12</v>
      </c>
      <c r="F84" s="25">
        <v>11</v>
      </c>
      <c r="G84" s="25">
        <v>13</v>
      </c>
      <c r="H84" s="25">
        <v>23</v>
      </c>
      <c r="I84" s="25">
        <v>13</v>
      </c>
      <c r="J84" s="26">
        <f t="shared" si="0"/>
        <v>1.0833333333333333</v>
      </c>
      <c r="K84" s="29"/>
    </row>
    <row r="85" spans="1:28" x14ac:dyDescent="0.25">
      <c r="A85" s="41" t="s">
        <v>242</v>
      </c>
      <c r="B85" s="46" t="s">
        <v>7</v>
      </c>
      <c r="C85" s="39">
        <v>33405</v>
      </c>
      <c r="D85" s="47" t="s">
        <v>49</v>
      </c>
      <c r="E85" s="25">
        <v>16</v>
      </c>
      <c r="F85" s="25">
        <v>13</v>
      </c>
      <c r="G85" s="25">
        <v>17</v>
      </c>
      <c r="H85" s="25">
        <v>37</v>
      </c>
      <c r="I85" s="25">
        <v>18</v>
      </c>
      <c r="J85" s="26">
        <f t="shared" si="0"/>
        <v>1.0625</v>
      </c>
    </row>
    <row r="86" spans="1:28" s="5" customFormat="1" x14ac:dyDescent="0.25">
      <c r="A86" s="41" t="s">
        <v>247</v>
      </c>
      <c r="B86" s="46" t="s">
        <v>28</v>
      </c>
      <c r="C86" s="39">
        <v>33405</v>
      </c>
      <c r="D86" s="47" t="s">
        <v>49</v>
      </c>
      <c r="E86" s="25">
        <v>12</v>
      </c>
      <c r="F86" s="25">
        <v>11</v>
      </c>
      <c r="G86" s="25">
        <v>18</v>
      </c>
      <c r="H86" s="25">
        <v>27</v>
      </c>
      <c r="I86" s="25">
        <v>14</v>
      </c>
      <c r="J86" s="109">
        <f t="shared" si="0"/>
        <v>1.5</v>
      </c>
      <c r="K86" s="29"/>
    </row>
    <row r="87" spans="1:28" s="5" customFormat="1" x14ac:dyDescent="0.25">
      <c r="A87" s="41" t="s">
        <v>248</v>
      </c>
      <c r="B87" s="46" t="s">
        <v>12</v>
      </c>
      <c r="C87" s="39">
        <v>33405</v>
      </c>
      <c r="D87" s="47" t="s">
        <v>49</v>
      </c>
      <c r="E87" s="25">
        <v>12</v>
      </c>
      <c r="F87" s="25">
        <v>8</v>
      </c>
      <c r="G87" s="25">
        <v>23</v>
      </c>
      <c r="H87" s="25">
        <v>49</v>
      </c>
      <c r="I87" s="25">
        <v>12</v>
      </c>
      <c r="J87" s="26">
        <f t="shared" si="0"/>
        <v>1.9166666666666667</v>
      </c>
      <c r="K87" s="29"/>
    </row>
    <row r="88" spans="1:28" s="5" customFormat="1" x14ac:dyDescent="0.25">
      <c r="A88" s="36"/>
      <c r="B88" s="44"/>
      <c r="C88" s="38"/>
      <c r="D88" s="43"/>
      <c r="E88" s="22">
        <f>SUM(E80:E87)</f>
        <v>108</v>
      </c>
      <c r="F88" s="22">
        <f>SUM(F80:F87)</f>
        <v>94</v>
      </c>
      <c r="G88" s="22">
        <f>SUM(G80:G87)</f>
        <v>152</v>
      </c>
      <c r="H88" s="22">
        <f>SUM(H80:H87)</f>
        <v>305</v>
      </c>
      <c r="I88" s="22">
        <f>SUM(I80:I87)</f>
        <v>115</v>
      </c>
      <c r="J88" s="49">
        <f>G88/E88</f>
        <v>1.4074074074074074</v>
      </c>
      <c r="K88" s="29"/>
    </row>
    <row r="89" spans="1:28" s="29" customFormat="1" ht="11.25" customHeight="1" x14ac:dyDescent="0.25">
      <c r="A89" s="73"/>
      <c r="B89" s="69"/>
      <c r="C89" s="34"/>
      <c r="D89" s="32"/>
      <c r="E89" s="16"/>
      <c r="F89" s="16"/>
      <c r="G89" s="28"/>
      <c r="H89" s="28"/>
      <c r="I89" s="28"/>
      <c r="J89" s="115"/>
      <c r="K89" s="56"/>
    </row>
    <row r="90" spans="1:28" x14ac:dyDescent="0.25">
      <c r="A90" s="54" t="s">
        <v>226</v>
      </c>
      <c r="B90" s="45" t="s">
        <v>3</v>
      </c>
      <c r="C90" s="37">
        <v>34306</v>
      </c>
      <c r="D90" s="42" t="s">
        <v>414</v>
      </c>
      <c r="E90" s="20">
        <v>12</v>
      </c>
      <c r="F90" s="20">
        <v>9</v>
      </c>
      <c r="G90" s="20">
        <v>10</v>
      </c>
      <c r="H90" s="20">
        <v>36</v>
      </c>
      <c r="I90" s="20">
        <v>13</v>
      </c>
      <c r="J90" s="21">
        <f t="shared" si="0"/>
        <v>0.83333333333333337</v>
      </c>
      <c r="K90" s="29"/>
      <c r="L90" s="5"/>
      <c r="M90" s="5"/>
      <c r="N90" s="5"/>
    </row>
    <row r="91" spans="1:28" x14ac:dyDescent="0.25">
      <c r="A91" s="41" t="s">
        <v>254</v>
      </c>
      <c r="B91" s="46" t="s">
        <v>40</v>
      </c>
      <c r="C91" s="39">
        <v>34306</v>
      </c>
      <c r="D91" s="47" t="s">
        <v>414</v>
      </c>
      <c r="E91" s="25">
        <v>12</v>
      </c>
      <c r="F91" s="25">
        <v>12</v>
      </c>
      <c r="G91" s="25">
        <v>11</v>
      </c>
      <c r="H91" s="25">
        <v>33</v>
      </c>
      <c r="I91" s="25">
        <v>15</v>
      </c>
      <c r="J91" s="26">
        <f t="shared" si="0"/>
        <v>0.91666666666666663</v>
      </c>
    </row>
    <row r="92" spans="1:28" x14ac:dyDescent="0.25">
      <c r="A92" s="72"/>
      <c r="B92" s="72"/>
      <c r="C92" s="38"/>
      <c r="D92" s="50"/>
      <c r="E92" s="22">
        <f>SUM(E90:E91)</f>
        <v>24</v>
      </c>
      <c r="F92" s="22">
        <f>SUM(F90:F91)</f>
        <v>21</v>
      </c>
      <c r="G92" s="22">
        <f>SUM(G90:G91)</f>
        <v>21</v>
      </c>
      <c r="H92" s="22">
        <f>SUM(H90:H91)</f>
        <v>69</v>
      </c>
      <c r="I92" s="22">
        <f>SUM(I90:I91)</f>
        <v>28</v>
      </c>
      <c r="J92" s="49">
        <f>G92/E92</f>
        <v>0.875</v>
      </c>
      <c r="K92" s="85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5">
      <c r="A93" s="71"/>
      <c r="B93" s="71"/>
      <c r="C93" s="34"/>
      <c r="D93" s="30"/>
      <c r="E93" s="28"/>
      <c r="F93" s="28"/>
      <c r="G93" s="28"/>
      <c r="H93" s="28"/>
      <c r="I93" s="28"/>
      <c r="J93" s="115"/>
      <c r="K93" s="40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5">
      <c r="A94" s="94"/>
      <c r="B94" s="87"/>
      <c r="C94" s="34"/>
      <c r="D94" s="30"/>
      <c r="E94" s="55"/>
      <c r="F94" s="55"/>
      <c r="G94" s="48"/>
      <c r="H94" s="48"/>
      <c r="I94" s="48"/>
      <c r="J94" s="115"/>
    </row>
    <row r="95" spans="1:28" x14ac:dyDescent="0.25">
      <c r="A95" s="71"/>
      <c r="B95" s="71"/>
      <c r="C95" s="34"/>
      <c r="D95" s="62" t="s">
        <v>146</v>
      </c>
      <c r="E95" s="59">
        <v>348</v>
      </c>
      <c r="F95" s="59">
        <v>269</v>
      </c>
      <c r="G95" s="59">
        <v>502</v>
      </c>
      <c r="H95" s="59">
        <v>1107</v>
      </c>
      <c r="I95" s="59">
        <v>381</v>
      </c>
      <c r="J95" s="19">
        <f>G95/E95</f>
        <v>1.4425287356321839</v>
      </c>
    </row>
    <row r="96" spans="1:28" x14ac:dyDescent="0.25">
      <c r="A96" s="71"/>
      <c r="B96" s="71"/>
      <c r="C96" s="34"/>
      <c r="D96" s="62" t="s">
        <v>147</v>
      </c>
      <c r="E96" s="59">
        <v>260</v>
      </c>
      <c r="F96" s="59">
        <v>231</v>
      </c>
      <c r="G96" s="59">
        <v>476</v>
      </c>
      <c r="H96" s="59">
        <v>1030</v>
      </c>
      <c r="I96" s="59">
        <v>280</v>
      </c>
      <c r="J96" s="24">
        <f>G96/E96</f>
        <v>1.8307692307692307</v>
      </c>
    </row>
    <row r="97" spans="1:11" ht="8.25" customHeight="1" x14ac:dyDescent="0.25">
      <c r="A97" s="69"/>
      <c r="B97" s="69"/>
      <c r="C97" s="34"/>
      <c r="D97" s="64"/>
      <c r="E97" s="60"/>
      <c r="F97" s="65"/>
      <c r="G97" s="66"/>
      <c r="H97" s="60"/>
      <c r="I97" s="35"/>
      <c r="J97" s="29"/>
    </row>
    <row r="98" spans="1:11" x14ac:dyDescent="0.25">
      <c r="A98" s="88"/>
      <c r="B98" s="88"/>
      <c r="C98" s="34"/>
      <c r="D98" s="62" t="s">
        <v>128</v>
      </c>
      <c r="E98" s="18">
        <f>SUM(E74,E67,E58,E53,E51,E49,E45,E41,E39,E37,E31,E27,E25,E23,E21,E17,E15,E13,E8)</f>
        <v>460</v>
      </c>
      <c r="F98" s="18">
        <f>SUM(F74,F67,F58,F53,F51,F49,F45,F41,F39,F37,F31,F27,F25,F23,F21,F17,F15,F13,F8)</f>
        <v>361</v>
      </c>
      <c r="G98" s="18">
        <f>SUM(G74,G67,G58,G53,G51,G49,G45,G41,G39,G37,G31,G27,G25,G23,G21,G17,G15,G13,G8)</f>
        <v>766</v>
      </c>
      <c r="H98" s="18">
        <f>SUM(H74,H67,H58,H53,H51,H49,H45,H41,H39,H37,H31,H27,H25,H23,H21,H17,H15,H13,H8)</f>
        <v>1683</v>
      </c>
      <c r="I98" s="18">
        <f>SUM(I74,I67,I58,I53,I51,I49,I45,I41,I39,I37,I31,I27,I25,I23,I21,I17,I15,I13,I8)</f>
        <v>501</v>
      </c>
      <c r="J98" s="19">
        <f>G98/E98</f>
        <v>1.6652173913043478</v>
      </c>
      <c r="K98" s="83"/>
    </row>
    <row r="99" spans="1:11" x14ac:dyDescent="0.25">
      <c r="A99" s="71"/>
      <c r="B99" s="71"/>
      <c r="C99" s="34"/>
      <c r="D99" s="62" t="s">
        <v>129</v>
      </c>
      <c r="E99" s="18">
        <f>SUM(E92,E88,E78,E76)</f>
        <v>148</v>
      </c>
      <c r="F99" s="18">
        <f>SUM(F92,F88,F78,F76)</f>
        <v>139</v>
      </c>
      <c r="G99" s="18">
        <f>SUM(G92,G88,G78,G76)</f>
        <v>212</v>
      </c>
      <c r="H99" s="18">
        <f>SUM(H92,H88,H78,H76)</f>
        <v>454</v>
      </c>
      <c r="I99" s="18">
        <f>SUM(I92,I88,I78,I76)</f>
        <v>160</v>
      </c>
      <c r="J99" s="19">
        <f>G99/E99</f>
        <v>1.4324324324324325</v>
      </c>
      <c r="K99" s="83"/>
    </row>
    <row r="100" spans="1:11" ht="8.25" customHeight="1" x14ac:dyDescent="0.25">
      <c r="A100" s="71"/>
      <c r="B100" s="71"/>
      <c r="C100" s="34"/>
      <c r="D100" s="64"/>
      <c r="E100" s="60"/>
      <c r="F100" s="65"/>
      <c r="G100" s="66"/>
      <c r="H100" s="60"/>
      <c r="I100" s="35"/>
      <c r="J100" s="29"/>
    </row>
    <row r="101" spans="1:11" x14ac:dyDescent="0.25">
      <c r="A101" s="71"/>
      <c r="B101" s="71"/>
      <c r="C101" s="34"/>
      <c r="D101" s="17" t="s">
        <v>130</v>
      </c>
      <c r="E101" s="63">
        <v>608</v>
      </c>
      <c r="F101" s="63">
        <v>500</v>
      </c>
      <c r="G101" s="63">
        <v>978</v>
      </c>
      <c r="H101" s="63">
        <v>2137</v>
      </c>
      <c r="I101" s="63">
        <v>661</v>
      </c>
      <c r="J101" s="61">
        <f>G101/E101</f>
        <v>1.6085526315789473</v>
      </c>
    </row>
    <row r="102" spans="1:11" s="27" customFormat="1" x14ac:dyDescent="0.25">
      <c r="A102" s="71"/>
      <c r="B102" s="71"/>
      <c r="C102" s="34"/>
      <c r="D102" s="30"/>
      <c r="E102" s="28"/>
      <c r="F102" s="28"/>
      <c r="G102" s="28"/>
      <c r="H102" s="28"/>
      <c r="I102" s="28"/>
      <c r="J102" s="29"/>
    </row>
    <row r="103" spans="1:11" s="27" customFormat="1" x14ac:dyDescent="0.25">
      <c r="A103" s="71"/>
      <c r="B103" s="71"/>
      <c r="C103" s="34"/>
      <c r="D103" s="30"/>
      <c r="E103" s="28"/>
      <c r="F103" s="28"/>
      <c r="G103" s="28"/>
      <c r="H103" s="28"/>
      <c r="I103" s="28"/>
      <c r="J103" s="29"/>
    </row>
    <row r="104" spans="1:11" x14ac:dyDescent="0.25">
      <c r="B104" s="79"/>
      <c r="E104" s="3"/>
      <c r="F104" s="3"/>
      <c r="G104" s="3"/>
      <c r="H104" s="3"/>
      <c r="I104" s="3"/>
      <c r="J104" s="172"/>
    </row>
    <row r="107" spans="1:11" x14ac:dyDescent="0.25">
      <c r="A107" s="80"/>
      <c r="B107" s="80"/>
      <c r="E107" s="13"/>
      <c r="F107" s="13"/>
      <c r="G107" s="13"/>
      <c r="H107" s="13"/>
      <c r="I107" s="13"/>
    </row>
    <row r="112" spans="1:11" x14ac:dyDescent="0.25">
      <c r="A112" s="79"/>
      <c r="B112" s="79"/>
      <c r="E112" s="3"/>
      <c r="F112" s="3"/>
      <c r="G112" s="75"/>
      <c r="H112" s="75"/>
      <c r="I112" s="75"/>
    </row>
    <row r="117" spans="1:9" x14ac:dyDescent="0.25">
      <c r="A117" s="79"/>
      <c r="B117" s="79"/>
      <c r="E117" s="3"/>
      <c r="F117" s="3"/>
      <c r="G117" s="75"/>
      <c r="H117" s="75"/>
      <c r="I117" s="75"/>
    </row>
    <row r="120" spans="1:9" x14ac:dyDescent="0.25">
      <c r="A120" s="79"/>
      <c r="B120" s="79"/>
      <c r="E120" s="3"/>
      <c r="F120" s="3"/>
      <c r="G120" s="75"/>
      <c r="H120" s="75"/>
      <c r="I120" s="75"/>
    </row>
    <row r="126" spans="1:9" x14ac:dyDescent="0.25">
      <c r="A126" s="77"/>
      <c r="B126" s="77"/>
      <c r="E126" s="12"/>
      <c r="F126" s="12"/>
      <c r="G126" s="78"/>
      <c r="H126" s="78"/>
      <c r="I126" s="78"/>
    </row>
    <row r="128" spans="1:9" x14ac:dyDescent="0.25">
      <c r="A128" s="79"/>
      <c r="B128" s="79"/>
      <c r="E128" s="3"/>
      <c r="F128" s="3"/>
      <c r="G128" s="75"/>
      <c r="H128" s="75"/>
      <c r="I128" s="75"/>
    </row>
  </sheetData>
  <mergeCells count="1">
    <mergeCell ref="A2:B2"/>
  </mergeCells>
  <printOptions horizontalCentered="1"/>
  <pageMargins left="0.43307086614173229" right="0.43307086614173229" top="0.55118110236220474" bottom="0.47244094488188981" header="0.43307086614173229" footer="0.27559055118110237"/>
  <pageSetup paperSize="9" scale="90" firstPageNumber="14" orientation="landscape" useFirstPageNumber="1" r:id="rId1"/>
  <headerFooter alignWithMargins="0">
    <oddFooter>&amp;L&amp;8REctorat - SAIO&amp;C&amp;P&amp;R&amp;8Tableaux doc références - CAP nmp</oddFooter>
  </headerFooter>
  <rowBreaks count="1" manualBreakCount="1">
    <brk id="89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75" zoomScaleNormal="75" workbookViewId="0">
      <selection activeCell="J5" sqref="J5"/>
    </sheetView>
  </sheetViews>
  <sheetFormatPr defaultColWidth="11.44140625" defaultRowHeight="13.2" x14ac:dyDescent="0.25"/>
  <cols>
    <col min="1" max="1" width="18.44140625" style="27" customWidth="1"/>
    <col min="2" max="2" width="8.109375" style="27" customWidth="1"/>
    <col min="3" max="3" width="9.33203125" style="27" customWidth="1"/>
    <col min="4" max="4" width="8.88671875" style="27" customWidth="1"/>
    <col min="5" max="5" width="8.109375" style="27" customWidth="1"/>
    <col min="6" max="6" width="9.44140625" style="27" customWidth="1"/>
    <col min="7" max="7" width="8.88671875" style="27" customWidth="1"/>
    <col min="8" max="8" width="7.109375" style="27" customWidth="1"/>
    <col min="9" max="9" width="8.109375" style="27" customWidth="1"/>
    <col min="10" max="10" width="8.5546875" style="27" customWidth="1"/>
    <col min="11" max="11" width="7.44140625" style="27" customWidth="1"/>
    <col min="12" max="12" width="2.44140625" style="27" customWidth="1"/>
    <col min="13" max="13" width="7.6640625" style="27" customWidth="1"/>
    <col min="14" max="14" width="9" style="27" customWidth="1"/>
    <col min="15" max="15" width="8.109375" style="27" customWidth="1"/>
    <col min="16" max="16" width="7.44140625" style="27" customWidth="1"/>
    <col min="17" max="16384" width="11.44140625" style="27"/>
  </cols>
  <sheetData>
    <row r="1" spans="1:16" ht="13.8" x14ac:dyDescent="0.25">
      <c r="A1" s="611" t="s">
        <v>194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</row>
    <row r="3" spans="1:16" x14ac:dyDescent="0.25">
      <c r="M3" s="151" t="s">
        <v>202</v>
      </c>
    </row>
    <row r="4" spans="1:16" s="188" customFormat="1" ht="44.25" customHeight="1" x14ac:dyDescent="0.25">
      <c r="A4" s="179" t="s">
        <v>193</v>
      </c>
      <c r="B4" s="180" t="s">
        <v>197</v>
      </c>
      <c r="C4" s="180" t="s">
        <v>196</v>
      </c>
      <c r="D4" s="180" t="s">
        <v>335</v>
      </c>
      <c r="E4" s="180" t="s">
        <v>336</v>
      </c>
      <c r="F4" s="180" t="s">
        <v>337</v>
      </c>
      <c r="G4" s="180" t="s">
        <v>199</v>
      </c>
      <c r="H4" s="180" t="s">
        <v>338</v>
      </c>
      <c r="I4" s="180" t="s">
        <v>339</v>
      </c>
      <c r="J4" s="180" t="s">
        <v>198</v>
      </c>
      <c r="K4" s="180" t="s">
        <v>200</v>
      </c>
      <c r="M4" s="180" t="s">
        <v>203</v>
      </c>
      <c r="N4" s="180" t="s">
        <v>204</v>
      </c>
      <c r="O4" s="180" t="s">
        <v>205</v>
      </c>
      <c r="P4" s="180" t="s">
        <v>206</v>
      </c>
    </row>
    <row r="5" spans="1:16" x14ac:dyDescent="0.25">
      <c r="A5" s="181" t="s">
        <v>10</v>
      </c>
      <c r="B5" s="39">
        <v>5056</v>
      </c>
      <c r="C5" s="39">
        <v>1822</v>
      </c>
      <c r="D5" s="39">
        <v>1626</v>
      </c>
      <c r="E5" s="39">
        <v>2344</v>
      </c>
      <c r="F5" s="39">
        <v>5240</v>
      </c>
      <c r="G5" s="182">
        <f>E5/D5</f>
        <v>1.4415744157441575</v>
      </c>
      <c r="H5" s="39">
        <v>1629</v>
      </c>
      <c r="I5" s="39">
        <v>1534</v>
      </c>
      <c r="J5" s="39">
        <v>1729</v>
      </c>
      <c r="K5" s="39">
        <v>1704</v>
      </c>
      <c r="L5" s="34"/>
      <c r="M5" s="183">
        <f>B5/$B$18</f>
        <v>0.27890556045895853</v>
      </c>
      <c r="N5" s="183">
        <f>C5/$C$18</f>
        <v>0.26920803782505909</v>
      </c>
      <c r="O5" s="183">
        <f>D5/$D$18</f>
        <v>0.26858275520317143</v>
      </c>
      <c r="P5" s="183">
        <f>E5/$E$18</f>
        <v>0.30331262939958592</v>
      </c>
    </row>
    <row r="6" spans="1:16" x14ac:dyDescent="0.25">
      <c r="A6" s="181" t="s">
        <v>3</v>
      </c>
      <c r="B6" s="39">
        <v>1890</v>
      </c>
      <c r="C6" s="39">
        <v>728</v>
      </c>
      <c r="D6" s="39">
        <v>659</v>
      </c>
      <c r="E6" s="39">
        <v>727</v>
      </c>
      <c r="F6" s="39">
        <v>1632</v>
      </c>
      <c r="G6" s="182">
        <f t="shared" ref="G6:G18" si="0">E6/D6</f>
        <v>1.103186646433991</v>
      </c>
      <c r="H6" s="39">
        <v>645</v>
      </c>
      <c r="I6" s="39">
        <v>608</v>
      </c>
      <c r="J6" s="39">
        <v>707</v>
      </c>
      <c r="K6" s="39">
        <v>631</v>
      </c>
      <c r="L6" s="34"/>
      <c r="M6" s="183">
        <f t="shared" ref="M6:M18" si="1">B6/$B$18</f>
        <v>0.1042586054721977</v>
      </c>
      <c r="N6" s="183">
        <f t="shared" ref="N6:N18" si="2">C6/$C$18</f>
        <v>0.10756501182033097</v>
      </c>
      <c r="O6" s="183">
        <f t="shared" ref="O6:O18" si="3">D6/$D$18</f>
        <v>0.10885365047902214</v>
      </c>
      <c r="P6" s="183">
        <f t="shared" ref="P6:P18" si="4">E6/$E$18</f>
        <v>9.4073498964803312E-2</v>
      </c>
    </row>
    <row r="7" spans="1:16" x14ac:dyDescent="0.25">
      <c r="A7" s="181" t="s">
        <v>95</v>
      </c>
      <c r="B7" s="39">
        <v>1377</v>
      </c>
      <c r="C7" s="39">
        <v>539</v>
      </c>
      <c r="D7" s="39">
        <v>315</v>
      </c>
      <c r="E7" s="39">
        <v>318</v>
      </c>
      <c r="F7" s="39">
        <v>615</v>
      </c>
      <c r="G7" s="182">
        <f t="shared" si="0"/>
        <v>1.0095238095238095</v>
      </c>
      <c r="H7" s="39">
        <v>294</v>
      </c>
      <c r="I7" s="39">
        <v>275</v>
      </c>
      <c r="J7" s="39">
        <v>336</v>
      </c>
      <c r="K7" s="39">
        <v>271</v>
      </c>
      <c r="L7" s="34"/>
      <c r="M7" s="183">
        <f t="shared" si="1"/>
        <v>7.5959841129744049E-2</v>
      </c>
      <c r="N7" s="183">
        <f t="shared" si="2"/>
        <v>7.9639479905437349E-2</v>
      </c>
      <c r="O7" s="183">
        <f t="shared" si="3"/>
        <v>5.2031714568880082E-2</v>
      </c>
      <c r="P7" s="183">
        <f t="shared" si="4"/>
        <v>4.1149068322981368E-2</v>
      </c>
    </row>
    <row r="8" spans="1:16" x14ac:dyDescent="0.25">
      <c r="A8" s="181" t="s">
        <v>1</v>
      </c>
      <c r="B8" s="39">
        <v>1254</v>
      </c>
      <c r="C8" s="39">
        <v>481</v>
      </c>
      <c r="D8" s="39">
        <v>437</v>
      </c>
      <c r="E8" s="39">
        <v>460</v>
      </c>
      <c r="F8" s="39">
        <v>940</v>
      </c>
      <c r="G8" s="182">
        <f t="shared" si="0"/>
        <v>1.0526315789473684</v>
      </c>
      <c r="H8" s="39">
        <v>410</v>
      </c>
      <c r="I8" s="39">
        <v>400</v>
      </c>
      <c r="J8" s="39">
        <v>437</v>
      </c>
      <c r="K8" s="39">
        <v>410</v>
      </c>
      <c r="L8" s="34"/>
      <c r="M8" s="183">
        <f t="shared" si="1"/>
        <v>6.9174757281553395E-2</v>
      </c>
      <c r="N8" s="183">
        <f t="shared" si="2"/>
        <v>7.1069739952718675E-2</v>
      </c>
      <c r="O8" s="183">
        <f t="shared" si="3"/>
        <v>7.2183680211430457E-2</v>
      </c>
      <c r="P8" s="183">
        <f t="shared" si="4"/>
        <v>5.9523809523809521E-2</v>
      </c>
    </row>
    <row r="9" spans="1:16" x14ac:dyDescent="0.25">
      <c r="A9" s="181" t="s">
        <v>5</v>
      </c>
      <c r="B9" s="39">
        <v>1190</v>
      </c>
      <c r="C9" s="39">
        <v>475</v>
      </c>
      <c r="D9" s="39">
        <v>310</v>
      </c>
      <c r="E9" s="39">
        <v>397</v>
      </c>
      <c r="F9" s="39">
        <v>824</v>
      </c>
      <c r="G9" s="182">
        <f t="shared" si="0"/>
        <v>1.2806451612903227</v>
      </c>
      <c r="H9" s="39">
        <v>326</v>
      </c>
      <c r="I9" s="39">
        <v>301</v>
      </c>
      <c r="J9" s="39">
        <v>310</v>
      </c>
      <c r="K9" s="39">
        <v>302</v>
      </c>
      <c r="L9" s="34"/>
      <c r="M9" s="183">
        <f t="shared" si="1"/>
        <v>6.5644307149161515E-2</v>
      </c>
      <c r="N9" s="183">
        <f t="shared" si="2"/>
        <v>7.0183215130023638E-2</v>
      </c>
      <c r="O9" s="183">
        <f t="shared" si="3"/>
        <v>5.1205814337628011E-2</v>
      </c>
      <c r="P9" s="183">
        <f t="shared" si="4"/>
        <v>5.1371635610766048E-2</v>
      </c>
    </row>
    <row r="10" spans="1:16" x14ac:dyDescent="0.25">
      <c r="A10" s="17" t="s">
        <v>146</v>
      </c>
      <c r="B10" s="63">
        <f>SUM(B5:B9)</f>
        <v>10767</v>
      </c>
      <c r="C10" s="63">
        <f>SUM(C5:C9)</f>
        <v>4045</v>
      </c>
      <c r="D10" s="63">
        <f>SUM(D5:D9)</f>
        <v>3347</v>
      </c>
      <c r="E10" s="63">
        <f>SUM(E5:E9)</f>
        <v>4246</v>
      </c>
      <c r="F10" s="63">
        <f>SUM(F5:F9)</f>
        <v>9251</v>
      </c>
      <c r="G10" s="61">
        <f t="shared" si="0"/>
        <v>1.2685987451449059</v>
      </c>
      <c r="H10" s="63">
        <f>SUM(H5:H9)</f>
        <v>3304</v>
      </c>
      <c r="I10" s="63">
        <f>SUM(I5:I9)</f>
        <v>3118</v>
      </c>
      <c r="J10" s="63">
        <v>3733</v>
      </c>
      <c r="K10" s="63">
        <v>3305</v>
      </c>
      <c r="L10" s="34"/>
      <c r="M10" s="184">
        <f t="shared" si="1"/>
        <v>0.59394307149161518</v>
      </c>
      <c r="N10" s="184">
        <f t="shared" si="2"/>
        <v>0.59766548463356972</v>
      </c>
      <c r="O10" s="184">
        <f t="shared" si="3"/>
        <v>0.55285761480013218</v>
      </c>
      <c r="P10" s="184">
        <f t="shared" si="4"/>
        <v>0.54943064182194612</v>
      </c>
    </row>
    <row r="11" spans="1:16" x14ac:dyDescent="0.25">
      <c r="A11" s="181" t="s">
        <v>7</v>
      </c>
      <c r="B11" s="39">
        <v>1851</v>
      </c>
      <c r="C11" s="39">
        <v>625</v>
      </c>
      <c r="D11" s="39">
        <v>598</v>
      </c>
      <c r="E11" s="39">
        <v>692</v>
      </c>
      <c r="F11" s="39">
        <v>1538</v>
      </c>
      <c r="G11" s="182">
        <f t="shared" si="0"/>
        <v>1.1571906354515049</v>
      </c>
      <c r="H11" s="39">
        <v>581</v>
      </c>
      <c r="I11" s="39">
        <v>523</v>
      </c>
      <c r="J11" s="39">
        <v>611</v>
      </c>
      <c r="K11" s="39">
        <v>595</v>
      </c>
      <c r="L11" s="34"/>
      <c r="M11" s="183">
        <f t="shared" si="1"/>
        <v>0.1021072374227714</v>
      </c>
      <c r="N11" s="183">
        <f t="shared" si="2"/>
        <v>9.2346335697399529E-2</v>
      </c>
      <c r="O11" s="183">
        <f t="shared" si="3"/>
        <v>9.877766765774694E-2</v>
      </c>
      <c r="P11" s="183">
        <f t="shared" si="4"/>
        <v>8.9544513457556929E-2</v>
      </c>
    </row>
    <row r="12" spans="1:16" x14ac:dyDescent="0.25">
      <c r="A12" s="181" t="s">
        <v>26</v>
      </c>
      <c r="B12" s="39">
        <v>804</v>
      </c>
      <c r="C12" s="39">
        <v>320</v>
      </c>
      <c r="D12" s="39">
        <v>269</v>
      </c>
      <c r="E12" s="39">
        <v>439</v>
      </c>
      <c r="F12" s="39">
        <v>899</v>
      </c>
      <c r="G12" s="182">
        <f t="shared" si="0"/>
        <v>1.6319702602230484</v>
      </c>
      <c r="H12" s="39">
        <v>276</v>
      </c>
      <c r="I12" s="39">
        <v>263</v>
      </c>
      <c r="J12" s="39">
        <v>290</v>
      </c>
      <c r="K12" s="39">
        <v>302</v>
      </c>
      <c r="L12" s="34"/>
      <c r="M12" s="183">
        <f t="shared" si="1"/>
        <v>4.4351279788172993E-2</v>
      </c>
      <c r="N12" s="183">
        <f t="shared" si="2"/>
        <v>4.7281323877068557E-2</v>
      </c>
      <c r="O12" s="183">
        <f t="shared" si="3"/>
        <v>4.4433432441361081E-2</v>
      </c>
      <c r="P12" s="183">
        <f t="shared" si="4"/>
        <v>5.6806418219461696E-2</v>
      </c>
    </row>
    <row r="13" spans="1:16" x14ac:dyDescent="0.25">
      <c r="A13" s="181" t="s">
        <v>6</v>
      </c>
      <c r="B13" s="39">
        <v>2566</v>
      </c>
      <c r="C13" s="39">
        <v>992</v>
      </c>
      <c r="D13" s="39">
        <v>1119</v>
      </c>
      <c r="E13" s="39">
        <v>1535</v>
      </c>
      <c r="F13" s="39">
        <v>3304</v>
      </c>
      <c r="G13" s="182">
        <f t="shared" si="0"/>
        <v>1.3717605004468276</v>
      </c>
      <c r="H13" s="39">
        <v>1045</v>
      </c>
      <c r="I13" s="39">
        <v>1042</v>
      </c>
      <c r="J13" s="39">
        <v>1134</v>
      </c>
      <c r="K13" s="39">
        <v>1136</v>
      </c>
      <c r="L13" s="34"/>
      <c r="M13" s="183">
        <f t="shared" si="1"/>
        <v>0.14154898499558694</v>
      </c>
      <c r="N13" s="183">
        <f t="shared" si="2"/>
        <v>0.14657210401891252</v>
      </c>
      <c r="O13" s="183">
        <f t="shared" si="3"/>
        <v>0.18483647175421208</v>
      </c>
      <c r="P13" s="183">
        <f t="shared" si="4"/>
        <v>0.19862836438923395</v>
      </c>
    </row>
    <row r="14" spans="1:16" x14ac:dyDescent="0.25">
      <c r="A14" s="181" t="s">
        <v>195</v>
      </c>
      <c r="B14" s="39">
        <v>626</v>
      </c>
      <c r="C14" s="39">
        <v>210</v>
      </c>
      <c r="D14" s="39">
        <v>189</v>
      </c>
      <c r="E14" s="39">
        <v>184</v>
      </c>
      <c r="F14" s="39">
        <v>364</v>
      </c>
      <c r="G14" s="182">
        <f t="shared" si="0"/>
        <v>0.97354497354497349</v>
      </c>
      <c r="H14" s="39">
        <v>188</v>
      </c>
      <c r="I14" s="39">
        <v>173</v>
      </c>
      <c r="J14" s="39">
        <v>198</v>
      </c>
      <c r="K14" s="39">
        <v>183</v>
      </c>
      <c r="L14" s="34"/>
      <c r="M14" s="183">
        <f t="shared" si="1"/>
        <v>3.4532215357458075E-2</v>
      </c>
      <c r="N14" s="183">
        <f t="shared" si="2"/>
        <v>3.1028368794326241E-2</v>
      </c>
      <c r="O14" s="183">
        <f t="shared" si="3"/>
        <v>3.1219028741328047E-2</v>
      </c>
      <c r="P14" s="183">
        <f t="shared" si="4"/>
        <v>2.3809523809523808E-2</v>
      </c>
    </row>
    <row r="15" spans="1:16" x14ac:dyDescent="0.25">
      <c r="A15" s="181" t="s">
        <v>25</v>
      </c>
      <c r="B15" s="39">
        <v>734</v>
      </c>
      <c r="C15" s="39">
        <v>245</v>
      </c>
      <c r="D15" s="39">
        <v>146</v>
      </c>
      <c r="E15" s="39">
        <v>161</v>
      </c>
      <c r="F15" s="39">
        <v>306</v>
      </c>
      <c r="G15" s="182">
        <f t="shared" si="0"/>
        <v>1.1027397260273972</v>
      </c>
      <c r="H15" s="39">
        <v>141</v>
      </c>
      <c r="I15" s="39">
        <v>144</v>
      </c>
      <c r="J15" s="39">
        <v>155</v>
      </c>
      <c r="K15" s="39">
        <v>120</v>
      </c>
      <c r="L15" s="34"/>
      <c r="M15" s="183">
        <f t="shared" si="1"/>
        <v>4.0489849955869371E-2</v>
      </c>
      <c r="N15" s="183">
        <f t="shared" si="2"/>
        <v>3.6199763593380611E-2</v>
      </c>
      <c r="O15" s="183">
        <f t="shared" si="3"/>
        <v>2.4116286752560289E-2</v>
      </c>
      <c r="P15" s="183">
        <f t="shared" si="4"/>
        <v>2.0833333333333332E-2</v>
      </c>
    </row>
    <row r="16" spans="1:16" x14ac:dyDescent="0.25">
      <c r="A16" s="181" t="s">
        <v>12</v>
      </c>
      <c r="B16" s="39">
        <v>780</v>
      </c>
      <c r="C16" s="39">
        <v>331</v>
      </c>
      <c r="D16" s="39">
        <v>386</v>
      </c>
      <c r="E16" s="39">
        <v>471</v>
      </c>
      <c r="F16" s="39">
        <v>995</v>
      </c>
      <c r="G16" s="182">
        <f t="shared" si="0"/>
        <v>1.2202072538860103</v>
      </c>
      <c r="H16" s="39">
        <v>399</v>
      </c>
      <c r="I16" s="39">
        <v>341</v>
      </c>
      <c r="J16" s="39">
        <v>404</v>
      </c>
      <c r="K16" s="39">
        <v>395</v>
      </c>
      <c r="L16" s="34"/>
      <c r="M16" s="183">
        <f t="shared" si="1"/>
        <v>4.3027360988526039E-2</v>
      </c>
      <c r="N16" s="183">
        <f t="shared" si="2"/>
        <v>4.8906619385342791E-2</v>
      </c>
      <c r="O16" s="183">
        <f t="shared" si="3"/>
        <v>6.37594978526594E-2</v>
      </c>
      <c r="P16" s="183">
        <f t="shared" si="4"/>
        <v>6.0947204968944096E-2</v>
      </c>
    </row>
    <row r="17" spans="1:16" x14ac:dyDescent="0.25">
      <c r="A17" s="17" t="s">
        <v>147</v>
      </c>
      <c r="B17" s="63">
        <f>SUM(B11:B16)</f>
        <v>7361</v>
      </c>
      <c r="C17" s="63">
        <f>SUM(C11:C16)</f>
        <v>2723</v>
      </c>
      <c r="D17" s="63">
        <f>SUM(D11:D16)</f>
        <v>2707</v>
      </c>
      <c r="E17" s="63">
        <f>SUM(E11:E16)</f>
        <v>3482</v>
      </c>
      <c r="F17" s="63">
        <f>SUM(F11:F16)</f>
        <v>7406</v>
      </c>
      <c r="G17" s="61">
        <f t="shared" si="0"/>
        <v>1.2862947912818619</v>
      </c>
      <c r="H17" s="63">
        <f>SUM(H11:H16)</f>
        <v>2630</v>
      </c>
      <c r="I17" s="63">
        <f>SUM(I11:I16)</f>
        <v>2486</v>
      </c>
      <c r="J17" s="63">
        <v>2944</v>
      </c>
      <c r="K17" s="63">
        <v>2684</v>
      </c>
      <c r="L17" s="34"/>
      <c r="M17" s="184">
        <f t="shared" si="1"/>
        <v>0.40605692850838482</v>
      </c>
      <c r="N17" s="184">
        <f t="shared" si="2"/>
        <v>0.40233451536643028</v>
      </c>
      <c r="O17" s="184">
        <f t="shared" si="3"/>
        <v>0.44714238519986788</v>
      </c>
      <c r="P17" s="184">
        <f t="shared" si="4"/>
        <v>0.45056935817805382</v>
      </c>
    </row>
    <row r="18" spans="1:16" x14ac:dyDescent="0.25">
      <c r="A18" s="17" t="s">
        <v>201</v>
      </c>
      <c r="B18" s="63">
        <f>SUM(B17,B10)</f>
        <v>18128</v>
      </c>
      <c r="C18" s="63">
        <f>SUM(C17,C10)</f>
        <v>6768</v>
      </c>
      <c r="D18" s="63">
        <f>SUM(D17,D10)</f>
        <v>6054</v>
      </c>
      <c r="E18" s="63">
        <f>SUM(E17,E10)</f>
        <v>7728</v>
      </c>
      <c r="F18" s="63">
        <f>SUM(F17,F10)</f>
        <v>16657</v>
      </c>
      <c r="G18" s="61">
        <f t="shared" si="0"/>
        <v>1.2765113974231912</v>
      </c>
      <c r="H18" s="63">
        <f>SUM(H17,H10)</f>
        <v>5934</v>
      </c>
      <c r="I18" s="63">
        <f>SUM(I17,I10)</f>
        <v>5604</v>
      </c>
      <c r="J18" s="63">
        <v>6677</v>
      </c>
      <c r="K18" s="63">
        <v>5989</v>
      </c>
      <c r="L18" s="34"/>
      <c r="M18" s="184">
        <f t="shared" si="1"/>
        <v>1</v>
      </c>
      <c r="N18" s="184">
        <f t="shared" si="2"/>
        <v>1</v>
      </c>
      <c r="O18" s="184">
        <f t="shared" si="3"/>
        <v>1</v>
      </c>
      <c r="P18" s="184">
        <f t="shared" si="4"/>
        <v>1</v>
      </c>
    </row>
    <row r="21" spans="1:16" x14ac:dyDescent="0.25">
      <c r="A21" s="612" t="s">
        <v>207</v>
      </c>
      <c r="B21" s="612"/>
      <c r="C21" s="612"/>
      <c r="D21" s="612"/>
      <c r="E21" s="612"/>
      <c r="F21" s="612"/>
      <c r="G21" s="612"/>
      <c r="H21" s="612"/>
      <c r="I21" s="612"/>
      <c r="J21" s="612"/>
      <c r="K21" s="612"/>
      <c r="L21" s="612"/>
      <c r="M21" s="612"/>
      <c r="N21" s="612"/>
      <c r="O21" s="612"/>
      <c r="P21" s="612"/>
    </row>
    <row r="23" spans="1:16" ht="40.799999999999997" x14ac:dyDescent="0.25">
      <c r="A23" s="179" t="s">
        <v>193</v>
      </c>
      <c r="B23" s="180" t="s">
        <v>208</v>
      </c>
      <c r="C23" s="180" t="s">
        <v>335</v>
      </c>
      <c r="D23" s="180" t="s">
        <v>336</v>
      </c>
      <c r="E23" s="180" t="s">
        <v>337</v>
      </c>
      <c r="F23" s="180" t="s">
        <v>199</v>
      </c>
      <c r="G23" s="180" t="s">
        <v>338</v>
      </c>
      <c r="H23" s="180" t="s">
        <v>339</v>
      </c>
      <c r="I23" s="180" t="s">
        <v>198</v>
      </c>
      <c r="J23" s="180" t="s">
        <v>200</v>
      </c>
      <c r="M23" s="180" t="s">
        <v>203</v>
      </c>
      <c r="N23" s="180" t="s">
        <v>205</v>
      </c>
      <c r="O23" s="180" t="s">
        <v>206</v>
      </c>
    </row>
    <row r="24" spans="1:16" x14ac:dyDescent="0.25">
      <c r="A24" s="181" t="s">
        <v>10</v>
      </c>
      <c r="B24" s="39">
        <v>456</v>
      </c>
      <c r="C24" s="39">
        <v>156</v>
      </c>
      <c r="D24" s="39">
        <v>262</v>
      </c>
      <c r="E24" s="39">
        <v>649</v>
      </c>
      <c r="F24" s="182">
        <f>D24/C24</f>
        <v>1.6794871794871795</v>
      </c>
      <c r="G24" s="20">
        <v>186</v>
      </c>
      <c r="H24" s="20">
        <v>123</v>
      </c>
      <c r="I24" s="39">
        <v>136</v>
      </c>
      <c r="J24" s="20">
        <v>160</v>
      </c>
      <c r="K24" s="34"/>
      <c r="L24" s="34"/>
      <c r="M24" s="183">
        <f>B24/$B$37</f>
        <v>0.28733459357277885</v>
      </c>
      <c r="N24" s="183">
        <f>C24/$C$37</f>
        <v>0.25657894736842107</v>
      </c>
      <c r="O24" s="183">
        <f>D24/$D$37</f>
        <v>0.26789366053169733</v>
      </c>
    </row>
    <row r="25" spans="1:16" x14ac:dyDescent="0.25">
      <c r="A25" s="181" t="s">
        <v>3</v>
      </c>
      <c r="B25" s="39">
        <v>185</v>
      </c>
      <c r="C25" s="39">
        <v>68</v>
      </c>
      <c r="D25" s="39">
        <v>100</v>
      </c>
      <c r="E25" s="39">
        <v>209</v>
      </c>
      <c r="F25" s="182">
        <f t="shared" ref="F25:F37" si="5">D25/C25</f>
        <v>1.4705882352941178</v>
      </c>
      <c r="G25" s="39">
        <v>73</v>
      </c>
      <c r="H25" s="39">
        <v>49</v>
      </c>
      <c r="I25" s="39">
        <v>76</v>
      </c>
      <c r="J25" s="39">
        <v>79</v>
      </c>
      <c r="K25" s="34"/>
      <c r="L25" s="34"/>
      <c r="M25" s="183">
        <f t="shared" ref="M25:M37" si="6">B25/$B$37</f>
        <v>0.11657214870825457</v>
      </c>
      <c r="N25" s="183">
        <f t="shared" ref="N25:N37" si="7">C25/$C$37</f>
        <v>0.1118421052631579</v>
      </c>
      <c r="O25" s="183">
        <f t="shared" ref="O25:O37" si="8">D25/$D$37</f>
        <v>0.10224948875255624</v>
      </c>
    </row>
    <row r="26" spans="1:16" x14ac:dyDescent="0.25">
      <c r="A26" s="181" t="s">
        <v>95</v>
      </c>
      <c r="B26" s="39">
        <v>61</v>
      </c>
      <c r="C26" s="39">
        <v>40</v>
      </c>
      <c r="D26" s="39">
        <v>42</v>
      </c>
      <c r="E26" s="39">
        <v>62</v>
      </c>
      <c r="F26" s="182">
        <f t="shared" si="5"/>
        <v>1.05</v>
      </c>
      <c r="G26" s="39">
        <v>42</v>
      </c>
      <c r="H26" s="39">
        <v>30</v>
      </c>
      <c r="I26" s="39">
        <v>40</v>
      </c>
      <c r="J26" s="39">
        <v>40</v>
      </c>
      <c r="K26" s="34"/>
      <c r="L26" s="34"/>
      <c r="M26" s="183">
        <f t="shared" si="6"/>
        <v>3.8437303087586638E-2</v>
      </c>
      <c r="N26" s="183">
        <f t="shared" si="7"/>
        <v>6.5789473684210523E-2</v>
      </c>
      <c r="O26" s="183">
        <f t="shared" si="8"/>
        <v>4.2944785276073622E-2</v>
      </c>
    </row>
    <row r="27" spans="1:16" x14ac:dyDescent="0.25">
      <c r="A27" s="181" t="s">
        <v>1</v>
      </c>
      <c r="B27" s="39">
        <v>33</v>
      </c>
      <c r="C27" s="39">
        <v>72</v>
      </c>
      <c r="D27" s="39">
        <v>79</v>
      </c>
      <c r="E27" s="39">
        <v>161</v>
      </c>
      <c r="F27" s="182">
        <f t="shared" si="5"/>
        <v>1.0972222222222223</v>
      </c>
      <c r="G27" s="39">
        <v>67</v>
      </c>
      <c r="H27" s="39">
        <v>56</v>
      </c>
      <c r="I27" s="39">
        <v>72</v>
      </c>
      <c r="J27" s="39">
        <v>73</v>
      </c>
      <c r="K27" s="34"/>
      <c r="L27" s="34"/>
      <c r="M27" s="183">
        <f t="shared" si="6"/>
        <v>2.0793950850661626E-2</v>
      </c>
      <c r="N27" s="183">
        <f t="shared" si="7"/>
        <v>0.11842105263157894</v>
      </c>
      <c r="O27" s="183">
        <f t="shared" si="8"/>
        <v>8.0777096114519428E-2</v>
      </c>
    </row>
    <row r="28" spans="1:16" x14ac:dyDescent="0.25">
      <c r="A28" s="181" t="s">
        <v>5</v>
      </c>
      <c r="B28" s="39">
        <v>56</v>
      </c>
      <c r="C28" s="39">
        <v>12</v>
      </c>
      <c r="D28" s="39">
        <v>19</v>
      </c>
      <c r="E28" s="39">
        <v>26</v>
      </c>
      <c r="F28" s="182">
        <f t="shared" si="5"/>
        <v>1.5833333333333333</v>
      </c>
      <c r="G28" s="39">
        <v>13</v>
      </c>
      <c r="H28" s="39">
        <v>11</v>
      </c>
      <c r="I28" s="39">
        <v>12</v>
      </c>
      <c r="J28" s="39">
        <v>14</v>
      </c>
      <c r="K28" s="34"/>
      <c r="L28" s="34"/>
      <c r="M28" s="183">
        <f t="shared" si="6"/>
        <v>3.5286704473850031E-2</v>
      </c>
      <c r="N28" s="183">
        <f t="shared" si="7"/>
        <v>1.9736842105263157E-2</v>
      </c>
      <c r="O28" s="183">
        <f t="shared" si="8"/>
        <v>1.9427402862985686E-2</v>
      </c>
    </row>
    <row r="29" spans="1:16" x14ac:dyDescent="0.25">
      <c r="A29" s="17" t="s">
        <v>146</v>
      </c>
      <c r="B29" s="63">
        <f>SUM(B24:B28)</f>
        <v>791</v>
      </c>
      <c r="C29" s="63">
        <f>SUM(C24:C28)</f>
        <v>348</v>
      </c>
      <c r="D29" s="63">
        <f>SUM(D24:D28)</f>
        <v>502</v>
      </c>
      <c r="E29" s="63">
        <f>SUM(E24:E28)</f>
        <v>1107</v>
      </c>
      <c r="F29" s="61">
        <f t="shared" si="5"/>
        <v>1.4425287356321839</v>
      </c>
      <c r="G29" s="63">
        <f>SUM(G24:G28)</f>
        <v>381</v>
      </c>
      <c r="H29" s="63">
        <f>SUM(H24:H28)</f>
        <v>269</v>
      </c>
      <c r="I29" s="63">
        <f>SUM(I24:I28)</f>
        <v>336</v>
      </c>
      <c r="J29" s="63">
        <f>SUM(J24:J28)</f>
        <v>366</v>
      </c>
      <c r="K29" s="34"/>
      <c r="L29" s="34"/>
      <c r="M29" s="184">
        <f t="shared" si="6"/>
        <v>0.49842470069313172</v>
      </c>
      <c r="N29" s="184">
        <f t="shared" si="7"/>
        <v>0.57236842105263153</v>
      </c>
      <c r="O29" s="184">
        <f t="shared" si="8"/>
        <v>0.51329243353783227</v>
      </c>
    </row>
    <row r="30" spans="1:16" x14ac:dyDescent="0.25">
      <c r="A30" s="181" t="s">
        <v>7</v>
      </c>
      <c r="B30" s="39">
        <v>182</v>
      </c>
      <c r="C30" s="39">
        <v>64</v>
      </c>
      <c r="D30" s="39">
        <v>109</v>
      </c>
      <c r="E30" s="39">
        <v>214</v>
      </c>
      <c r="F30" s="182">
        <f t="shared" si="5"/>
        <v>1.703125</v>
      </c>
      <c r="G30" s="39">
        <v>75</v>
      </c>
      <c r="H30" s="39">
        <v>53</v>
      </c>
      <c r="I30" s="39">
        <v>68</v>
      </c>
      <c r="J30" s="39">
        <v>71</v>
      </c>
      <c r="K30" s="34"/>
      <c r="L30" s="34"/>
      <c r="M30" s="183">
        <f t="shared" si="6"/>
        <v>0.1146817895400126</v>
      </c>
      <c r="N30" s="183">
        <f t="shared" si="7"/>
        <v>0.10526315789473684</v>
      </c>
      <c r="O30" s="183">
        <f t="shared" si="8"/>
        <v>0.1114519427402863</v>
      </c>
    </row>
    <row r="31" spans="1:16" x14ac:dyDescent="0.25">
      <c r="A31" s="181" t="s">
        <v>26</v>
      </c>
      <c r="B31" s="39">
        <v>59</v>
      </c>
      <c r="C31" s="39">
        <v>12</v>
      </c>
      <c r="D31" s="39">
        <v>16</v>
      </c>
      <c r="E31" s="39">
        <v>23</v>
      </c>
      <c r="F31" s="182">
        <f t="shared" si="5"/>
        <v>1.3333333333333333</v>
      </c>
      <c r="G31" s="39">
        <v>13</v>
      </c>
      <c r="H31" s="39">
        <v>11</v>
      </c>
      <c r="I31" s="39">
        <v>12</v>
      </c>
      <c r="J31" s="39">
        <v>12</v>
      </c>
      <c r="K31" s="34"/>
      <c r="L31" s="34"/>
      <c r="M31" s="183">
        <f t="shared" si="6"/>
        <v>3.7177063642092001E-2</v>
      </c>
      <c r="N31" s="183">
        <f t="shared" si="7"/>
        <v>1.9736842105263157E-2</v>
      </c>
      <c r="O31" s="183">
        <f t="shared" si="8"/>
        <v>1.6359918200408999E-2</v>
      </c>
    </row>
    <row r="32" spans="1:16" x14ac:dyDescent="0.25">
      <c r="A32" s="181" t="s">
        <v>6</v>
      </c>
      <c r="B32" s="39">
        <v>311</v>
      </c>
      <c r="C32" s="39">
        <v>88</v>
      </c>
      <c r="D32" s="39">
        <v>198</v>
      </c>
      <c r="E32" s="39">
        <v>510</v>
      </c>
      <c r="F32" s="182">
        <f t="shared" si="5"/>
        <v>2.25</v>
      </c>
      <c r="G32" s="39">
        <v>98</v>
      </c>
      <c r="H32" s="39">
        <v>94</v>
      </c>
      <c r="I32" s="39">
        <v>72</v>
      </c>
      <c r="J32" s="39">
        <v>79</v>
      </c>
      <c r="K32" s="34"/>
      <c r="L32" s="34"/>
      <c r="M32" s="183">
        <f t="shared" si="6"/>
        <v>0.19596723377441713</v>
      </c>
      <c r="N32" s="183">
        <f t="shared" si="7"/>
        <v>0.14473684210526316</v>
      </c>
      <c r="O32" s="183">
        <f t="shared" si="8"/>
        <v>0.20245398773006135</v>
      </c>
    </row>
    <row r="33" spans="1:15" x14ac:dyDescent="0.25">
      <c r="A33" s="181" t="s">
        <v>195</v>
      </c>
      <c r="B33" s="39">
        <v>99</v>
      </c>
      <c r="C33" s="39">
        <v>24</v>
      </c>
      <c r="D33" s="39">
        <v>45</v>
      </c>
      <c r="E33" s="39">
        <v>55</v>
      </c>
      <c r="F33" s="182">
        <f t="shared" si="5"/>
        <v>1.875</v>
      </c>
      <c r="G33" s="39">
        <v>30</v>
      </c>
      <c r="H33" s="39">
        <v>23</v>
      </c>
      <c r="I33" s="39">
        <v>24</v>
      </c>
      <c r="J33" s="39">
        <v>29</v>
      </c>
      <c r="K33" s="34"/>
      <c r="L33" s="34"/>
      <c r="M33" s="183">
        <f t="shared" si="6"/>
        <v>6.2381852551984876E-2</v>
      </c>
      <c r="N33" s="183">
        <f t="shared" si="7"/>
        <v>3.9473684210526314E-2</v>
      </c>
      <c r="O33" s="183">
        <f t="shared" si="8"/>
        <v>4.6012269938650305E-2</v>
      </c>
    </row>
    <row r="34" spans="1:15" x14ac:dyDescent="0.25">
      <c r="A34" s="181" t="s">
        <v>25</v>
      </c>
      <c r="B34" s="39">
        <v>77</v>
      </c>
      <c r="C34" s="39">
        <v>28</v>
      </c>
      <c r="D34" s="39">
        <v>37</v>
      </c>
      <c r="E34" s="39">
        <v>70</v>
      </c>
      <c r="F34" s="182">
        <f t="shared" si="5"/>
        <v>1.3214285714285714</v>
      </c>
      <c r="G34" s="39">
        <v>30</v>
      </c>
      <c r="H34" s="39">
        <v>26</v>
      </c>
      <c r="I34" s="39">
        <v>28</v>
      </c>
      <c r="J34" s="39">
        <v>30</v>
      </c>
      <c r="K34" s="34"/>
      <c r="L34" s="34"/>
      <c r="M34" s="183">
        <f t="shared" si="6"/>
        <v>4.8519218651543794E-2</v>
      </c>
      <c r="N34" s="183">
        <f t="shared" si="7"/>
        <v>4.6052631578947366E-2</v>
      </c>
      <c r="O34" s="183">
        <f t="shared" si="8"/>
        <v>3.7832310838445807E-2</v>
      </c>
    </row>
    <row r="35" spans="1:15" x14ac:dyDescent="0.25">
      <c r="A35" s="181" t="s">
        <v>12</v>
      </c>
      <c r="B35" s="39">
        <v>68</v>
      </c>
      <c r="C35" s="39">
        <v>44</v>
      </c>
      <c r="D35" s="39">
        <v>71</v>
      </c>
      <c r="E35" s="39">
        <v>158</v>
      </c>
      <c r="F35" s="182">
        <f t="shared" si="5"/>
        <v>1.6136363636363635</v>
      </c>
      <c r="G35" s="39">
        <v>34</v>
      </c>
      <c r="H35" s="39">
        <v>24</v>
      </c>
      <c r="I35" s="39">
        <v>40</v>
      </c>
      <c r="J35" s="39">
        <v>39</v>
      </c>
      <c r="K35" s="34"/>
      <c r="L35" s="34"/>
      <c r="M35" s="183">
        <f t="shared" si="6"/>
        <v>4.2848141146817897E-2</v>
      </c>
      <c r="N35" s="183">
        <f t="shared" si="7"/>
        <v>7.2368421052631582E-2</v>
      </c>
      <c r="O35" s="183">
        <f t="shared" si="8"/>
        <v>7.259713701431493E-2</v>
      </c>
    </row>
    <row r="36" spans="1:15" x14ac:dyDescent="0.25">
      <c r="A36" s="17" t="s">
        <v>147</v>
      </c>
      <c r="B36" s="63">
        <f>SUM(B30:B35)</f>
        <v>796</v>
      </c>
      <c r="C36" s="63">
        <f>SUM(C30:C35)</f>
        <v>260</v>
      </c>
      <c r="D36" s="63">
        <f>SUM(D30:D35)</f>
        <v>476</v>
      </c>
      <c r="E36" s="63">
        <f>SUM(E30:E35)</f>
        <v>1030</v>
      </c>
      <c r="F36" s="61">
        <f t="shared" si="5"/>
        <v>1.8307692307692307</v>
      </c>
      <c r="G36" s="63">
        <f>SUM(G30:G35)</f>
        <v>280</v>
      </c>
      <c r="H36" s="63">
        <f>SUM(H30:H35)</f>
        <v>231</v>
      </c>
      <c r="I36" s="63">
        <f>SUM(I30:I35)</f>
        <v>244</v>
      </c>
      <c r="J36" s="63">
        <f>SUM(J30:J35)</f>
        <v>260</v>
      </c>
      <c r="K36" s="34"/>
      <c r="L36" s="34"/>
      <c r="M36" s="184">
        <f t="shared" si="6"/>
        <v>0.50157529930686828</v>
      </c>
      <c r="N36" s="184">
        <f t="shared" si="7"/>
        <v>0.42763157894736842</v>
      </c>
      <c r="O36" s="184">
        <f t="shared" si="8"/>
        <v>0.48670756646216767</v>
      </c>
    </row>
    <row r="37" spans="1:15" x14ac:dyDescent="0.25">
      <c r="A37" s="17" t="s">
        <v>201</v>
      </c>
      <c r="B37" s="63">
        <f>SUM(B36,B29)</f>
        <v>1587</v>
      </c>
      <c r="C37" s="63">
        <f>SUM(C36,C29)</f>
        <v>608</v>
      </c>
      <c r="D37" s="63">
        <f>SUM(D36,D29)</f>
        <v>978</v>
      </c>
      <c r="E37" s="63">
        <f>SUM(E36,E29)</f>
        <v>2137</v>
      </c>
      <c r="F37" s="61">
        <f t="shared" si="5"/>
        <v>1.6085526315789473</v>
      </c>
      <c r="G37" s="63">
        <f>SUM(G36,G29)</f>
        <v>661</v>
      </c>
      <c r="H37" s="63">
        <f>SUM(H36,H29)</f>
        <v>500</v>
      </c>
      <c r="I37" s="63">
        <f>SUM(I36,I29)</f>
        <v>580</v>
      </c>
      <c r="J37" s="63">
        <f>SUM(J36,J29)</f>
        <v>626</v>
      </c>
      <c r="K37" s="34"/>
      <c r="L37" s="34"/>
      <c r="M37" s="184">
        <f t="shared" si="6"/>
        <v>1</v>
      </c>
      <c r="N37" s="184">
        <f t="shared" si="7"/>
        <v>1</v>
      </c>
      <c r="O37" s="184">
        <f t="shared" si="8"/>
        <v>1</v>
      </c>
    </row>
  </sheetData>
  <mergeCells count="2">
    <mergeCell ref="A1:P1"/>
    <mergeCell ref="A21:P21"/>
  </mergeCells>
  <printOptions horizontalCentered="1"/>
  <pageMargins left="0.78740157480314965" right="0.78740157480314965" top="0.51181102362204722" bottom="0.55118110236220474" header="0.39370078740157483" footer="0.43307086614173229"/>
  <pageSetup paperSize="9" scale="95" firstPageNumber="17" orientation="landscape" useFirstPageNumber="1" r:id="rId1"/>
  <headerFooter alignWithMargins="0">
    <oddFooter>&amp;L&amp;8Rectorat - SAIO&amp;C&amp;P&amp;R&amp;8tableaux doc références 2002 - récap post 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zoomScale="75" zoomScaleNormal="75" workbookViewId="0">
      <selection activeCell="K93" sqref="K93"/>
    </sheetView>
  </sheetViews>
  <sheetFormatPr defaultRowHeight="13.2" x14ac:dyDescent="0.25"/>
  <cols>
    <col min="1" max="1" width="20.109375" style="168" customWidth="1"/>
    <col min="2" max="2" width="14.6640625" style="168" customWidth="1"/>
    <col min="3" max="3" width="6.6640625" customWidth="1"/>
    <col min="4" max="4" width="53.44140625" style="168" customWidth="1"/>
    <col min="5" max="5" width="8.33203125" style="167" customWidth="1"/>
    <col min="6" max="6" width="10" style="7" customWidth="1"/>
    <col min="7" max="7" width="9.109375" style="7" customWidth="1"/>
    <col min="8" max="8" width="9.109375" style="167" customWidth="1"/>
    <col min="9" max="9" width="6.88671875" style="167" customWidth="1"/>
    <col min="10" max="10" width="9.6640625" style="14" customWidth="1"/>
    <col min="11" max="256" width="11.5546875" customWidth="1"/>
  </cols>
  <sheetData>
    <row r="1" spans="1:11" s="27" customFormat="1" x14ac:dyDescent="0.25">
      <c r="A1" s="15" t="s">
        <v>361</v>
      </c>
      <c r="B1" s="117"/>
      <c r="D1" s="117"/>
      <c r="E1" s="28"/>
      <c r="F1" s="28"/>
      <c r="G1" s="28"/>
      <c r="H1" s="28"/>
      <c r="I1" s="28"/>
    </row>
    <row r="2" spans="1:11" s="8" customFormat="1" ht="31.5" customHeight="1" x14ac:dyDescent="0.25">
      <c r="A2" s="615" t="s">
        <v>0</v>
      </c>
      <c r="B2" s="616"/>
      <c r="C2" s="95" t="s">
        <v>120</v>
      </c>
      <c r="D2" s="95" t="s">
        <v>121</v>
      </c>
      <c r="E2" s="95" t="s">
        <v>181</v>
      </c>
      <c r="F2" s="96" t="s">
        <v>183</v>
      </c>
      <c r="G2" s="96" t="s">
        <v>182</v>
      </c>
      <c r="H2" s="96" t="s">
        <v>123</v>
      </c>
      <c r="I2" s="96" t="s">
        <v>124</v>
      </c>
      <c r="J2" s="95" t="s">
        <v>739</v>
      </c>
      <c r="K2" s="27"/>
    </row>
    <row r="3" spans="1:11" x14ac:dyDescent="0.25">
      <c r="A3" s="105" t="s">
        <v>291</v>
      </c>
      <c r="B3" s="105" t="s">
        <v>14</v>
      </c>
      <c r="C3" s="37">
        <v>22001</v>
      </c>
      <c r="D3" s="106" t="s">
        <v>365</v>
      </c>
      <c r="E3" s="20">
        <v>5</v>
      </c>
      <c r="F3" s="20">
        <v>4</v>
      </c>
      <c r="G3" s="20">
        <v>11</v>
      </c>
      <c r="H3" s="20">
        <v>17</v>
      </c>
      <c r="I3" s="20">
        <v>5</v>
      </c>
      <c r="J3" s="138">
        <f t="shared" ref="J3:J92" si="0">G3/E3</f>
        <v>2.2000000000000002</v>
      </c>
      <c r="K3" s="27"/>
    </row>
    <row r="4" spans="1:11" x14ac:dyDescent="0.25">
      <c r="A4" s="107" t="s">
        <v>253</v>
      </c>
      <c r="B4" s="107" t="s">
        <v>16</v>
      </c>
      <c r="C4" s="39">
        <v>22001</v>
      </c>
      <c r="D4" s="108" t="s">
        <v>365</v>
      </c>
      <c r="E4" s="25">
        <v>9</v>
      </c>
      <c r="F4" s="25">
        <v>9</v>
      </c>
      <c r="G4" s="25">
        <v>11</v>
      </c>
      <c r="H4" s="25">
        <v>13</v>
      </c>
      <c r="I4" s="25">
        <v>9</v>
      </c>
      <c r="J4" s="26">
        <f t="shared" si="0"/>
        <v>1.2222222222222223</v>
      </c>
      <c r="K4" s="27"/>
    </row>
    <row r="5" spans="1:11" x14ac:dyDescent="0.25">
      <c r="A5" s="110"/>
      <c r="B5" s="110"/>
      <c r="C5" s="38"/>
      <c r="D5" s="111"/>
      <c r="E5" s="22">
        <f>SUM(E3:E4)</f>
        <v>14</v>
      </c>
      <c r="F5" s="22">
        <f>SUM(F3:F4)</f>
        <v>13</v>
      </c>
      <c r="G5" s="22">
        <f>SUM(G3:G4)</f>
        <v>22</v>
      </c>
      <c r="H5" s="22">
        <f>SUM(H3:H4)</f>
        <v>30</v>
      </c>
      <c r="I5" s="22">
        <f>SUM(I3:I4)</f>
        <v>14</v>
      </c>
      <c r="J5" s="49">
        <f>G5/E5</f>
        <v>1.5714285714285714</v>
      </c>
      <c r="K5" s="27"/>
    </row>
    <row r="6" spans="1:11" ht="11.25" customHeight="1" x14ac:dyDescent="0.25">
      <c r="A6" s="112"/>
      <c r="B6" s="112"/>
      <c r="C6" s="34"/>
      <c r="D6" s="113"/>
      <c r="E6" s="28"/>
      <c r="F6" s="28"/>
      <c r="G6" s="28"/>
      <c r="H6" s="28"/>
      <c r="I6" s="28"/>
      <c r="J6" s="115"/>
      <c r="K6" s="27"/>
    </row>
    <row r="7" spans="1:11" x14ac:dyDescent="0.25">
      <c r="A7" s="131" t="s">
        <v>287</v>
      </c>
      <c r="B7" s="131" t="s">
        <v>18</v>
      </c>
      <c r="C7" s="132">
        <v>23002</v>
      </c>
      <c r="D7" s="17" t="s">
        <v>50</v>
      </c>
      <c r="E7" s="18">
        <v>24</v>
      </c>
      <c r="F7" s="18">
        <v>15</v>
      </c>
      <c r="G7" s="18">
        <v>19</v>
      </c>
      <c r="H7" s="18">
        <v>26</v>
      </c>
      <c r="I7" s="18">
        <v>15</v>
      </c>
      <c r="J7" s="19">
        <f t="shared" si="0"/>
        <v>0.79166666666666663</v>
      </c>
      <c r="K7" s="27"/>
    </row>
    <row r="8" spans="1:11" ht="11.25" customHeight="1" x14ac:dyDescent="0.25">
      <c r="A8" s="112"/>
      <c r="B8" s="112"/>
      <c r="C8" s="34"/>
      <c r="D8" s="15"/>
      <c r="E8" s="28"/>
      <c r="F8" s="28"/>
      <c r="G8" s="28"/>
      <c r="H8" s="28"/>
      <c r="I8" s="28"/>
      <c r="J8" s="115"/>
      <c r="K8" s="27"/>
    </row>
    <row r="9" spans="1:11" x14ac:dyDescent="0.25">
      <c r="A9" s="131" t="s">
        <v>287</v>
      </c>
      <c r="B9" s="131" t="s">
        <v>18</v>
      </c>
      <c r="C9" s="132">
        <v>23003</v>
      </c>
      <c r="D9" s="17" t="s">
        <v>51</v>
      </c>
      <c r="E9" s="18">
        <v>15</v>
      </c>
      <c r="F9" s="18">
        <v>30</v>
      </c>
      <c r="G9" s="18">
        <v>34</v>
      </c>
      <c r="H9" s="18">
        <v>40</v>
      </c>
      <c r="I9" s="18">
        <v>15</v>
      </c>
      <c r="J9" s="19">
        <f t="shared" si="0"/>
        <v>2.2666666666666666</v>
      </c>
      <c r="K9" s="27"/>
    </row>
    <row r="10" spans="1:11" ht="11.25" customHeight="1" x14ac:dyDescent="0.25">
      <c r="A10" s="112"/>
      <c r="B10" s="112"/>
      <c r="C10" s="34"/>
      <c r="D10" s="15"/>
      <c r="E10" s="28"/>
      <c r="F10" s="28"/>
      <c r="G10" s="28"/>
      <c r="H10" s="28"/>
      <c r="I10" s="28"/>
      <c r="J10" s="115"/>
      <c r="K10" s="27"/>
    </row>
    <row r="11" spans="1:11" x14ac:dyDescent="0.25">
      <c r="A11" s="131" t="s">
        <v>287</v>
      </c>
      <c r="B11" s="131" t="s">
        <v>18</v>
      </c>
      <c r="C11" s="132">
        <v>23102</v>
      </c>
      <c r="D11" s="17" t="s">
        <v>52</v>
      </c>
      <c r="E11" s="18">
        <v>24</v>
      </c>
      <c r="F11" s="18">
        <v>6</v>
      </c>
      <c r="G11" s="18">
        <v>8</v>
      </c>
      <c r="H11" s="18">
        <v>12</v>
      </c>
      <c r="I11" s="18">
        <v>6</v>
      </c>
      <c r="J11" s="19">
        <f t="shared" si="0"/>
        <v>0.33333333333333331</v>
      </c>
      <c r="K11" s="27"/>
    </row>
    <row r="12" spans="1:11" ht="11.25" customHeight="1" x14ac:dyDescent="0.25">
      <c r="A12" s="112"/>
      <c r="B12" s="112"/>
      <c r="C12" s="34"/>
      <c r="D12" s="15"/>
      <c r="E12" s="28"/>
      <c r="F12" s="28"/>
      <c r="G12" s="28"/>
      <c r="H12" s="28"/>
      <c r="I12" s="28"/>
      <c r="J12" s="115"/>
      <c r="K12" s="27"/>
    </row>
    <row r="13" spans="1:11" x14ac:dyDescent="0.25">
      <c r="A13" s="105" t="s">
        <v>287</v>
      </c>
      <c r="B13" s="105" t="s">
        <v>18</v>
      </c>
      <c r="C13" s="37">
        <v>23302</v>
      </c>
      <c r="D13" s="128" t="s">
        <v>53</v>
      </c>
      <c r="E13" s="20">
        <v>1</v>
      </c>
      <c r="F13" s="20">
        <v>1</v>
      </c>
      <c r="G13" s="20">
        <v>1</v>
      </c>
      <c r="H13" s="20">
        <v>4</v>
      </c>
      <c r="I13" s="20">
        <v>1</v>
      </c>
      <c r="J13" s="155">
        <f t="shared" si="0"/>
        <v>1</v>
      </c>
      <c r="K13" s="27"/>
    </row>
    <row r="14" spans="1:11" x14ac:dyDescent="0.25">
      <c r="A14" s="107" t="s">
        <v>252</v>
      </c>
      <c r="B14" s="107" t="s">
        <v>13</v>
      </c>
      <c r="C14" s="39">
        <v>23302</v>
      </c>
      <c r="D14" s="129" t="s">
        <v>53</v>
      </c>
      <c r="E14" s="25">
        <v>1</v>
      </c>
      <c r="F14" s="25">
        <v>1</v>
      </c>
      <c r="G14" s="25">
        <v>1</v>
      </c>
      <c r="H14" s="25">
        <v>1</v>
      </c>
      <c r="I14" s="25">
        <v>1</v>
      </c>
      <c r="J14" s="139">
        <f t="shared" si="0"/>
        <v>1</v>
      </c>
      <c r="K14" s="27"/>
    </row>
    <row r="15" spans="1:11" x14ac:dyDescent="0.25">
      <c r="A15" s="110"/>
      <c r="B15" s="110"/>
      <c r="C15" s="38"/>
      <c r="D15" s="130"/>
      <c r="E15" s="22">
        <f>SUM(E13:E14)</f>
        <v>2</v>
      </c>
      <c r="F15" s="22">
        <f>SUM(F13:F14)</f>
        <v>2</v>
      </c>
      <c r="G15" s="22">
        <f>SUM(G13:G14)</f>
        <v>2</v>
      </c>
      <c r="H15" s="22">
        <f>SUM(H13:H14)</f>
        <v>5</v>
      </c>
      <c r="I15" s="22">
        <f>SUM(I13:I14)</f>
        <v>2</v>
      </c>
      <c r="J15" s="145">
        <f t="shared" si="0"/>
        <v>1</v>
      </c>
      <c r="K15" s="27"/>
    </row>
    <row r="16" spans="1:11" ht="11.25" customHeight="1" x14ac:dyDescent="0.25">
      <c r="A16" s="112"/>
      <c r="B16" s="112"/>
      <c r="C16" s="34"/>
      <c r="D16" s="15"/>
      <c r="E16" s="28"/>
      <c r="F16" s="28"/>
      <c r="G16" s="28"/>
      <c r="H16" s="28"/>
      <c r="I16" s="28"/>
      <c r="J16" s="116"/>
      <c r="K16" s="27"/>
    </row>
    <row r="17" spans="1:11" x14ac:dyDescent="0.25">
      <c r="A17" s="131" t="s">
        <v>349</v>
      </c>
      <c r="B17" s="131" t="s">
        <v>10</v>
      </c>
      <c r="C17" s="132">
        <v>23402</v>
      </c>
      <c r="D17" s="174" t="s">
        <v>366</v>
      </c>
      <c r="E17" s="18">
        <v>5</v>
      </c>
      <c r="F17" s="18">
        <v>4</v>
      </c>
      <c r="G17" s="18">
        <v>7</v>
      </c>
      <c r="H17" s="18">
        <v>9</v>
      </c>
      <c r="I17" s="18">
        <v>5</v>
      </c>
      <c r="J17" s="134">
        <f>G17/E17</f>
        <v>1.4</v>
      </c>
      <c r="K17" s="27"/>
    </row>
    <row r="18" spans="1:11" ht="11.25" customHeight="1" x14ac:dyDescent="0.25">
      <c r="A18" s="112"/>
      <c r="B18" s="112"/>
      <c r="C18" s="34"/>
      <c r="D18" s="119"/>
      <c r="E18" s="28"/>
      <c r="F18" s="28"/>
      <c r="G18" s="28"/>
      <c r="H18" s="28"/>
      <c r="I18" s="28"/>
      <c r="J18" s="114"/>
      <c r="K18" s="27"/>
    </row>
    <row r="19" spans="1:11" x14ac:dyDescent="0.25">
      <c r="A19" s="131" t="s">
        <v>271</v>
      </c>
      <c r="B19" s="131" t="s">
        <v>10</v>
      </c>
      <c r="C19" s="132">
        <v>24002</v>
      </c>
      <c r="D19" s="17" t="s">
        <v>367</v>
      </c>
      <c r="E19" s="18">
        <v>24</v>
      </c>
      <c r="F19" s="18">
        <v>18</v>
      </c>
      <c r="G19" s="18">
        <v>18</v>
      </c>
      <c r="H19" s="18">
        <v>25</v>
      </c>
      <c r="I19" s="18">
        <v>17</v>
      </c>
      <c r="J19" s="19">
        <f t="shared" si="0"/>
        <v>0.75</v>
      </c>
      <c r="K19" s="27"/>
    </row>
    <row r="20" spans="1:11" ht="11.25" customHeight="1" x14ac:dyDescent="0.25">
      <c r="A20" s="112"/>
      <c r="B20" s="112"/>
      <c r="C20" s="34"/>
      <c r="D20" s="15"/>
      <c r="E20" s="28"/>
      <c r="F20" s="28"/>
      <c r="G20" s="28"/>
      <c r="H20" s="28"/>
      <c r="I20" s="28"/>
      <c r="J20" s="115"/>
      <c r="K20" s="27"/>
    </row>
    <row r="21" spans="1:11" x14ac:dyDescent="0.25">
      <c r="A21" s="131" t="s">
        <v>271</v>
      </c>
      <c r="B21" s="131" t="s">
        <v>10</v>
      </c>
      <c r="C21" s="132">
        <v>24205</v>
      </c>
      <c r="D21" s="175" t="s">
        <v>368</v>
      </c>
      <c r="E21" s="18">
        <v>30</v>
      </c>
      <c r="F21" s="18">
        <v>28</v>
      </c>
      <c r="G21" s="18">
        <v>61</v>
      </c>
      <c r="H21" s="18">
        <v>75</v>
      </c>
      <c r="I21" s="18">
        <v>30</v>
      </c>
      <c r="J21" s="19">
        <f t="shared" si="0"/>
        <v>2.0333333333333332</v>
      </c>
      <c r="K21" s="27"/>
    </row>
    <row r="22" spans="1:11" ht="11.25" customHeight="1" x14ac:dyDescent="0.25">
      <c r="A22" s="112"/>
      <c r="B22" s="112"/>
      <c r="C22" s="34"/>
      <c r="D22" s="173"/>
      <c r="E22" s="28"/>
      <c r="F22" s="28"/>
      <c r="G22" s="28"/>
      <c r="H22" s="28"/>
      <c r="I22" s="28"/>
      <c r="J22" s="115"/>
      <c r="K22" s="27"/>
    </row>
    <row r="23" spans="1:11" x14ac:dyDescent="0.25">
      <c r="A23" s="105" t="s">
        <v>349</v>
      </c>
      <c r="B23" s="105" t="s">
        <v>10</v>
      </c>
      <c r="C23" s="37">
        <v>25105</v>
      </c>
      <c r="D23" s="106" t="s">
        <v>369</v>
      </c>
      <c r="E23" s="20">
        <v>3</v>
      </c>
      <c r="F23" s="20">
        <v>2</v>
      </c>
      <c r="G23" s="20">
        <v>4</v>
      </c>
      <c r="H23" s="20">
        <v>7</v>
      </c>
      <c r="I23" s="20">
        <v>3</v>
      </c>
      <c r="J23" s="21">
        <f t="shared" si="0"/>
        <v>1.3333333333333333</v>
      </c>
      <c r="K23" s="27"/>
    </row>
    <row r="24" spans="1:11" x14ac:dyDescent="0.25">
      <c r="A24" s="107" t="s">
        <v>352</v>
      </c>
      <c r="B24" s="107" t="s">
        <v>3</v>
      </c>
      <c r="C24" s="39">
        <v>25105</v>
      </c>
      <c r="D24" s="108" t="s">
        <v>369</v>
      </c>
      <c r="E24" s="25">
        <v>5</v>
      </c>
      <c r="F24" s="25">
        <v>5</v>
      </c>
      <c r="G24" s="25">
        <v>6</v>
      </c>
      <c r="H24" s="25">
        <v>11</v>
      </c>
      <c r="I24" s="25">
        <v>5</v>
      </c>
      <c r="J24" s="109">
        <f t="shared" si="0"/>
        <v>1.2</v>
      </c>
      <c r="K24" s="27"/>
    </row>
    <row r="25" spans="1:11" x14ac:dyDescent="0.25">
      <c r="A25" s="107" t="s">
        <v>285</v>
      </c>
      <c r="B25" s="107" t="s">
        <v>5</v>
      </c>
      <c r="C25" s="39">
        <v>25105</v>
      </c>
      <c r="D25" s="108" t="s">
        <v>369</v>
      </c>
      <c r="E25" s="25">
        <v>4</v>
      </c>
      <c r="F25" s="25">
        <v>4</v>
      </c>
      <c r="G25" s="25">
        <v>10</v>
      </c>
      <c r="H25" s="25">
        <v>10</v>
      </c>
      <c r="I25" s="25">
        <v>4</v>
      </c>
      <c r="J25" s="109">
        <f t="shared" si="0"/>
        <v>2.5</v>
      </c>
      <c r="K25" s="27"/>
    </row>
    <row r="26" spans="1:11" x14ac:dyDescent="0.25">
      <c r="A26" s="107" t="s">
        <v>239</v>
      </c>
      <c r="B26" s="107" t="s">
        <v>1</v>
      </c>
      <c r="C26" s="39">
        <v>25105</v>
      </c>
      <c r="D26" s="108" t="s">
        <v>369</v>
      </c>
      <c r="E26" s="25">
        <v>4</v>
      </c>
      <c r="F26" s="25">
        <v>4</v>
      </c>
      <c r="G26" s="25">
        <v>6</v>
      </c>
      <c r="H26" s="25">
        <v>7</v>
      </c>
      <c r="I26" s="25">
        <v>4</v>
      </c>
      <c r="J26" s="109">
        <f t="shared" si="0"/>
        <v>1.5</v>
      </c>
      <c r="K26" s="27"/>
    </row>
    <row r="27" spans="1:11" x14ac:dyDescent="0.25">
      <c r="A27" s="107" t="s">
        <v>243</v>
      </c>
      <c r="B27" s="107" t="s">
        <v>26</v>
      </c>
      <c r="C27" s="39">
        <v>25105</v>
      </c>
      <c r="D27" s="108" t="s">
        <v>369</v>
      </c>
      <c r="E27" s="25">
        <v>4</v>
      </c>
      <c r="F27" s="25">
        <v>3</v>
      </c>
      <c r="G27" s="25">
        <v>5</v>
      </c>
      <c r="H27" s="25">
        <v>12</v>
      </c>
      <c r="I27" s="25">
        <v>4</v>
      </c>
      <c r="J27" s="26">
        <f t="shared" si="0"/>
        <v>1.25</v>
      </c>
      <c r="K27" s="27"/>
    </row>
    <row r="28" spans="1:11" x14ac:dyDescent="0.25">
      <c r="A28" s="107" t="s">
        <v>358</v>
      </c>
      <c r="B28" s="107" t="s">
        <v>6</v>
      </c>
      <c r="C28" s="39">
        <v>25105</v>
      </c>
      <c r="D28" s="108" t="s">
        <v>369</v>
      </c>
      <c r="E28" s="25">
        <v>7</v>
      </c>
      <c r="F28" s="25">
        <v>5</v>
      </c>
      <c r="G28" s="25">
        <v>7</v>
      </c>
      <c r="H28" s="25">
        <v>9</v>
      </c>
      <c r="I28" s="25">
        <v>7</v>
      </c>
      <c r="J28" s="139">
        <f t="shared" si="0"/>
        <v>1</v>
      </c>
      <c r="K28" s="27"/>
    </row>
    <row r="29" spans="1:11" x14ac:dyDescent="0.25">
      <c r="A29" s="107" t="s">
        <v>299</v>
      </c>
      <c r="B29" s="107" t="s">
        <v>28</v>
      </c>
      <c r="C29" s="39">
        <v>25105</v>
      </c>
      <c r="D29" s="108" t="s">
        <v>369</v>
      </c>
      <c r="E29" s="25">
        <v>4</v>
      </c>
      <c r="F29" s="25">
        <v>3</v>
      </c>
      <c r="G29" s="25">
        <v>7</v>
      </c>
      <c r="H29" s="25">
        <v>8</v>
      </c>
      <c r="I29" s="25">
        <v>4</v>
      </c>
      <c r="J29" s="26">
        <f t="shared" si="0"/>
        <v>1.75</v>
      </c>
      <c r="K29" s="27"/>
    </row>
    <row r="30" spans="1:11" x14ac:dyDescent="0.25">
      <c r="A30" s="107" t="s">
        <v>250</v>
      </c>
      <c r="B30" s="107" t="s">
        <v>29</v>
      </c>
      <c r="C30" s="39">
        <v>25105</v>
      </c>
      <c r="D30" s="108" t="s">
        <v>369</v>
      </c>
      <c r="E30" s="25">
        <v>4</v>
      </c>
      <c r="F30" s="25">
        <v>0</v>
      </c>
      <c r="G30" s="25">
        <v>5</v>
      </c>
      <c r="H30" s="25">
        <v>12</v>
      </c>
      <c r="I30" s="25">
        <v>4</v>
      </c>
      <c r="J30" s="26">
        <f t="shared" si="0"/>
        <v>1.25</v>
      </c>
      <c r="K30" s="27"/>
    </row>
    <row r="31" spans="1:11" x14ac:dyDescent="0.25">
      <c r="A31" s="110"/>
      <c r="B31" s="110"/>
      <c r="C31" s="38"/>
      <c r="D31" s="111"/>
      <c r="E31" s="22">
        <f>SUM(E23:E30)</f>
        <v>35</v>
      </c>
      <c r="F31" s="22">
        <f>SUM(F23:F30)</f>
        <v>26</v>
      </c>
      <c r="G31" s="22">
        <f>SUM(G23:G30)</f>
        <v>50</v>
      </c>
      <c r="H31" s="22">
        <f>SUM(H23:H30)</f>
        <v>76</v>
      </c>
      <c r="I31" s="22">
        <f>SUM(I23:I30)</f>
        <v>35</v>
      </c>
      <c r="J31" s="49">
        <f>G31/E31</f>
        <v>1.4285714285714286</v>
      </c>
      <c r="K31" s="27"/>
    </row>
    <row r="32" spans="1:11" ht="11.25" customHeight="1" x14ac:dyDescent="0.25">
      <c r="A32" s="112"/>
      <c r="B32" s="112"/>
      <c r="C32" s="34"/>
      <c r="D32" s="113"/>
      <c r="E32" s="28"/>
      <c r="F32" s="28"/>
      <c r="G32" s="28"/>
      <c r="H32" s="28"/>
      <c r="I32" s="28"/>
      <c r="J32" s="115"/>
      <c r="K32" s="27"/>
    </row>
    <row r="33" spans="1:11" x14ac:dyDescent="0.25">
      <c r="A33" s="131" t="s">
        <v>251</v>
      </c>
      <c r="B33" s="131" t="s">
        <v>34</v>
      </c>
      <c r="C33" s="132">
        <v>25106</v>
      </c>
      <c r="D33" s="133" t="s">
        <v>370</v>
      </c>
      <c r="E33" s="18">
        <v>24</v>
      </c>
      <c r="F33" s="18">
        <v>22</v>
      </c>
      <c r="G33" s="18">
        <v>40</v>
      </c>
      <c r="H33" s="18">
        <v>47</v>
      </c>
      <c r="I33" s="18">
        <v>24</v>
      </c>
      <c r="J33" s="19">
        <f t="shared" si="0"/>
        <v>1.6666666666666667</v>
      </c>
      <c r="K33" s="27"/>
    </row>
    <row r="34" spans="1:11" ht="11.25" customHeight="1" x14ac:dyDescent="0.25">
      <c r="A34" s="112"/>
      <c r="B34" s="112"/>
      <c r="C34" s="34"/>
      <c r="D34" s="113"/>
      <c r="E34" s="28"/>
      <c r="F34" s="28"/>
      <c r="G34" s="28"/>
      <c r="H34" s="28"/>
      <c r="I34" s="28"/>
      <c r="J34" s="115"/>
      <c r="K34" s="27"/>
    </row>
    <row r="35" spans="1:11" x14ac:dyDescent="0.25">
      <c r="A35" s="105" t="s">
        <v>291</v>
      </c>
      <c r="B35" s="105" t="s">
        <v>14</v>
      </c>
      <c r="C35" s="37">
        <v>25107</v>
      </c>
      <c r="D35" s="106" t="s">
        <v>371</v>
      </c>
      <c r="E35" s="20">
        <v>6</v>
      </c>
      <c r="F35" s="20">
        <v>4</v>
      </c>
      <c r="G35" s="20">
        <v>7</v>
      </c>
      <c r="H35" s="20">
        <v>7</v>
      </c>
      <c r="I35" s="20">
        <v>6</v>
      </c>
      <c r="J35" s="21">
        <f t="shared" si="0"/>
        <v>1.1666666666666667</v>
      </c>
      <c r="K35" s="27"/>
    </row>
    <row r="36" spans="1:11" x14ac:dyDescent="0.25">
      <c r="A36" s="107" t="s">
        <v>243</v>
      </c>
      <c r="B36" s="107" t="s">
        <v>26</v>
      </c>
      <c r="C36" s="39">
        <v>25107</v>
      </c>
      <c r="D36" s="108" t="s">
        <v>371</v>
      </c>
      <c r="E36" s="25">
        <v>4</v>
      </c>
      <c r="F36" s="25">
        <v>5</v>
      </c>
      <c r="G36" s="25">
        <v>7</v>
      </c>
      <c r="H36" s="25">
        <v>9</v>
      </c>
      <c r="I36" s="25">
        <v>4</v>
      </c>
      <c r="J36" s="26">
        <f t="shared" si="0"/>
        <v>1.75</v>
      </c>
      <c r="K36" s="27"/>
    </row>
    <row r="37" spans="1:11" x14ac:dyDescent="0.25">
      <c r="A37" s="110"/>
      <c r="B37" s="110"/>
      <c r="C37" s="38"/>
      <c r="D37" s="111"/>
      <c r="E37" s="22">
        <f>SUM(E35:E36)</f>
        <v>10</v>
      </c>
      <c r="F37" s="22">
        <f>SUM(F35:F36)</f>
        <v>9</v>
      </c>
      <c r="G37" s="22">
        <f>SUM(G35:G36)</f>
        <v>14</v>
      </c>
      <c r="H37" s="22">
        <f>SUM(H35:H36)</f>
        <v>16</v>
      </c>
      <c r="I37" s="22">
        <f>SUM(I35:I36)</f>
        <v>10</v>
      </c>
      <c r="J37" s="67">
        <f>G37/E37</f>
        <v>1.4</v>
      </c>
      <c r="K37" s="27"/>
    </row>
    <row r="38" spans="1:11" ht="11.25" customHeight="1" x14ac:dyDescent="0.25">
      <c r="A38" s="112"/>
      <c r="B38" s="112"/>
      <c r="C38" s="34"/>
      <c r="D38" s="113"/>
      <c r="E38" s="28"/>
      <c r="F38" s="28"/>
      <c r="G38" s="28"/>
      <c r="H38" s="28"/>
      <c r="I38" s="28"/>
      <c r="J38" s="115"/>
      <c r="K38" s="27"/>
    </row>
    <row r="39" spans="1:11" x14ac:dyDescent="0.25">
      <c r="A39" s="105" t="s">
        <v>280</v>
      </c>
      <c r="B39" s="105" t="s">
        <v>4</v>
      </c>
      <c r="C39" s="37">
        <v>25402</v>
      </c>
      <c r="D39" s="106" t="s">
        <v>372</v>
      </c>
      <c r="E39" s="20">
        <v>1</v>
      </c>
      <c r="F39" s="20">
        <v>2</v>
      </c>
      <c r="G39" s="20">
        <v>1</v>
      </c>
      <c r="H39" s="20">
        <v>2</v>
      </c>
      <c r="I39" s="20">
        <v>1</v>
      </c>
      <c r="J39" s="155">
        <f t="shared" si="0"/>
        <v>1</v>
      </c>
      <c r="K39" s="27"/>
    </row>
    <row r="40" spans="1:11" x14ac:dyDescent="0.25">
      <c r="A40" s="107" t="s">
        <v>250</v>
      </c>
      <c r="B40" s="107" t="s">
        <v>29</v>
      </c>
      <c r="C40" s="39">
        <v>25402</v>
      </c>
      <c r="D40" s="108" t="s">
        <v>372</v>
      </c>
      <c r="E40" s="25">
        <v>4</v>
      </c>
      <c r="F40" s="25">
        <v>4</v>
      </c>
      <c r="G40" s="25">
        <v>5</v>
      </c>
      <c r="H40" s="25">
        <v>5</v>
      </c>
      <c r="I40" s="25">
        <v>4</v>
      </c>
      <c r="J40" s="26">
        <f t="shared" si="0"/>
        <v>1.25</v>
      </c>
      <c r="K40" s="27"/>
    </row>
    <row r="41" spans="1:11" x14ac:dyDescent="0.25">
      <c r="A41" s="110"/>
      <c r="B41" s="110"/>
      <c r="C41" s="38"/>
      <c r="D41" s="111"/>
      <c r="E41" s="22">
        <f>SUM(E39:E40)</f>
        <v>5</v>
      </c>
      <c r="F41" s="22">
        <f>SUM(F39:F40)</f>
        <v>6</v>
      </c>
      <c r="G41" s="22">
        <f>SUM(G39:G40)</f>
        <v>6</v>
      </c>
      <c r="H41" s="22">
        <f>SUM(H39:H40)</f>
        <v>7</v>
      </c>
      <c r="I41" s="22">
        <f>SUM(I39:I40)</f>
        <v>5</v>
      </c>
      <c r="J41" s="67">
        <f>G41/E41</f>
        <v>1.2</v>
      </c>
      <c r="K41" s="27"/>
    </row>
    <row r="42" spans="1:11" s="361" customFormat="1" ht="11.25" customHeight="1" x14ac:dyDescent="0.25">
      <c r="A42" s="112"/>
      <c r="B42" s="112"/>
      <c r="C42" s="34"/>
      <c r="D42" s="113"/>
      <c r="E42" s="28"/>
      <c r="F42" s="28"/>
      <c r="G42" s="28"/>
      <c r="H42" s="28"/>
      <c r="I42" s="28"/>
      <c r="J42" s="115"/>
    </row>
    <row r="43" spans="1:11" x14ac:dyDescent="0.25">
      <c r="A43" s="105" t="s">
        <v>349</v>
      </c>
      <c r="B43" s="105" t="s">
        <v>10</v>
      </c>
      <c r="C43" s="37">
        <v>25503</v>
      </c>
      <c r="D43" s="106" t="s">
        <v>373</v>
      </c>
      <c r="E43" s="20">
        <v>24</v>
      </c>
      <c r="F43" s="20">
        <v>13</v>
      </c>
      <c r="G43" s="20">
        <v>18</v>
      </c>
      <c r="H43" s="20">
        <v>28</v>
      </c>
      <c r="I43" s="20">
        <v>16</v>
      </c>
      <c r="J43" s="21">
        <f t="shared" si="0"/>
        <v>0.75</v>
      </c>
      <c r="K43" s="27"/>
    </row>
    <row r="44" spans="1:11" x14ac:dyDescent="0.25">
      <c r="A44" s="107" t="s">
        <v>352</v>
      </c>
      <c r="B44" s="107" t="s">
        <v>3</v>
      </c>
      <c r="C44" s="39">
        <v>25503</v>
      </c>
      <c r="D44" s="108" t="s">
        <v>373</v>
      </c>
      <c r="E44" s="25">
        <v>8</v>
      </c>
      <c r="F44" s="25">
        <v>8</v>
      </c>
      <c r="G44" s="25">
        <v>13</v>
      </c>
      <c r="H44" s="25">
        <v>22</v>
      </c>
      <c r="I44" s="25">
        <v>8</v>
      </c>
      <c r="J44" s="26">
        <f t="shared" si="0"/>
        <v>1.625</v>
      </c>
      <c r="K44" s="27"/>
    </row>
    <row r="45" spans="1:11" x14ac:dyDescent="0.25">
      <c r="A45" s="110" t="s">
        <v>285</v>
      </c>
      <c r="B45" s="110" t="s">
        <v>5</v>
      </c>
      <c r="C45" s="38">
        <v>25503</v>
      </c>
      <c r="D45" s="111" t="s">
        <v>373</v>
      </c>
      <c r="E45" s="23">
        <v>8</v>
      </c>
      <c r="F45" s="23">
        <v>11</v>
      </c>
      <c r="G45" s="23">
        <v>12</v>
      </c>
      <c r="H45" s="23">
        <v>18</v>
      </c>
      <c r="I45" s="23">
        <v>8</v>
      </c>
      <c r="J45" s="568">
        <f t="shared" si="0"/>
        <v>1.5</v>
      </c>
      <c r="K45" s="27"/>
    </row>
    <row r="46" spans="1:11" x14ac:dyDescent="0.25">
      <c r="A46" s="105" t="s">
        <v>239</v>
      </c>
      <c r="B46" s="105" t="s">
        <v>1</v>
      </c>
      <c r="C46" s="37">
        <v>25503</v>
      </c>
      <c r="D46" s="106" t="s">
        <v>373</v>
      </c>
      <c r="E46" s="20">
        <v>9</v>
      </c>
      <c r="F46" s="20">
        <v>7</v>
      </c>
      <c r="G46" s="20">
        <v>11</v>
      </c>
      <c r="H46" s="20">
        <v>17</v>
      </c>
      <c r="I46" s="20">
        <v>9</v>
      </c>
      <c r="J46" s="21">
        <f t="shared" si="0"/>
        <v>1.2222222222222223</v>
      </c>
      <c r="K46" s="27"/>
    </row>
    <row r="47" spans="1:11" x14ac:dyDescent="0.25">
      <c r="A47" s="107" t="s">
        <v>240</v>
      </c>
      <c r="B47" s="107" t="s">
        <v>10</v>
      </c>
      <c r="C47" s="39">
        <v>25503</v>
      </c>
      <c r="D47" s="108" t="s">
        <v>373</v>
      </c>
      <c r="E47" s="25">
        <v>24</v>
      </c>
      <c r="F47" s="25">
        <v>4</v>
      </c>
      <c r="G47" s="25">
        <v>11</v>
      </c>
      <c r="H47" s="25">
        <v>18</v>
      </c>
      <c r="I47" s="25">
        <v>7</v>
      </c>
      <c r="J47" s="26">
        <f t="shared" si="0"/>
        <v>0.45833333333333331</v>
      </c>
      <c r="K47" s="27"/>
    </row>
    <row r="48" spans="1:11" x14ac:dyDescent="0.25">
      <c r="A48" s="107" t="s">
        <v>241</v>
      </c>
      <c r="B48" s="107" t="s">
        <v>25</v>
      </c>
      <c r="C48" s="39">
        <v>25503</v>
      </c>
      <c r="D48" s="108" t="s">
        <v>373</v>
      </c>
      <c r="E48" s="25">
        <v>7</v>
      </c>
      <c r="F48" s="25">
        <v>4</v>
      </c>
      <c r="G48" s="25">
        <v>6</v>
      </c>
      <c r="H48" s="25">
        <v>8</v>
      </c>
      <c r="I48" s="25">
        <v>7</v>
      </c>
      <c r="J48" s="26">
        <f t="shared" si="0"/>
        <v>0.8571428571428571</v>
      </c>
      <c r="K48" s="27"/>
    </row>
    <row r="49" spans="1:11" x14ac:dyDescent="0.25">
      <c r="A49" s="107" t="s">
        <v>242</v>
      </c>
      <c r="B49" s="107" t="s">
        <v>7</v>
      </c>
      <c r="C49" s="39">
        <v>25503</v>
      </c>
      <c r="D49" s="108" t="s">
        <v>373</v>
      </c>
      <c r="E49" s="25">
        <v>24</v>
      </c>
      <c r="F49" s="25">
        <v>27</v>
      </c>
      <c r="G49" s="25">
        <v>24</v>
      </c>
      <c r="H49" s="25">
        <v>30</v>
      </c>
      <c r="I49" s="25">
        <v>12</v>
      </c>
      <c r="J49" s="139">
        <f t="shared" si="0"/>
        <v>1</v>
      </c>
      <c r="K49" s="27"/>
    </row>
    <row r="50" spans="1:11" x14ac:dyDescent="0.25">
      <c r="A50" s="107" t="s">
        <v>243</v>
      </c>
      <c r="B50" s="107" t="s">
        <v>26</v>
      </c>
      <c r="C50" s="39">
        <v>25503</v>
      </c>
      <c r="D50" s="108" t="s">
        <v>373</v>
      </c>
      <c r="E50" s="25">
        <v>8</v>
      </c>
      <c r="F50" s="25">
        <v>8</v>
      </c>
      <c r="G50" s="25">
        <v>9</v>
      </c>
      <c r="H50" s="25">
        <v>15</v>
      </c>
      <c r="I50" s="25">
        <v>8</v>
      </c>
      <c r="J50" s="26">
        <f t="shared" si="0"/>
        <v>1.125</v>
      </c>
      <c r="K50" s="27"/>
    </row>
    <row r="51" spans="1:11" x14ac:dyDescent="0.25">
      <c r="A51" s="107" t="s">
        <v>358</v>
      </c>
      <c r="B51" s="107" t="s">
        <v>6</v>
      </c>
      <c r="C51" s="39">
        <v>25503</v>
      </c>
      <c r="D51" s="108" t="s">
        <v>373</v>
      </c>
      <c r="E51" s="25">
        <v>9</v>
      </c>
      <c r="F51" s="25">
        <v>8</v>
      </c>
      <c r="G51" s="25">
        <v>8</v>
      </c>
      <c r="H51" s="25">
        <v>16</v>
      </c>
      <c r="I51" s="25">
        <v>9</v>
      </c>
      <c r="J51" s="26">
        <f t="shared" si="0"/>
        <v>0.88888888888888884</v>
      </c>
      <c r="K51" s="27"/>
    </row>
    <row r="52" spans="1:11" x14ac:dyDescent="0.25">
      <c r="A52" s="107" t="s">
        <v>299</v>
      </c>
      <c r="B52" s="107" t="s">
        <v>28</v>
      </c>
      <c r="C52" s="39">
        <v>25503</v>
      </c>
      <c r="D52" s="108" t="s">
        <v>373</v>
      </c>
      <c r="E52" s="25">
        <v>11</v>
      </c>
      <c r="F52" s="25">
        <v>11</v>
      </c>
      <c r="G52" s="25">
        <v>15</v>
      </c>
      <c r="H52" s="25">
        <v>18</v>
      </c>
      <c r="I52" s="25">
        <v>11</v>
      </c>
      <c r="J52" s="26">
        <f t="shared" si="0"/>
        <v>1.3636363636363635</v>
      </c>
      <c r="K52" s="27"/>
    </row>
    <row r="53" spans="1:11" x14ac:dyDescent="0.25">
      <c r="A53" s="107" t="s">
        <v>250</v>
      </c>
      <c r="B53" s="107" t="s">
        <v>29</v>
      </c>
      <c r="C53" s="39">
        <v>25503</v>
      </c>
      <c r="D53" s="108" t="s">
        <v>373</v>
      </c>
      <c r="E53" s="25">
        <v>16</v>
      </c>
      <c r="F53" s="25">
        <v>5</v>
      </c>
      <c r="G53" s="25">
        <v>18</v>
      </c>
      <c r="H53" s="25">
        <v>24</v>
      </c>
      <c r="I53" s="25">
        <v>16</v>
      </c>
      <c r="J53" s="26">
        <f t="shared" si="0"/>
        <v>1.125</v>
      </c>
      <c r="K53" s="27"/>
    </row>
    <row r="54" spans="1:11" x14ac:dyDescent="0.25">
      <c r="A54" s="110"/>
      <c r="B54" s="110"/>
      <c r="C54" s="38"/>
      <c r="D54" s="111"/>
      <c r="E54" s="22">
        <f>SUM(E43:E53)</f>
        <v>148</v>
      </c>
      <c r="F54" s="22">
        <f>SUM(F43:F53)</f>
        <v>106</v>
      </c>
      <c r="G54" s="22">
        <f>SUM(G43:G53)</f>
        <v>145</v>
      </c>
      <c r="H54" s="22">
        <f>SUM(H43:H53)</f>
        <v>214</v>
      </c>
      <c r="I54" s="22">
        <f>SUM(I43:I53)</f>
        <v>111</v>
      </c>
      <c r="J54" s="49">
        <f>G54/E54</f>
        <v>0.97972972972972971</v>
      </c>
      <c r="K54" s="27"/>
    </row>
    <row r="55" spans="1:11" ht="11.25" customHeight="1" x14ac:dyDescent="0.25">
      <c r="A55" s="112"/>
      <c r="B55" s="112"/>
      <c r="C55" s="34"/>
      <c r="D55" s="113"/>
      <c r="E55" s="28"/>
      <c r="F55" s="28"/>
      <c r="G55" s="28"/>
      <c r="H55" s="28"/>
      <c r="I55" s="28"/>
      <c r="J55" s="115"/>
      <c r="K55" s="27"/>
    </row>
    <row r="56" spans="1:11" x14ac:dyDescent="0.25">
      <c r="A56" s="105" t="s">
        <v>285</v>
      </c>
      <c r="B56" s="105" t="s">
        <v>5</v>
      </c>
      <c r="C56" s="37">
        <v>25504</v>
      </c>
      <c r="D56" s="128" t="s">
        <v>374</v>
      </c>
      <c r="E56" s="20">
        <v>0</v>
      </c>
      <c r="F56" s="20">
        <v>0</v>
      </c>
      <c r="G56" s="20">
        <v>1</v>
      </c>
      <c r="H56" s="20">
        <v>8</v>
      </c>
      <c r="I56" s="20">
        <v>0</v>
      </c>
      <c r="J56" s="21"/>
      <c r="K56" s="27"/>
    </row>
    <row r="57" spans="1:11" x14ac:dyDescent="0.25">
      <c r="A57" s="41" t="s">
        <v>353</v>
      </c>
      <c r="B57" s="41" t="s">
        <v>54</v>
      </c>
      <c r="C57" s="39">
        <v>25504</v>
      </c>
      <c r="D57" s="129" t="s">
        <v>374</v>
      </c>
      <c r="E57" s="25">
        <v>24</v>
      </c>
      <c r="F57" s="25">
        <v>7</v>
      </c>
      <c r="G57" s="25">
        <v>20</v>
      </c>
      <c r="H57" s="25">
        <v>22</v>
      </c>
      <c r="I57" s="25">
        <v>6</v>
      </c>
      <c r="J57" s="26">
        <f t="shared" si="0"/>
        <v>0.83333333333333337</v>
      </c>
      <c r="K57" s="27"/>
    </row>
    <row r="58" spans="1:11" x14ac:dyDescent="0.25">
      <c r="A58" s="107" t="s">
        <v>243</v>
      </c>
      <c r="B58" s="107" t="s">
        <v>26</v>
      </c>
      <c r="C58" s="39">
        <v>25504</v>
      </c>
      <c r="D58" s="129" t="s">
        <v>374</v>
      </c>
      <c r="E58" s="25">
        <v>1</v>
      </c>
      <c r="F58" s="25">
        <v>2</v>
      </c>
      <c r="G58" s="25">
        <v>1</v>
      </c>
      <c r="H58" s="25">
        <v>2</v>
      </c>
      <c r="I58" s="25">
        <v>1</v>
      </c>
      <c r="J58" s="139">
        <f t="shared" si="0"/>
        <v>1</v>
      </c>
      <c r="K58" s="27"/>
    </row>
    <row r="59" spans="1:11" x14ac:dyDescent="0.25">
      <c r="A59" s="107" t="s">
        <v>358</v>
      </c>
      <c r="B59" s="107" t="s">
        <v>6</v>
      </c>
      <c r="C59" s="39">
        <v>25504</v>
      </c>
      <c r="D59" s="129" t="s">
        <v>374</v>
      </c>
      <c r="E59" s="25">
        <v>10</v>
      </c>
      <c r="F59" s="25">
        <v>11</v>
      </c>
      <c r="G59" s="25">
        <v>12</v>
      </c>
      <c r="H59" s="25">
        <v>15</v>
      </c>
      <c r="I59" s="25">
        <v>10</v>
      </c>
      <c r="J59" s="109">
        <f t="shared" si="0"/>
        <v>1.2</v>
      </c>
      <c r="K59" s="27"/>
    </row>
    <row r="60" spans="1:11" x14ac:dyDescent="0.25">
      <c r="A60" s="107" t="s">
        <v>299</v>
      </c>
      <c r="B60" s="107" t="s">
        <v>28</v>
      </c>
      <c r="C60" s="39">
        <v>25504</v>
      </c>
      <c r="D60" s="129" t="s">
        <v>374</v>
      </c>
      <c r="E60" s="25">
        <v>5</v>
      </c>
      <c r="F60" s="25">
        <v>5</v>
      </c>
      <c r="G60" s="25">
        <v>6</v>
      </c>
      <c r="H60" s="25">
        <v>16</v>
      </c>
      <c r="I60" s="25">
        <v>5</v>
      </c>
      <c r="J60" s="109">
        <f t="shared" si="0"/>
        <v>1.2</v>
      </c>
      <c r="K60" s="27"/>
    </row>
    <row r="61" spans="1:11" x14ac:dyDescent="0.25">
      <c r="A61" s="110"/>
      <c r="B61" s="110"/>
      <c r="C61" s="38"/>
      <c r="D61" s="130"/>
      <c r="E61" s="22">
        <f>SUM(E56:E60)</f>
        <v>40</v>
      </c>
      <c r="F61" s="22">
        <f>SUM(F56:F60)</f>
        <v>25</v>
      </c>
      <c r="G61" s="22">
        <f>SUM(G56:G60)</f>
        <v>40</v>
      </c>
      <c r="H61" s="22">
        <f>SUM(H56:H60)</f>
        <v>63</v>
      </c>
      <c r="I61" s="22">
        <f>SUM(I56:I60)</f>
        <v>22</v>
      </c>
      <c r="J61" s="22">
        <f>G61/E61</f>
        <v>1</v>
      </c>
      <c r="K61" s="27"/>
    </row>
    <row r="62" spans="1:11" ht="11.25" customHeight="1" x14ac:dyDescent="0.25">
      <c r="A62" s="112"/>
      <c r="B62" s="112"/>
      <c r="C62" s="34"/>
      <c r="D62" s="15"/>
      <c r="E62" s="28"/>
      <c r="F62" s="28"/>
      <c r="G62" s="28"/>
      <c r="H62" s="28"/>
      <c r="I62" s="28"/>
      <c r="J62" s="114"/>
      <c r="K62" s="27"/>
    </row>
    <row r="63" spans="1:11" x14ac:dyDescent="0.25">
      <c r="A63" s="105" t="s">
        <v>341</v>
      </c>
      <c r="B63" s="105" t="s">
        <v>56</v>
      </c>
      <c r="C63" s="37">
        <v>31001</v>
      </c>
      <c r="D63" s="128" t="s">
        <v>55</v>
      </c>
      <c r="E63" s="20">
        <v>6</v>
      </c>
      <c r="F63" s="20">
        <v>6</v>
      </c>
      <c r="G63" s="20">
        <v>7</v>
      </c>
      <c r="H63" s="20">
        <v>11</v>
      </c>
      <c r="I63" s="20">
        <v>6</v>
      </c>
      <c r="J63" s="21">
        <f>G63/E63</f>
        <v>1.1666666666666667</v>
      </c>
      <c r="K63" s="27"/>
    </row>
    <row r="64" spans="1:11" x14ac:dyDescent="0.25">
      <c r="A64" s="107" t="s">
        <v>342</v>
      </c>
      <c r="B64" s="107" t="s">
        <v>22</v>
      </c>
      <c r="C64" s="39">
        <v>31001</v>
      </c>
      <c r="D64" s="129" t="s">
        <v>55</v>
      </c>
      <c r="E64" s="25">
        <v>2</v>
      </c>
      <c r="F64" s="25">
        <v>2</v>
      </c>
      <c r="G64" s="25">
        <v>5</v>
      </c>
      <c r="H64" s="25">
        <v>6</v>
      </c>
      <c r="I64" s="25">
        <v>2</v>
      </c>
      <c r="J64" s="109">
        <f t="shared" si="0"/>
        <v>2.5</v>
      </c>
      <c r="K64" s="27"/>
    </row>
    <row r="65" spans="1:11" x14ac:dyDescent="0.25">
      <c r="A65" s="107" t="s">
        <v>343</v>
      </c>
      <c r="B65" s="107" t="s">
        <v>57</v>
      </c>
      <c r="C65" s="39">
        <v>31001</v>
      </c>
      <c r="D65" s="129" t="s">
        <v>55</v>
      </c>
      <c r="E65" s="25">
        <v>9</v>
      </c>
      <c r="F65" s="25">
        <v>8</v>
      </c>
      <c r="G65" s="25">
        <v>8</v>
      </c>
      <c r="H65" s="25">
        <v>14</v>
      </c>
      <c r="I65" s="25">
        <v>9</v>
      </c>
      <c r="J65" s="26">
        <f t="shared" si="0"/>
        <v>0.88888888888888884</v>
      </c>
      <c r="K65" s="27"/>
    </row>
    <row r="66" spans="1:11" x14ac:dyDescent="0.25">
      <c r="A66" s="107" t="s">
        <v>344</v>
      </c>
      <c r="B66" s="107" t="s">
        <v>3</v>
      </c>
      <c r="C66" s="39">
        <v>31001</v>
      </c>
      <c r="D66" s="129" t="s">
        <v>55</v>
      </c>
      <c r="E66" s="25">
        <v>12</v>
      </c>
      <c r="F66" s="25">
        <v>10</v>
      </c>
      <c r="G66" s="25">
        <v>12</v>
      </c>
      <c r="H66" s="25">
        <v>20</v>
      </c>
      <c r="I66" s="25">
        <v>12</v>
      </c>
      <c r="J66" s="139">
        <f t="shared" si="0"/>
        <v>1</v>
      </c>
      <c r="K66" s="27"/>
    </row>
    <row r="67" spans="1:11" x14ac:dyDescent="0.25">
      <c r="A67" s="107" t="s">
        <v>345</v>
      </c>
      <c r="B67" s="107" t="s">
        <v>1</v>
      </c>
      <c r="C67" s="39">
        <v>31001</v>
      </c>
      <c r="D67" s="129" t="s">
        <v>55</v>
      </c>
      <c r="E67" s="25">
        <v>30</v>
      </c>
      <c r="F67" s="25">
        <v>17</v>
      </c>
      <c r="G67" s="25">
        <v>23</v>
      </c>
      <c r="H67" s="25">
        <v>28</v>
      </c>
      <c r="I67" s="25">
        <v>19</v>
      </c>
      <c r="J67" s="26">
        <f t="shared" si="0"/>
        <v>0.76666666666666672</v>
      </c>
      <c r="K67" s="27"/>
    </row>
    <row r="68" spans="1:11" x14ac:dyDescent="0.25">
      <c r="A68" s="107" t="s">
        <v>346</v>
      </c>
      <c r="B68" s="107" t="s">
        <v>14</v>
      </c>
      <c r="C68" s="39">
        <v>31001</v>
      </c>
      <c r="D68" s="129" t="s">
        <v>55</v>
      </c>
      <c r="E68" s="25">
        <v>14</v>
      </c>
      <c r="F68" s="25">
        <v>10</v>
      </c>
      <c r="G68" s="25">
        <v>16</v>
      </c>
      <c r="H68" s="25">
        <v>22</v>
      </c>
      <c r="I68" s="25">
        <v>14</v>
      </c>
      <c r="J68" s="26">
        <f t="shared" si="0"/>
        <v>1.1428571428571428</v>
      </c>
      <c r="K68" s="27"/>
    </row>
    <row r="69" spans="1:11" s="8" customFormat="1" x14ac:dyDescent="0.25">
      <c r="A69" s="107" t="s">
        <v>347</v>
      </c>
      <c r="B69" s="107" t="s">
        <v>5</v>
      </c>
      <c r="C69" s="39">
        <v>31001</v>
      </c>
      <c r="D69" s="129" t="s">
        <v>55</v>
      </c>
      <c r="E69" s="25">
        <v>15</v>
      </c>
      <c r="F69" s="25">
        <v>8</v>
      </c>
      <c r="G69" s="25">
        <v>9</v>
      </c>
      <c r="H69" s="25">
        <v>12</v>
      </c>
      <c r="I69" s="25">
        <v>10</v>
      </c>
      <c r="J69" s="109">
        <f t="shared" si="0"/>
        <v>0.6</v>
      </c>
      <c r="K69" s="27"/>
    </row>
    <row r="70" spans="1:11" x14ac:dyDescent="0.25">
      <c r="A70" s="107" t="s">
        <v>348</v>
      </c>
      <c r="B70" s="107" t="s">
        <v>10</v>
      </c>
      <c r="C70" s="39">
        <v>31001</v>
      </c>
      <c r="D70" s="129" t="s">
        <v>55</v>
      </c>
      <c r="E70" s="25">
        <v>24</v>
      </c>
      <c r="F70" s="25">
        <v>14</v>
      </c>
      <c r="G70" s="25">
        <v>19</v>
      </c>
      <c r="H70" s="25">
        <v>72</v>
      </c>
      <c r="I70" s="25">
        <v>15</v>
      </c>
      <c r="J70" s="26">
        <f t="shared" si="0"/>
        <v>0.79166666666666663</v>
      </c>
      <c r="K70" s="27"/>
    </row>
    <row r="71" spans="1:11" x14ac:dyDescent="0.25">
      <c r="A71" s="107" t="s">
        <v>350</v>
      </c>
      <c r="B71" s="107" t="s">
        <v>10</v>
      </c>
      <c r="C71" s="39">
        <v>31001</v>
      </c>
      <c r="D71" s="129" t="s">
        <v>55</v>
      </c>
      <c r="E71" s="25">
        <v>48</v>
      </c>
      <c r="F71" s="25">
        <v>22</v>
      </c>
      <c r="G71" s="25">
        <v>38</v>
      </c>
      <c r="H71" s="25">
        <v>46</v>
      </c>
      <c r="I71" s="25">
        <v>25</v>
      </c>
      <c r="J71" s="26">
        <f t="shared" si="0"/>
        <v>0.79166666666666663</v>
      </c>
      <c r="K71" s="27"/>
    </row>
    <row r="72" spans="1:11" x14ac:dyDescent="0.25">
      <c r="A72" s="107" t="s">
        <v>350</v>
      </c>
      <c r="B72" s="107" t="s">
        <v>10</v>
      </c>
      <c r="C72" s="39">
        <v>31001</v>
      </c>
      <c r="D72" s="129" t="s">
        <v>58</v>
      </c>
      <c r="E72" s="25">
        <v>48</v>
      </c>
      <c r="F72" s="25">
        <v>20</v>
      </c>
      <c r="G72" s="25">
        <v>39</v>
      </c>
      <c r="H72" s="25">
        <v>62</v>
      </c>
      <c r="I72" s="25">
        <v>27</v>
      </c>
      <c r="J72" s="26">
        <f t="shared" si="0"/>
        <v>0.8125</v>
      </c>
      <c r="K72" s="27"/>
    </row>
    <row r="73" spans="1:11" x14ac:dyDescent="0.25">
      <c r="A73" s="107" t="s">
        <v>280</v>
      </c>
      <c r="B73" s="107" t="s">
        <v>4</v>
      </c>
      <c r="C73" s="39">
        <v>31001</v>
      </c>
      <c r="D73" s="129" t="s">
        <v>55</v>
      </c>
      <c r="E73" s="25">
        <v>6</v>
      </c>
      <c r="F73" s="25">
        <v>5</v>
      </c>
      <c r="G73" s="25">
        <v>8</v>
      </c>
      <c r="H73" s="25">
        <v>11</v>
      </c>
      <c r="I73" s="25">
        <v>6</v>
      </c>
      <c r="J73" s="26">
        <f t="shared" si="0"/>
        <v>1.3333333333333333</v>
      </c>
      <c r="K73" s="27"/>
    </row>
    <row r="74" spans="1:11" x14ac:dyDescent="0.25">
      <c r="A74" s="107" t="s">
        <v>241</v>
      </c>
      <c r="B74" s="107" t="s">
        <v>25</v>
      </c>
      <c r="C74" s="39">
        <v>31001</v>
      </c>
      <c r="D74" s="129" t="s">
        <v>55</v>
      </c>
      <c r="E74" s="25">
        <v>5</v>
      </c>
      <c r="F74" s="25">
        <v>5</v>
      </c>
      <c r="G74" s="25">
        <v>5</v>
      </c>
      <c r="H74" s="25">
        <v>7</v>
      </c>
      <c r="I74" s="25">
        <v>5</v>
      </c>
      <c r="J74" s="139">
        <f t="shared" si="0"/>
        <v>1</v>
      </c>
      <c r="K74" s="27"/>
    </row>
    <row r="75" spans="1:11" x14ac:dyDescent="0.25">
      <c r="A75" s="107" t="s">
        <v>354</v>
      </c>
      <c r="B75" s="107" t="s">
        <v>7</v>
      </c>
      <c r="C75" s="39">
        <v>31001</v>
      </c>
      <c r="D75" s="129" t="s">
        <v>55</v>
      </c>
      <c r="E75" s="25">
        <v>30</v>
      </c>
      <c r="F75" s="25">
        <v>27</v>
      </c>
      <c r="G75" s="25">
        <v>37</v>
      </c>
      <c r="H75" s="25">
        <v>46</v>
      </c>
      <c r="I75" s="25">
        <v>27</v>
      </c>
      <c r="J75" s="26">
        <f t="shared" si="0"/>
        <v>1.2333333333333334</v>
      </c>
      <c r="K75" s="27"/>
    </row>
    <row r="76" spans="1:11" x14ac:dyDescent="0.25">
      <c r="A76" s="107" t="s">
        <v>355</v>
      </c>
      <c r="B76" s="107" t="s">
        <v>26</v>
      </c>
      <c r="C76" s="39">
        <v>31001</v>
      </c>
      <c r="D76" s="129" t="s">
        <v>55</v>
      </c>
      <c r="E76" s="25">
        <v>12</v>
      </c>
      <c r="F76" s="25">
        <v>14</v>
      </c>
      <c r="G76" s="25">
        <v>12</v>
      </c>
      <c r="H76" s="25">
        <v>25</v>
      </c>
      <c r="I76" s="25">
        <v>12</v>
      </c>
      <c r="J76" s="139">
        <f t="shared" si="0"/>
        <v>1</v>
      </c>
      <c r="K76" s="27"/>
    </row>
    <row r="77" spans="1:11" x14ac:dyDescent="0.25">
      <c r="A77" s="107" t="s">
        <v>356</v>
      </c>
      <c r="B77" s="107" t="s">
        <v>6</v>
      </c>
      <c r="C77" s="39">
        <v>31001</v>
      </c>
      <c r="D77" s="129" t="s">
        <v>55</v>
      </c>
      <c r="E77" s="25">
        <v>30</v>
      </c>
      <c r="F77" s="25">
        <v>9</v>
      </c>
      <c r="G77" s="25">
        <v>16</v>
      </c>
      <c r="H77" s="25">
        <v>26</v>
      </c>
      <c r="I77" s="25">
        <v>10</v>
      </c>
      <c r="J77" s="26">
        <f t="shared" si="0"/>
        <v>0.53333333333333333</v>
      </c>
      <c r="K77" s="27"/>
    </row>
    <row r="78" spans="1:11" x14ac:dyDescent="0.25">
      <c r="A78" s="107" t="s">
        <v>356</v>
      </c>
      <c r="B78" s="107" t="s">
        <v>6</v>
      </c>
      <c r="C78" s="39">
        <v>31001</v>
      </c>
      <c r="D78" s="129" t="s">
        <v>58</v>
      </c>
      <c r="E78" s="25">
        <v>30</v>
      </c>
      <c r="F78" s="25">
        <v>23</v>
      </c>
      <c r="G78" s="25">
        <v>35</v>
      </c>
      <c r="H78" s="25">
        <v>54</v>
      </c>
      <c r="I78" s="25">
        <v>19</v>
      </c>
      <c r="J78" s="26">
        <f t="shared" si="0"/>
        <v>1.1666666666666667</v>
      </c>
      <c r="K78" s="27"/>
    </row>
    <row r="79" spans="1:11" x14ac:dyDescent="0.25">
      <c r="A79" s="107" t="s">
        <v>299</v>
      </c>
      <c r="B79" s="107" t="s">
        <v>28</v>
      </c>
      <c r="C79" s="39">
        <v>31001</v>
      </c>
      <c r="D79" s="129" t="s">
        <v>55</v>
      </c>
      <c r="E79" s="25">
        <v>21</v>
      </c>
      <c r="F79" s="25">
        <v>23</v>
      </c>
      <c r="G79" s="25">
        <v>31</v>
      </c>
      <c r="H79" s="25">
        <v>36</v>
      </c>
      <c r="I79" s="25">
        <v>21</v>
      </c>
      <c r="J79" s="26">
        <f t="shared" si="0"/>
        <v>1.4761904761904763</v>
      </c>
      <c r="K79" s="27"/>
    </row>
    <row r="80" spans="1:11" x14ac:dyDescent="0.25">
      <c r="A80" s="107" t="s">
        <v>359</v>
      </c>
      <c r="B80" s="107" t="s">
        <v>12</v>
      </c>
      <c r="C80" s="39">
        <v>31001</v>
      </c>
      <c r="D80" s="129" t="s">
        <v>55</v>
      </c>
      <c r="E80" s="25">
        <v>5</v>
      </c>
      <c r="F80" s="25">
        <v>3</v>
      </c>
      <c r="G80" s="25">
        <v>4</v>
      </c>
      <c r="H80" s="25">
        <v>15</v>
      </c>
      <c r="I80" s="25">
        <v>5</v>
      </c>
      <c r="J80" s="109">
        <f t="shared" si="0"/>
        <v>0.8</v>
      </c>
      <c r="K80" s="27"/>
    </row>
    <row r="81" spans="1:11" x14ac:dyDescent="0.25">
      <c r="A81" s="107" t="s">
        <v>320</v>
      </c>
      <c r="B81" s="107" t="s">
        <v>7</v>
      </c>
      <c r="C81" s="39">
        <v>31001</v>
      </c>
      <c r="D81" s="129" t="s">
        <v>55</v>
      </c>
      <c r="E81" s="25">
        <v>45</v>
      </c>
      <c r="F81" s="25">
        <v>39</v>
      </c>
      <c r="G81" s="25">
        <v>21</v>
      </c>
      <c r="H81" s="25">
        <v>53</v>
      </c>
      <c r="I81" s="25">
        <v>21</v>
      </c>
      <c r="J81" s="26">
        <f t="shared" si="0"/>
        <v>0.46666666666666667</v>
      </c>
      <c r="K81" s="27"/>
    </row>
    <row r="82" spans="1:11" x14ac:dyDescent="0.25">
      <c r="A82" s="107" t="s">
        <v>254</v>
      </c>
      <c r="B82" s="107" t="s">
        <v>40</v>
      </c>
      <c r="C82" s="39">
        <v>31001</v>
      </c>
      <c r="D82" s="129" t="s">
        <v>55</v>
      </c>
      <c r="E82" s="25">
        <v>6</v>
      </c>
      <c r="F82" s="25">
        <v>6</v>
      </c>
      <c r="G82" s="25">
        <v>8</v>
      </c>
      <c r="H82" s="25">
        <v>26</v>
      </c>
      <c r="I82" s="25">
        <v>6</v>
      </c>
      <c r="J82" s="26">
        <f t="shared" si="0"/>
        <v>1.3333333333333333</v>
      </c>
      <c r="K82" s="27"/>
    </row>
    <row r="83" spans="1:11" x14ac:dyDescent="0.25">
      <c r="A83" s="110"/>
      <c r="B83" s="110"/>
      <c r="C83" s="38"/>
      <c r="D83" s="130"/>
      <c r="E83" s="22">
        <f>SUM(E63:E82)</f>
        <v>398</v>
      </c>
      <c r="F83" s="22">
        <f>SUM(F63:F82)</f>
        <v>271</v>
      </c>
      <c r="G83" s="22">
        <f>SUM(G63:G82)</f>
        <v>353</v>
      </c>
      <c r="H83" s="22">
        <f>SUM(H63:H82)</f>
        <v>592</v>
      </c>
      <c r="I83" s="22">
        <f>SUM(I63:I82)</f>
        <v>271</v>
      </c>
      <c r="J83" s="49">
        <f>G83/E83</f>
        <v>0.88693467336683418</v>
      </c>
      <c r="K83" s="27"/>
    </row>
    <row r="84" spans="1:11" ht="11.25" customHeight="1" x14ac:dyDescent="0.25">
      <c r="A84" s="112"/>
      <c r="B84" s="112"/>
      <c r="C84" s="34"/>
      <c r="D84" s="15"/>
      <c r="E84" s="28"/>
      <c r="F84" s="28"/>
      <c r="G84" s="28"/>
      <c r="H84" s="28"/>
      <c r="I84" s="28"/>
      <c r="J84" s="115"/>
      <c r="K84" s="27"/>
    </row>
    <row r="85" spans="1:11" x14ac:dyDescent="0.25">
      <c r="A85" s="105" t="s">
        <v>271</v>
      </c>
      <c r="B85" s="105" t="s">
        <v>10</v>
      </c>
      <c r="C85" s="37">
        <v>33102</v>
      </c>
      <c r="D85" s="176" t="s">
        <v>362</v>
      </c>
      <c r="E85" s="20">
        <v>35</v>
      </c>
      <c r="F85" s="20">
        <v>35</v>
      </c>
      <c r="G85" s="20">
        <v>71</v>
      </c>
      <c r="H85" s="20">
        <v>117</v>
      </c>
      <c r="I85" s="20">
        <v>35</v>
      </c>
      <c r="J85" s="21">
        <f t="shared" si="0"/>
        <v>2.0285714285714285</v>
      </c>
      <c r="K85" s="27"/>
    </row>
    <row r="86" spans="1:11" x14ac:dyDescent="0.25">
      <c r="A86" s="107" t="s">
        <v>242</v>
      </c>
      <c r="B86" s="107" t="s">
        <v>7</v>
      </c>
      <c r="C86" s="39">
        <v>33102</v>
      </c>
      <c r="D86" s="177" t="s">
        <v>362</v>
      </c>
      <c r="E86" s="25">
        <v>35</v>
      </c>
      <c r="F86" s="25">
        <v>33</v>
      </c>
      <c r="G86" s="25">
        <v>55</v>
      </c>
      <c r="H86" s="25">
        <v>127</v>
      </c>
      <c r="I86" s="25">
        <v>30</v>
      </c>
      <c r="J86" s="26">
        <f t="shared" si="0"/>
        <v>1.5714285714285714</v>
      </c>
      <c r="K86" s="27"/>
    </row>
    <row r="87" spans="1:11" x14ac:dyDescent="0.25">
      <c r="A87" s="107" t="s">
        <v>357</v>
      </c>
      <c r="B87" s="107" t="s">
        <v>6</v>
      </c>
      <c r="C87" s="39">
        <v>33102</v>
      </c>
      <c r="D87" s="177" t="s">
        <v>362</v>
      </c>
      <c r="E87" s="25">
        <v>32</v>
      </c>
      <c r="F87" s="25">
        <v>31</v>
      </c>
      <c r="G87" s="25">
        <v>84</v>
      </c>
      <c r="H87" s="25">
        <v>119</v>
      </c>
      <c r="I87" s="25">
        <v>32</v>
      </c>
      <c r="J87" s="26">
        <f t="shared" si="0"/>
        <v>2.625</v>
      </c>
      <c r="K87" s="27"/>
    </row>
    <row r="88" spans="1:11" x14ac:dyDescent="0.25">
      <c r="A88" s="110"/>
      <c r="B88" s="110"/>
      <c r="C88" s="38"/>
      <c r="D88" s="162"/>
      <c r="E88" s="22">
        <f>SUM(E85:E87)</f>
        <v>102</v>
      </c>
      <c r="F88" s="22">
        <f>SUM(F85:F87)</f>
        <v>99</v>
      </c>
      <c r="G88" s="22">
        <f>SUM(G85:G87)</f>
        <v>210</v>
      </c>
      <c r="H88" s="22">
        <f>SUM(H85:H87)</f>
        <v>363</v>
      </c>
      <c r="I88" s="22">
        <f>SUM(I85:I87)</f>
        <v>97</v>
      </c>
      <c r="J88" s="49">
        <f>G88/E88</f>
        <v>2.0588235294117645</v>
      </c>
      <c r="K88" s="27"/>
    </row>
    <row r="89" spans="1:11" ht="11.25" customHeight="1" x14ac:dyDescent="0.25">
      <c r="A89" s="112"/>
      <c r="B89" s="112"/>
      <c r="C89" s="34"/>
      <c r="D89" s="173"/>
      <c r="E89" s="28"/>
      <c r="F89" s="28"/>
      <c r="G89" s="28"/>
      <c r="H89" s="28"/>
      <c r="I89" s="28"/>
      <c r="J89" s="115"/>
      <c r="K89" s="27"/>
    </row>
    <row r="90" spans="1:11" x14ac:dyDescent="0.25">
      <c r="A90" s="105" t="s">
        <v>319</v>
      </c>
      <c r="B90" s="105" t="s">
        <v>26</v>
      </c>
      <c r="C90" s="37">
        <v>33401</v>
      </c>
      <c r="D90" s="106" t="s">
        <v>360</v>
      </c>
      <c r="E90" s="20">
        <v>18</v>
      </c>
      <c r="F90" s="20">
        <v>13</v>
      </c>
      <c r="G90" s="20">
        <v>16</v>
      </c>
      <c r="H90" s="20">
        <v>20</v>
      </c>
      <c r="I90" s="20">
        <v>13</v>
      </c>
      <c r="J90" s="21">
        <f t="shared" si="0"/>
        <v>0.88888888888888884</v>
      </c>
      <c r="K90" s="27"/>
    </row>
    <row r="91" spans="1:11" x14ac:dyDescent="0.25">
      <c r="A91" s="107" t="s">
        <v>351</v>
      </c>
      <c r="B91" s="107" t="s">
        <v>18</v>
      </c>
      <c r="C91" s="39">
        <v>33402</v>
      </c>
      <c r="D91" s="108" t="s">
        <v>363</v>
      </c>
      <c r="E91" s="25">
        <v>24</v>
      </c>
      <c r="F91" s="613">
        <v>24</v>
      </c>
      <c r="G91" s="25">
        <v>15</v>
      </c>
      <c r="H91" s="25">
        <v>21</v>
      </c>
      <c r="I91" s="25">
        <v>13</v>
      </c>
      <c r="J91" s="26">
        <f t="shared" si="0"/>
        <v>0.625</v>
      </c>
      <c r="K91" s="27"/>
    </row>
    <row r="92" spans="1:11" x14ac:dyDescent="0.25">
      <c r="A92" s="107" t="s">
        <v>351</v>
      </c>
      <c r="B92" s="107" t="s">
        <v>18</v>
      </c>
      <c r="C92" s="39">
        <v>33403</v>
      </c>
      <c r="D92" s="108" t="s">
        <v>364</v>
      </c>
      <c r="E92" s="25">
        <v>24</v>
      </c>
      <c r="F92" s="614"/>
      <c r="G92" s="25">
        <v>17</v>
      </c>
      <c r="H92" s="25">
        <v>30</v>
      </c>
      <c r="I92" s="25">
        <v>14</v>
      </c>
      <c r="J92" s="26">
        <f t="shared" si="0"/>
        <v>0.70833333333333337</v>
      </c>
      <c r="K92" s="27"/>
    </row>
    <row r="93" spans="1:11" x14ac:dyDescent="0.25">
      <c r="A93" s="110"/>
      <c r="B93" s="110"/>
      <c r="C93" s="38"/>
      <c r="D93" s="130"/>
      <c r="E93" s="22">
        <f>SUM(E90:E92)</f>
        <v>66</v>
      </c>
      <c r="F93" s="22">
        <f>SUM(F90:F92)</f>
        <v>37</v>
      </c>
      <c r="G93" s="22">
        <f>SUM(G90:G92)</f>
        <v>48</v>
      </c>
      <c r="H93" s="22">
        <f>SUM(H90:H92)</f>
        <v>71</v>
      </c>
      <c r="I93" s="22">
        <f>SUM(I90:I92)</f>
        <v>40</v>
      </c>
      <c r="J93" s="49">
        <f>G93/E93</f>
        <v>0.72727272727272729</v>
      </c>
      <c r="K93" s="27"/>
    </row>
    <row r="94" spans="1:11" ht="11.25" customHeight="1" x14ac:dyDescent="0.25">
      <c r="A94" s="117"/>
      <c r="B94" s="117"/>
      <c r="C94" s="27"/>
      <c r="D94" s="117"/>
      <c r="E94" s="28"/>
      <c r="F94" s="28"/>
      <c r="G94" s="28"/>
      <c r="H94" s="28"/>
      <c r="I94" s="28"/>
      <c r="J94" s="29"/>
      <c r="K94" s="27"/>
    </row>
    <row r="95" spans="1:11" ht="11.25" customHeight="1" x14ac:dyDescent="0.25">
      <c r="A95" s="117"/>
      <c r="B95" s="117"/>
      <c r="C95" s="27"/>
      <c r="D95" s="117"/>
      <c r="E95" s="28"/>
      <c r="F95" s="28"/>
      <c r="G95" s="28"/>
      <c r="H95" s="28"/>
      <c r="I95" s="28"/>
      <c r="J95" s="29"/>
      <c r="K95" s="27"/>
    </row>
    <row r="96" spans="1:11" x14ac:dyDescent="0.25">
      <c r="A96" s="117"/>
      <c r="B96" s="117"/>
      <c r="C96" s="27"/>
      <c r="D96" s="62" t="s">
        <v>146</v>
      </c>
      <c r="E96" s="59">
        <f>SUM(E3,E7,E9,E11,E13,E17,E19,E21,E23:E26,E35,E39,E43:E47,E56:E57,E63:E73,E85,E91:E92)</f>
        <v>545</v>
      </c>
      <c r="F96" s="59">
        <f>SUM(F3,F7,F9,F11,F13,F17,F19,F21,F23:F26,F35,F39,F43:F47,F56:F57,F63:F73,F85,F91:F92)</f>
        <v>358</v>
      </c>
      <c r="G96" s="59">
        <f>SUM(G3,G7,G9,G11,G13,G17,G19,G21,G23:G26,G35,G39,G43:G47,G56:G57,G63:G73,G85,G91:G92)</f>
        <v>566</v>
      </c>
      <c r="H96" s="59">
        <f>SUM(H3,H7,H9,H11,H13,H17,H19,H21,H23:H26,H35,H39,H43:H47,H56:H57,H63:H73,H85,H91:H92)</f>
        <v>857</v>
      </c>
      <c r="I96" s="59">
        <f>SUM(I3,I7,I9,I11,I13,I17,I19,I21,I23:I26,I35,I39,I43:I47,I56:I57,I63:I73,I85,I91:I92)</f>
        <v>378</v>
      </c>
      <c r="J96" s="19">
        <f>G96/E96</f>
        <v>1.0385321100917431</v>
      </c>
      <c r="K96" s="27"/>
    </row>
    <row r="97" spans="1:11" x14ac:dyDescent="0.25">
      <c r="A97" s="117"/>
      <c r="B97" s="117"/>
      <c r="C97" s="27"/>
      <c r="D97" s="62" t="s">
        <v>147</v>
      </c>
      <c r="E97" s="59">
        <f>SUM(E4,E14,E27:E30,E33,E36,E40,E48:E53,E58:E60,E74:E82,E86:E87,E90)</f>
        <v>421</v>
      </c>
      <c r="F97" s="59">
        <f>SUM(F4,F14,F27:F30,F33,F36,F40,F48:F53,F58:F60,F74:F82,F86:F87,F90)</f>
        <v>359</v>
      </c>
      <c r="G97" s="59">
        <f>SUM(G4,G14,G27:G30,G33,G36,G40,G48:G53,G58:G60,G74:G82,G86:G87,G90)</f>
        <v>511</v>
      </c>
      <c r="H97" s="59">
        <f>SUM(H4,H14,H27:H30,H33,H36,H40,H48:H53,H58:H60,H74:H82,H86:H87,H90)</f>
        <v>814</v>
      </c>
      <c r="I97" s="59">
        <f>SUM(I4,I14,I27:I30,I33,I36,I40,I48:I53,I58:I60,I74:I82,I86:I87,I90)</f>
        <v>341</v>
      </c>
      <c r="J97" s="19">
        <f>G97/E97</f>
        <v>1.2137767220902613</v>
      </c>
      <c r="K97" s="27"/>
    </row>
    <row r="98" spans="1:11" ht="11.25" customHeight="1" x14ac:dyDescent="0.25">
      <c r="A98" s="117"/>
      <c r="B98" s="117"/>
      <c r="C98" s="27"/>
      <c r="D98" s="64"/>
      <c r="E98" s="60"/>
      <c r="F98" s="65"/>
      <c r="G98" s="66"/>
      <c r="H98" s="60"/>
      <c r="I98" s="35"/>
      <c r="J98" s="29"/>
      <c r="K98" s="27"/>
    </row>
    <row r="99" spans="1:11" x14ac:dyDescent="0.25">
      <c r="A99" s="117"/>
      <c r="B99" s="117"/>
      <c r="C99" s="27"/>
      <c r="D99" s="62" t="s">
        <v>128</v>
      </c>
      <c r="E99" s="18">
        <f>SUM(E5,E7,E9,E11,E15,E17,E19,E21,E31,E33,E37,E41,E54,E61)</f>
        <v>400</v>
      </c>
      <c r="F99" s="18">
        <f>SUM(F5,F7,F9,F11,F15,F17,F19,F21,F31,F33,F37,F41,F54,F61)</f>
        <v>310</v>
      </c>
      <c r="G99" s="18">
        <f>SUM(G5,G7,G9,G11,G15,G17,G19,G21,G31,G33,G37,G41,G54,G61)</f>
        <v>466</v>
      </c>
      <c r="H99" s="18">
        <f>SUM(H5,H7,H9,H11,H15,H17,H19,H21,H31,H33,H37,H41,H54,H61)</f>
        <v>645</v>
      </c>
      <c r="I99" s="18">
        <f>SUM(I5,I7,I9,I11,I15,I17,I19,I21,I31,I33,I37,I41,I54,I61)</f>
        <v>311</v>
      </c>
      <c r="J99" s="19">
        <f>G99/E99</f>
        <v>1.165</v>
      </c>
      <c r="K99" s="27"/>
    </row>
    <row r="100" spans="1:11" x14ac:dyDescent="0.25">
      <c r="A100" s="117"/>
      <c r="B100" s="117"/>
      <c r="C100" s="27"/>
      <c r="D100" s="62" t="s">
        <v>129</v>
      </c>
      <c r="E100" s="18">
        <f>SUM(E83,E88,E93)</f>
        <v>566</v>
      </c>
      <c r="F100" s="18">
        <f>SUM(F83,F88,F93)</f>
        <v>407</v>
      </c>
      <c r="G100" s="18">
        <f>SUM(G83,G88,G93)</f>
        <v>611</v>
      </c>
      <c r="H100" s="18">
        <f>SUM(H83,H88,H93)</f>
        <v>1026</v>
      </c>
      <c r="I100" s="18">
        <f>SUM(I83,I88,I93)</f>
        <v>408</v>
      </c>
      <c r="J100" s="19">
        <f>G100/E100</f>
        <v>1.0795053003533568</v>
      </c>
      <c r="K100" s="27"/>
    </row>
    <row r="101" spans="1:11" ht="11.25" customHeight="1" x14ac:dyDescent="0.25">
      <c r="A101" s="117"/>
      <c r="B101" s="117"/>
      <c r="C101" s="27"/>
      <c r="D101" s="64"/>
      <c r="E101" s="60"/>
      <c r="F101" s="65"/>
      <c r="G101" s="66"/>
      <c r="H101" s="60"/>
      <c r="I101" s="35"/>
      <c r="J101" s="29"/>
      <c r="K101" s="27"/>
    </row>
    <row r="102" spans="1:11" x14ac:dyDescent="0.25">
      <c r="A102" s="117"/>
      <c r="B102" s="117"/>
      <c r="C102" s="27"/>
      <c r="D102" s="17" t="s">
        <v>130</v>
      </c>
      <c r="E102" s="178">
        <v>966</v>
      </c>
      <c r="F102" s="166">
        <v>717</v>
      </c>
      <c r="G102" s="166">
        <v>1077</v>
      </c>
      <c r="H102" s="178">
        <v>1671</v>
      </c>
      <c r="I102" s="178">
        <v>719</v>
      </c>
      <c r="J102" s="61">
        <f>G102/E102</f>
        <v>1.1149068322981366</v>
      </c>
      <c r="K102" s="27"/>
    </row>
    <row r="103" spans="1:11" x14ac:dyDescent="0.25">
      <c r="A103" s="117"/>
      <c r="B103" s="117"/>
      <c r="C103" s="27"/>
      <c r="D103" s="117"/>
      <c r="E103" s="28"/>
      <c r="F103" s="28"/>
      <c r="G103" s="28"/>
      <c r="H103" s="28"/>
      <c r="I103" s="28"/>
      <c r="J103" s="29"/>
      <c r="K103" s="27"/>
    </row>
    <row r="104" spans="1:11" x14ac:dyDescent="0.25">
      <c r="A104" s="117"/>
      <c r="B104" s="117"/>
      <c r="C104" s="27"/>
      <c r="D104" s="117"/>
      <c r="E104" s="28"/>
      <c r="F104" s="28"/>
      <c r="G104" s="28"/>
      <c r="H104" s="28"/>
      <c r="I104" s="28"/>
      <c r="J104" s="29"/>
      <c r="K104" s="27"/>
    </row>
  </sheetData>
  <mergeCells count="2">
    <mergeCell ref="F91:F92"/>
    <mergeCell ref="A2:B2"/>
  </mergeCells>
  <printOptions horizontalCentered="1"/>
  <pageMargins left="0.39370078740157483" right="0.55118110236220474" top="0.59055118110236227" bottom="0.59055118110236227" header="0.43307086614173229" footer="0.43307086614173229"/>
  <pageSetup paperSize="9" scale="90" firstPageNumber="18" orientation="landscape" useFirstPageNumber="1" r:id="rId1"/>
  <headerFooter alignWithMargins="0">
    <oddFooter>&amp;L&amp;8Rectorat - SAIO&amp;C&amp;P&amp;R&amp;8Tableaux doc références - adaptation</oddFooter>
  </headerFooter>
  <rowBreaks count="2" manualBreakCount="2">
    <brk id="45" max="9" man="1"/>
    <brk id="88" max="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0"/>
  <sheetViews>
    <sheetView zoomScale="75" zoomScaleNormal="75" workbookViewId="0">
      <pane ySplit="2" topLeftCell="A3" activePane="bottomLeft" state="frozen"/>
      <selection activeCell="C1" sqref="C1"/>
      <selection pane="bottomLeft" activeCell="K218" sqref="K218"/>
    </sheetView>
  </sheetViews>
  <sheetFormatPr defaultColWidth="11.44140625" defaultRowHeight="13.2" x14ac:dyDescent="0.25"/>
  <cols>
    <col min="1" max="1" width="20" style="11" customWidth="1"/>
    <col min="2" max="2" width="22.33203125" style="11" customWidth="1"/>
    <col min="3" max="3" width="6.6640625" style="8" customWidth="1"/>
    <col min="4" max="4" width="53.6640625" style="6" customWidth="1"/>
    <col min="5" max="5" width="8.33203125" style="7" customWidth="1"/>
    <col min="6" max="6" width="10.109375" style="7" customWidth="1"/>
    <col min="7" max="7" width="9.109375" style="7" customWidth="1"/>
    <col min="8" max="8" width="9.44140625" style="7" customWidth="1"/>
    <col min="9" max="9" width="7.5546875" style="7" customWidth="1"/>
    <col min="10" max="10" width="9.5546875" style="14" customWidth="1"/>
    <col min="11" max="16384" width="11.44140625" style="8"/>
  </cols>
  <sheetData>
    <row r="1" spans="1:11" x14ac:dyDescent="0.25">
      <c r="A1" s="15" t="s">
        <v>321</v>
      </c>
      <c r="B1" s="117"/>
      <c r="C1" s="27"/>
      <c r="D1" s="30"/>
      <c r="E1" s="28"/>
      <c r="F1" s="28"/>
      <c r="G1" s="28"/>
      <c r="H1" s="28"/>
      <c r="I1" s="28"/>
      <c r="J1" s="29"/>
      <c r="K1" s="27"/>
    </row>
    <row r="2" spans="1:11" ht="31.5" customHeight="1" x14ac:dyDescent="0.25">
      <c r="A2" s="615" t="s">
        <v>0</v>
      </c>
      <c r="B2" s="616"/>
      <c r="C2" s="95" t="s">
        <v>120</v>
      </c>
      <c r="D2" s="95" t="s">
        <v>121</v>
      </c>
      <c r="E2" s="95" t="s">
        <v>181</v>
      </c>
      <c r="F2" s="96" t="s">
        <v>183</v>
      </c>
      <c r="G2" s="96" t="s">
        <v>182</v>
      </c>
      <c r="H2" s="96" t="s">
        <v>123</v>
      </c>
      <c r="I2" s="96" t="s">
        <v>124</v>
      </c>
      <c r="J2" s="95" t="s">
        <v>739</v>
      </c>
      <c r="K2" s="27"/>
    </row>
    <row r="3" spans="1:11" x14ac:dyDescent="0.25">
      <c r="A3" s="54" t="s">
        <v>268</v>
      </c>
      <c r="B3" s="54" t="s">
        <v>14</v>
      </c>
      <c r="C3" s="37">
        <v>20002</v>
      </c>
      <c r="D3" s="106" t="s">
        <v>67</v>
      </c>
      <c r="E3" s="20">
        <v>9</v>
      </c>
      <c r="F3" s="20">
        <v>10</v>
      </c>
      <c r="G3" s="20">
        <v>10</v>
      </c>
      <c r="H3" s="20">
        <v>26</v>
      </c>
      <c r="I3" s="20">
        <v>11</v>
      </c>
      <c r="J3" s="21">
        <f t="shared" ref="J3:J96" si="0">G3/E3</f>
        <v>1.1111111111111112</v>
      </c>
      <c r="K3" s="27"/>
    </row>
    <row r="4" spans="1:11" x14ac:dyDescent="0.25">
      <c r="A4" s="41" t="s">
        <v>245</v>
      </c>
      <c r="B4" s="41" t="s">
        <v>6</v>
      </c>
      <c r="C4" s="39">
        <v>20002</v>
      </c>
      <c r="D4" s="108" t="s">
        <v>67</v>
      </c>
      <c r="E4" s="25">
        <v>10</v>
      </c>
      <c r="F4" s="25">
        <v>5</v>
      </c>
      <c r="G4" s="25">
        <v>6</v>
      </c>
      <c r="H4" s="25">
        <v>31</v>
      </c>
      <c r="I4" s="25">
        <v>7</v>
      </c>
      <c r="J4" s="109">
        <f t="shared" si="0"/>
        <v>0.6</v>
      </c>
      <c r="K4" s="27"/>
    </row>
    <row r="5" spans="1:11" x14ac:dyDescent="0.25">
      <c r="A5" s="36"/>
      <c r="B5" s="36"/>
      <c r="C5" s="38"/>
      <c r="D5" s="111"/>
      <c r="E5" s="22">
        <f>SUM(E3:E4)</f>
        <v>19</v>
      </c>
      <c r="F5" s="22">
        <f>SUM(F3:F4)</f>
        <v>15</v>
      </c>
      <c r="G5" s="22">
        <f>SUM(G3:G4)</f>
        <v>16</v>
      </c>
      <c r="H5" s="22">
        <f>SUM(H3:H4)</f>
        <v>57</v>
      </c>
      <c r="I5" s="22">
        <f>SUM(I3:I4)</f>
        <v>18</v>
      </c>
      <c r="J5" s="49">
        <v>0.85555555555555562</v>
      </c>
      <c r="K5" s="27"/>
    </row>
    <row r="6" spans="1:11" ht="10.5" customHeight="1" x14ac:dyDescent="0.25">
      <c r="A6" s="73"/>
      <c r="B6" s="73"/>
      <c r="C6" s="34"/>
      <c r="D6" s="113"/>
      <c r="E6" s="28"/>
      <c r="F6" s="28"/>
      <c r="G6" s="28"/>
      <c r="H6" s="28"/>
      <c r="I6" s="28"/>
      <c r="J6" s="114"/>
      <c r="K6" s="27"/>
    </row>
    <row r="7" spans="1:11" x14ac:dyDescent="0.25">
      <c r="A7" s="54" t="s">
        <v>269</v>
      </c>
      <c r="B7" s="54" t="s">
        <v>31</v>
      </c>
      <c r="C7" s="37">
        <v>22103</v>
      </c>
      <c r="D7" s="128" t="s">
        <v>69</v>
      </c>
      <c r="E7" s="20">
        <v>24</v>
      </c>
      <c r="F7" s="20">
        <v>19</v>
      </c>
      <c r="G7" s="20">
        <v>27</v>
      </c>
      <c r="H7" s="20">
        <v>51</v>
      </c>
      <c r="I7" s="20">
        <v>24</v>
      </c>
      <c r="J7" s="21">
        <f>G7/E7</f>
        <v>1.125</v>
      </c>
      <c r="K7" s="27"/>
    </row>
    <row r="8" spans="1:11" x14ac:dyDescent="0.25">
      <c r="A8" s="41" t="s">
        <v>317</v>
      </c>
      <c r="B8" s="41" t="s">
        <v>7</v>
      </c>
      <c r="C8" s="39">
        <v>22103</v>
      </c>
      <c r="D8" s="129" t="s">
        <v>69</v>
      </c>
      <c r="E8" s="25">
        <v>24</v>
      </c>
      <c r="F8" s="25">
        <v>22</v>
      </c>
      <c r="G8" s="25">
        <v>47</v>
      </c>
      <c r="H8" s="25">
        <v>70</v>
      </c>
      <c r="I8" s="25">
        <v>26</v>
      </c>
      <c r="J8" s="26">
        <f t="shared" si="0"/>
        <v>1.9583333333333333</v>
      </c>
      <c r="K8" s="27"/>
    </row>
    <row r="9" spans="1:11" x14ac:dyDescent="0.25">
      <c r="A9" s="36"/>
      <c r="B9" s="36"/>
      <c r="C9" s="38"/>
      <c r="D9" s="130"/>
      <c r="E9" s="22">
        <f>SUM(E7:E8)</f>
        <v>48</v>
      </c>
      <c r="F9" s="22">
        <f>SUM(F7:F8)</f>
        <v>41</v>
      </c>
      <c r="G9" s="22">
        <f>SUM(G7:G8)</f>
        <v>74</v>
      </c>
      <c r="H9" s="22">
        <f>SUM(H7:H8)</f>
        <v>121</v>
      </c>
      <c r="I9" s="22">
        <f>SUM(I7:I8)</f>
        <v>50</v>
      </c>
      <c r="J9" s="49">
        <v>1.5416666666666665</v>
      </c>
      <c r="K9" s="27"/>
    </row>
    <row r="10" spans="1:11" ht="9.75" customHeight="1" x14ac:dyDescent="0.25">
      <c r="A10" s="73"/>
      <c r="B10" s="73"/>
      <c r="C10" s="34"/>
      <c r="D10" s="15"/>
      <c r="E10" s="28"/>
      <c r="F10" s="28"/>
      <c r="G10" s="28"/>
      <c r="H10" s="28"/>
      <c r="I10" s="28"/>
      <c r="J10" s="115"/>
      <c r="K10" s="27"/>
    </row>
    <row r="11" spans="1:11" x14ac:dyDescent="0.25">
      <c r="A11" s="147" t="s">
        <v>318</v>
      </c>
      <c r="B11" s="147" t="s">
        <v>16</v>
      </c>
      <c r="C11" s="132">
        <v>22502</v>
      </c>
      <c r="D11" s="133" t="s">
        <v>80</v>
      </c>
      <c r="E11" s="18">
        <v>24</v>
      </c>
      <c r="F11" s="18">
        <v>18</v>
      </c>
      <c r="G11" s="18">
        <v>21</v>
      </c>
      <c r="H11" s="18">
        <v>44</v>
      </c>
      <c r="I11" s="18">
        <v>26</v>
      </c>
      <c r="J11" s="19">
        <f t="shared" si="0"/>
        <v>0.875</v>
      </c>
      <c r="K11" s="27"/>
    </row>
    <row r="12" spans="1:11" ht="9.75" customHeight="1" x14ac:dyDescent="0.25">
      <c r="A12" s="73"/>
      <c r="B12" s="73"/>
      <c r="C12" s="34"/>
      <c r="D12" s="113"/>
      <c r="E12" s="28"/>
      <c r="F12" s="28"/>
      <c r="G12" s="28"/>
      <c r="H12" s="28"/>
      <c r="I12" s="28"/>
      <c r="J12" s="115"/>
      <c r="K12" s="27"/>
    </row>
    <row r="13" spans="1:11" x14ac:dyDescent="0.25">
      <c r="A13" s="147" t="s">
        <v>312</v>
      </c>
      <c r="B13" s="147" t="s">
        <v>3</v>
      </c>
      <c r="C13" s="132">
        <v>22701</v>
      </c>
      <c r="D13" s="133" t="s">
        <v>387</v>
      </c>
      <c r="E13" s="18">
        <v>12</v>
      </c>
      <c r="F13" s="18">
        <v>4</v>
      </c>
      <c r="G13" s="18">
        <v>3</v>
      </c>
      <c r="H13" s="18">
        <v>16</v>
      </c>
      <c r="I13" s="18">
        <v>3</v>
      </c>
      <c r="J13" s="19">
        <f t="shared" si="0"/>
        <v>0.25</v>
      </c>
      <c r="K13" s="27"/>
    </row>
    <row r="14" spans="1:11" ht="9.75" customHeight="1" x14ac:dyDescent="0.25">
      <c r="A14" s="73"/>
      <c r="B14" s="73"/>
      <c r="C14" s="34"/>
      <c r="D14" s="113"/>
      <c r="E14" s="28"/>
      <c r="F14" s="28"/>
      <c r="G14" s="28"/>
      <c r="H14" s="28"/>
      <c r="I14" s="28"/>
      <c r="J14" s="115"/>
      <c r="K14" s="27"/>
    </row>
    <row r="15" spans="1:11" x14ac:dyDescent="0.25">
      <c r="A15" s="54" t="s">
        <v>312</v>
      </c>
      <c r="B15" s="54" t="s">
        <v>3</v>
      </c>
      <c r="C15" s="37">
        <v>22702</v>
      </c>
      <c r="D15" s="106" t="s">
        <v>388</v>
      </c>
      <c r="E15" s="20">
        <v>12</v>
      </c>
      <c r="F15" s="20">
        <v>10</v>
      </c>
      <c r="G15" s="20">
        <v>11</v>
      </c>
      <c r="H15" s="20">
        <v>32</v>
      </c>
      <c r="I15" s="20">
        <v>9</v>
      </c>
      <c r="J15" s="21">
        <f t="shared" si="0"/>
        <v>0.91666666666666663</v>
      </c>
      <c r="K15" s="27"/>
    </row>
    <row r="16" spans="1:11" x14ac:dyDescent="0.25">
      <c r="A16" s="41" t="s">
        <v>264</v>
      </c>
      <c r="B16" s="41" t="s">
        <v>11</v>
      </c>
      <c r="C16" s="39">
        <v>22702</v>
      </c>
      <c r="D16" s="108" t="s">
        <v>388</v>
      </c>
      <c r="E16" s="25">
        <v>12</v>
      </c>
      <c r="F16" s="25">
        <v>10</v>
      </c>
      <c r="G16" s="25">
        <v>6</v>
      </c>
      <c r="H16" s="25">
        <v>16</v>
      </c>
      <c r="I16" s="25">
        <v>9</v>
      </c>
      <c r="J16" s="109">
        <f t="shared" si="0"/>
        <v>0.5</v>
      </c>
      <c r="K16" s="27"/>
    </row>
    <row r="17" spans="1:38" x14ac:dyDescent="0.25">
      <c r="A17" s="41" t="s">
        <v>252</v>
      </c>
      <c r="B17" s="41" t="s">
        <v>13</v>
      </c>
      <c r="C17" s="39">
        <v>22702</v>
      </c>
      <c r="D17" s="108" t="s">
        <v>388</v>
      </c>
      <c r="E17" s="25">
        <v>15</v>
      </c>
      <c r="F17" s="25">
        <v>11</v>
      </c>
      <c r="G17" s="25">
        <v>23</v>
      </c>
      <c r="H17" s="25">
        <v>31</v>
      </c>
      <c r="I17" s="25">
        <v>17</v>
      </c>
      <c r="J17" s="26">
        <f t="shared" si="0"/>
        <v>1.5333333333333334</v>
      </c>
      <c r="K17" s="27"/>
    </row>
    <row r="18" spans="1:38" x14ac:dyDescent="0.25">
      <c r="A18" s="36"/>
      <c r="B18" s="36"/>
      <c r="C18" s="38"/>
      <c r="D18" s="111"/>
      <c r="E18" s="22">
        <f>SUM(E15:E17)</f>
        <v>39</v>
      </c>
      <c r="F18" s="22">
        <f>SUM(F15:F17)</f>
        <v>31</v>
      </c>
      <c r="G18" s="22">
        <f>SUM(G15:G17)</f>
        <v>40</v>
      </c>
      <c r="H18" s="22">
        <f>SUM(H15:H17)</f>
        <v>79</v>
      </c>
      <c r="I18" s="22">
        <f>SUM(I15:I17)</f>
        <v>35</v>
      </c>
      <c r="J18" s="49">
        <v>0.98333333333333339</v>
      </c>
      <c r="K18" s="27"/>
    </row>
    <row r="19" spans="1:38" ht="9.75" customHeight="1" x14ac:dyDescent="0.25">
      <c r="A19" s="73"/>
      <c r="B19" s="73"/>
      <c r="C19" s="34"/>
      <c r="D19" s="113"/>
      <c r="E19" s="28"/>
      <c r="F19" s="28"/>
      <c r="G19" s="28"/>
      <c r="H19" s="28"/>
      <c r="I19" s="28"/>
      <c r="J19" s="115"/>
      <c r="K19" s="27"/>
    </row>
    <row r="20" spans="1:38" x14ac:dyDescent="0.25">
      <c r="A20" s="147" t="s">
        <v>287</v>
      </c>
      <c r="B20" s="147" t="s">
        <v>18</v>
      </c>
      <c r="C20" s="132">
        <v>23001</v>
      </c>
      <c r="D20" s="133" t="s">
        <v>392</v>
      </c>
      <c r="E20" s="18">
        <v>20</v>
      </c>
      <c r="F20" s="18">
        <v>20</v>
      </c>
      <c r="G20" s="18">
        <v>16</v>
      </c>
      <c r="H20" s="18">
        <v>38</v>
      </c>
      <c r="I20" s="18">
        <v>20</v>
      </c>
      <c r="J20" s="134">
        <f t="shared" si="0"/>
        <v>0.8</v>
      </c>
      <c r="K20" s="27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</row>
    <row r="21" spans="1:38" ht="9.75" customHeight="1" x14ac:dyDescent="0.25">
      <c r="A21" s="73"/>
      <c r="B21" s="73"/>
      <c r="C21" s="34"/>
      <c r="D21" s="113"/>
      <c r="E21" s="28"/>
      <c r="F21" s="28"/>
      <c r="G21" s="28"/>
      <c r="H21" s="28"/>
      <c r="I21" s="28"/>
      <c r="J21" s="114"/>
      <c r="K21" s="27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</row>
    <row r="22" spans="1:38" x14ac:dyDescent="0.25">
      <c r="A22" s="147" t="s">
        <v>252</v>
      </c>
      <c r="B22" s="147" t="s">
        <v>13</v>
      </c>
      <c r="C22" s="132">
        <v>23101</v>
      </c>
      <c r="D22" s="133" t="s">
        <v>79</v>
      </c>
      <c r="E22" s="18">
        <v>12</v>
      </c>
      <c r="F22" s="18">
        <v>4</v>
      </c>
      <c r="G22" s="18">
        <v>5</v>
      </c>
      <c r="H22" s="18">
        <v>15</v>
      </c>
      <c r="I22" s="18">
        <v>7</v>
      </c>
      <c r="J22" s="19">
        <f t="shared" si="0"/>
        <v>0.41666666666666669</v>
      </c>
      <c r="K22" s="27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</row>
    <row r="23" spans="1:38" ht="9.75" customHeight="1" x14ac:dyDescent="0.25">
      <c r="A23" s="73"/>
      <c r="B23" s="73"/>
      <c r="C23" s="34"/>
      <c r="D23" s="113"/>
      <c r="E23" s="28"/>
      <c r="F23" s="28"/>
      <c r="G23" s="28"/>
      <c r="H23" s="28"/>
      <c r="I23" s="28"/>
      <c r="J23" s="115"/>
      <c r="K23" s="27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</row>
    <row r="24" spans="1:38" x14ac:dyDescent="0.25">
      <c r="A24" s="147" t="s">
        <v>252</v>
      </c>
      <c r="B24" s="147" t="s">
        <v>13</v>
      </c>
      <c r="C24" s="132">
        <v>23201</v>
      </c>
      <c r="D24" s="133" t="s">
        <v>389</v>
      </c>
      <c r="E24" s="18">
        <v>12</v>
      </c>
      <c r="F24" s="18">
        <v>10</v>
      </c>
      <c r="G24" s="18">
        <v>19</v>
      </c>
      <c r="H24" s="18">
        <v>29</v>
      </c>
      <c r="I24" s="18">
        <v>18</v>
      </c>
      <c r="J24" s="19">
        <f t="shared" si="0"/>
        <v>1.5833333333333333</v>
      </c>
      <c r="K24" s="27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</row>
    <row r="25" spans="1:38" ht="9.75" customHeight="1" x14ac:dyDescent="0.25">
      <c r="A25" s="73"/>
      <c r="B25" s="73"/>
      <c r="C25" s="34"/>
      <c r="D25" s="113"/>
      <c r="E25" s="28"/>
      <c r="F25" s="28"/>
      <c r="G25" s="28"/>
      <c r="H25" s="28"/>
      <c r="I25" s="28"/>
      <c r="J25" s="115"/>
      <c r="K25" s="27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</row>
    <row r="26" spans="1:38" x14ac:dyDescent="0.25">
      <c r="A26" s="147" t="s">
        <v>312</v>
      </c>
      <c r="B26" s="147" t="s">
        <v>3</v>
      </c>
      <c r="C26" s="132">
        <v>23301</v>
      </c>
      <c r="D26" s="133" t="s">
        <v>323</v>
      </c>
      <c r="E26" s="18">
        <v>15</v>
      </c>
      <c r="F26" s="18">
        <v>9</v>
      </c>
      <c r="G26" s="18">
        <v>9</v>
      </c>
      <c r="H26" s="18">
        <v>15</v>
      </c>
      <c r="I26" s="18">
        <v>11</v>
      </c>
      <c r="J26" s="134">
        <f t="shared" si="0"/>
        <v>0.6</v>
      </c>
      <c r="K26" s="27"/>
    </row>
    <row r="27" spans="1:38" ht="9.75" customHeight="1" x14ac:dyDescent="0.25">
      <c r="A27" s="73"/>
      <c r="B27" s="73"/>
      <c r="C27" s="34"/>
      <c r="D27" s="113"/>
      <c r="E27" s="28"/>
      <c r="F27" s="28"/>
      <c r="G27" s="28"/>
      <c r="H27" s="28"/>
      <c r="I27" s="28"/>
      <c r="J27" s="114"/>
      <c r="K27" s="27"/>
    </row>
    <row r="28" spans="1:38" x14ac:dyDescent="0.25">
      <c r="A28" s="147" t="s">
        <v>234</v>
      </c>
      <c r="B28" s="147" t="s">
        <v>10</v>
      </c>
      <c r="C28" s="132">
        <v>23401</v>
      </c>
      <c r="D28" s="133" t="s">
        <v>70</v>
      </c>
      <c r="E28" s="18">
        <v>12</v>
      </c>
      <c r="F28" s="18">
        <v>8</v>
      </c>
      <c r="G28" s="18">
        <v>27</v>
      </c>
      <c r="H28" s="18">
        <v>48</v>
      </c>
      <c r="I28" s="18">
        <v>12</v>
      </c>
      <c r="J28" s="19">
        <f t="shared" si="0"/>
        <v>2.25</v>
      </c>
      <c r="K28" s="27"/>
    </row>
    <row r="29" spans="1:38" ht="9.75" customHeight="1" x14ac:dyDescent="0.25">
      <c r="A29" s="73"/>
      <c r="B29" s="73"/>
      <c r="C29" s="34"/>
      <c r="D29" s="113"/>
      <c r="E29" s="28"/>
      <c r="F29" s="28"/>
      <c r="G29" s="28"/>
      <c r="H29" s="28"/>
      <c r="I29" s="28"/>
      <c r="J29" s="115"/>
      <c r="K29" s="27"/>
    </row>
    <row r="30" spans="1:38" x14ac:dyDescent="0.25">
      <c r="A30" s="54" t="s">
        <v>287</v>
      </c>
      <c r="B30" s="54" t="s">
        <v>18</v>
      </c>
      <c r="C30" s="37">
        <v>23402</v>
      </c>
      <c r="D30" s="106" t="s">
        <v>390</v>
      </c>
      <c r="E30" s="20">
        <v>10</v>
      </c>
      <c r="F30" s="20">
        <v>7</v>
      </c>
      <c r="G30" s="20">
        <v>9</v>
      </c>
      <c r="H30" s="20">
        <v>22</v>
      </c>
      <c r="I30" s="20">
        <v>10</v>
      </c>
      <c r="J30" s="138">
        <f t="shared" si="0"/>
        <v>0.9</v>
      </c>
      <c r="K30" s="27"/>
    </row>
    <row r="31" spans="1:38" x14ac:dyDescent="0.25">
      <c r="A31" s="41" t="s">
        <v>317</v>
      </c>
      <c r="B31" s="41" t="s">
        <v>7</v>
      </c>
      <c r="C31" s="39">
        <v>23402</v>
      </c>
      <c r="D31" s="108" t="s">
        <v>390</v>
      </c>
      <c r="E31" s="25">
        <v>14</v>
      </c>
      <c r="F31" s="25">
        <v>9</v>
      </c>
      <c r="G31" s="25">
        <v>10</v>
      </c>
      <c r="H31" s="25">
        <v>23</v>
      </c>
      <c r="I31" s="25">
        <v>9</v>
      </c>
      <c r="J31" s="26">
        <f t="shared" si="0"/>
        <v>0.7142857142857143</v>
      </c>
      <c r="K31" s="27"/>
    </row>
    <row r="32" spans="1:38" x14ac:dyDescent="0.25">
      <c r="A32" s="41" t="s">
        <v>252</v>
      </c>
      <c r="B32" s="41" t="s">
        <v>13</v>
      </c>
      <c r="C32" s="39">
        <v>23402</v>
      </c>
      <c r="D32" s="108" t="s">
        <v>390</v>
      </c>
      <c r="E32" s="25">
        <v>15</v>
      </c>
      <c r="F32" s="25">
        <v>15</v>
      </c>
      <c r="G32" s="25">
        <v>15</v>
      </c>
      <c r="H32" s="25">
        <v>19</v>
      </c>
      <c r="I32" s="25">
        <v>14</v>
      </c>
      <c r="J32" s="139">
        <f t="shared" si="0"/>
        <v>1</v>
      </c>
      <c r="K32" s="27"/>
    </row>
    <row r="33" spans="1:38" x14ac:dyDescent="0.25">
      <c r="A33" s="36"/>
      <c r="B33" s="36"/>
      <c r="C33" s="38"/>
      <c r="D33" s="111"/>
      <c r="E33" s="22">
        <f>SUM(E30:E32)</f>
        <v>39</v>
      </c>
      <c r="F33" s="22">
        <f>SUM(F30:F32)</f>
        <v>31</v>
      </c>
      <c r="G33" s="22">
        <f>SUM(G30:G32)</f>
        <v>34</v>
      </c>
      <c r="H33" s="22">
        <f>SUM(H30:H32)</f>
        <v>64</v>
      </c>
      <c r="I33" s="22">
        <f>SUM(I30:I32)</f>
        <v>33</v>
      </c>
      <c r="J33" s="49">
        <v>0.87142857142857144</v>
      </c>
      <c r="K33" s="27"/>
    </row>
    <row r="34" spans="1:38" ht="9.75" customHeight="1" x14ac:dyDescent="0.25">
      <c r="A34" s="73"/>
      <c r="B34" s="73"/>
      <c r="C34" s="34"/>
      <c r="D34" s="113"/>
      <c r="E34" s="28"/>
      <c r="F34" s="28"/>
      <c r="G34" s="28"/>
      <c r="H34" s="28"/>
      <c r="I34" s="28"/>
      <c r="J34" s="116"/>
      <c r="K34" s="27"/>
    </row>
    <row r="35" spans="1:38" x14ac:dyDescent="0.25">
      <c r="A35" s="147" t="s">
        <v>234</v>
      </c>
      <c r="B35" s="147" t="s">
        <v>10</v>
      </c>
      <c r="C35" s="132">
        <v>23403</v>
      </c>
      <c r="D35" s="133" t="s">
        <v>391</v>
      </c>
      <c r="E35" s="18">
        <v>12</v>
      </c>
      <c r="F35" s="18">
        <v>8</v>
      </c>
      <c r="G35" s="18">
        <v>14</v>
      </c>
      <c r="H35" s="18">
        <v>14</v>
      </c>
      <c r="I35" s="18">
        <v>10</v>
      </c>
      <c r="J35" s="19">
        <f t="shared" si="0"/>
        <v>1.1666666666666667</v>
      </c>
      <c r="K35" s="27"/>
    </row>
    <row r="36" spans="1:38" ht="9.75" customHeight="1" x14ac:dyDescent="0.25">
      <c r="A36" s="73"/>
      <c r="B36" s="73"/>
      <c r="C36" s="34"/>
      <c r="D36" s="113"/>
      <c r="E36" s="28"/>
      <c r="F36" s="28"/>
      <c r="G36" s="28"/>
      <c r="H36" s="28"/>
      <c r="I36" s="28"/>
      <c r="J36" s="115"/>
      <c r="K36" s="27"/>
    </row>
    <row r="37" spans="1:38" x14ac:dyDescent="0.25">
      <c r="A37" s="54" t="s">
        <v>256</v>
      </c>
      <c r="B37" s="54" t="s">
        <v>22</v>
      </c>
      <c r="C37" s="37">
        <v>24003</v>
      </c>
      <c r="D37" s="106" t="s">
        <v>377</v>
      </c>
      <c r="E37" s="20">
        <v>15</v>
      </c>
      <c r="F37" s="20">
        <v>6</v>
      </c>
      <c r="G37" s="20">
        <v>8</v>
      </c>
      <c r="H37" s="20">
        <v>34</v>
      </c>
      <c r="I37" s="20">
        <v>18</v>
      </c>
      <c r="J37" s="21">
        <f>G37/E37</f>
        <v>0.53333333333333333</v>
      </c>
      <c r="K37" s="27"/>
    </row>
    <row r="38" spans="1:38" x14ac:dyDescent="0.25">
      <c r="A38" s="41" t="s">
        <v>246</v>
      </c>
      <c r="B38" s="41" t="s">
        <v>6</v>
      </c>
      <c r="C38" s="39">
        <v>24003</v>
      </c>
      <c r="D38" s="108" t="s">
        <v>377</v>
      </c>
      <c r="E38" s="25">
        <v>15</v>
      </c>
      <c r="F38" s="25">
        <v>15</v>
      </c>
      <c r="G38" s="25">
        <v>21</v>
      </c>
      <c r="H38" s="25">
        <v>42</v>
      </c>
      <c r="I38" s="25">
        <v>15</v>
      </c>
      <c r="J38" s="109">
        <f t="shared" si="0"/>
        <v>1.4</v>
      </c>
      <c r="K38" s="27"/>
    </row>
    <row r="39" spans="1:38" x14ac:dyDescent="0.25">
      <c r="A39" s="72"/>
      <c r="B39" s="72"/>
      <c r="C39" s="140"/>
      <c r="D39" s="50"/>
      <c r="E39" s="22">
        <f>SUM(E37:E38)</f>
        <v>30</v>
      </c>
      <c r="F39" s="22">
        <f>SUM(F37:F38)</f>
        <v>21</v>
      </c>
      <c r="G39" s="22">
        <f>SUM(G37:G38)</f>
        <v>29</v>
      </c>
      <c r="H39" s="22">
        <f>SUM(H37:H38)</f>
        <v>76</v>
      </c>
      <c r="I39" s="22">
        <f>SUM(I37:I38)</f>
        <v>33</v>
      </c>
      <c r="J39" s="49">
        <v>0.96666666666666656</v>
      </c>
      <c r="K39" s="27"/>
    </row>
    <row r="40" spans="1:38" ht="9.75" customHeight="1" x14ac:dyDescent="0.25">
      <c r="A40" s="73"/>
      <c r="B40" s="73"/>
      <c r="C40" s="34"/>
      <c r="D40" s="113"/>
      <c r="E40" s="28"/>
      <c r="F40" s="28"/>
      <c r="G40" s="28"/>
      <c r="H40" s="28"/>
      <c r="I40" s="28"/>
      <c r="J40" s="115"/>
      <c r="K40" s="27"/>
    </row>
    <row r="41" spans="1:38" x14ac:dyDescent="0.25">
      <c r="A41" s="147" t="s">
        <v>246</v>
      </c>
      <c r="B41" s="147" t="s">
        <v>6</v>
      </c>
      <c r="C41" s="132">
        <v>24101</v>
      </c>
      <c r="D41" s="133" t="s">
        <v>76</v>
      </c>
      <c r="E41" s="18">
        <v>15</v>
      </c>
      <c r="F41" s="18">
        <v>10</v>
      </c>
      <c r="G41" s="18">
        <v>7</v>
      </c>
      <c r="H41" s="18">
        <v>17</v>
      </c>
      <c r="I41" s="18">
        <v>12</v>
      </c>
      <c r="J41" s="19">
        <f t="shared" si="0"/>
        <v>0.46666666666666667</v>
      </c>
      <c r="K41" s="27"/>
    </row>
    <row r="42" spans="1:38" ht="9.75" customHeight="1" x14ac:dyDescent="0.25">
      <c r="A42" s="73"/>
      <c r="B42" s="73"/>
      <c r="C42" s="34"/>
      <c r="D42" s="113"/>
      <c r="E42" s="28"/>
      <c r="F42" s="28"/>
      <c r="G42" s="28"/>
      <c r="H42" s="28"/>
      <c r="I42" s="28"/>
      <c r="J42" s="115"/>
      <c r="K42" s="27"/>
    </row>
    <row r="43" spans="1:38" x14ac:dyDescent="0.25">
      <c r="A43" s="147" t="s">
        <v>317</v>
      </c>
      <c r="B43" s="147" t="s">
        <v>7</v>
      </c>
      <c r="C43" s="132">
        <v>24201</v>
      </c>
      <c r="D43" s="133" t="s">
        <v>324</v>
      </c>
      <c r="E43" s="18">
        <v>24</v>
      </c>
      <c r="F43" s="18">
        <v>12</v>
      </c>
      <c r="G43" s="18">
        <v>28</v>
      </c>
      <c r="H43" s="18">
        <v>69</v>
      </c>
      <c r="I43" s="18">
        <v>23</v>
      </c>
      <c r="J43" s="19">
        <f t="shared" si="0"/>
        <v>1.1666666666666667</v>
      </c>
      <c r="K43" s="27"/>
    </row>
    <row r="44" spans="1:38" ht="9.75" customHeight="1" x14ac:dyDescent="0.25">
      <c r="A44" s="73"/>
      <c r="B44" s="73"/>
      <c r="C44" s="34"/>
      <c r="D44" s="113"/>
      <c r="E44" s="28"/>
      <c r="F44" s="28"/>
      <c r="G44" s="28"/>
      <c r="H44" s="28"/>
      <c r="I44" s="28"/>
      <c r="J44" s="115"/>
      <c r="K44" s="27"/>
    </row>
    <row r="45" spans="1:38" x14ac:dyDescent="0.25">
      <c r="A45" s="54" t="s">
        <v>256</v>
      </c>
      <c r="B45" s="54" t="s">
        <v>22</v>
      </c>
      <c r="C45" s="37">
        <v>25001</v>
      </c>
      <c r="D45" s="106" t="s">
        <v>59</v>
      </c>
      <c r="E45" s="20">
        <v>24</v>
      </c>
      <c r="F45" s="20">
        <v>23</v>
      </c>
      <c r="G45" s="20">
        <v>29</v>
      </c>
      <c r="H45" s="20">
        <v>58</v>
      </c>
      <c r="I45" s="20">
        <v>29</v>
      </c>
      <c r="J45" s="21">
        <f t="shared" si="0"/>
        <v>1.2083333333333333</v>
      </c>
      <c r="K45" s="27"/>
    </row>
    <row r="46" spans="1:38" x14ac:dyDescent="0.25">
      <c r="A46" s="41" t="s">
        <v>264</v>
      </c>
      <c r="B46" s="41" t="s">
        <v>11</v>
      </c>
      <c r="C46" s="39">
        <v>25001</v>
      </c>
      <c r="D46" s="108" t="s">
        <v>59</v>
      </c>
      <c r="E46" s="25">
        <v>24</v>
      </c>
      <c r="F46" s="25">
        <v>24</v>
      </c>
      <c r="G46" s="25">
        <v>29</v>
      </c>
      <c r="H46" s="25">
        <v>86</v>
      </c>
      <c r="I46" s="25">
        <v>30</v>
      </c>
      <c r="J46" s="26">
        <f t="shared" si="0"/>
        <v>1.2083333333333333</v>
      </c>
      <c r="K46" s="27"/>
    </row>
    <row r="47" spans="1:38" x14ac:dyDescent="0.25">
      <c r="A47" s="36" t="s">
        <v>316</v>
      </c>
      <c r="B47" s="36" t="s">
        <v>24</v>
      </c>
      <c r="C47" s="38">
        <v>25001</v>
      </c>
      <c r="D47" s="111" t="s">
        <v>59</v>
      </c>
      <c r="E47" s="23">
        <v>15</v>
      </c>
      <c r="F47" s="23">
        <v>15</v>
      </c>
      <c r="G47" s="23">
        <v>28</v>
      </c>
      <c r="H47" s="23">
        <v>31</v>
      </c>
      <c r="I47" s="23">
        <v>15</v>
      </c>
      <c r="J47" s="24">
        <f>G47/E47</f>
        <v>1.8666666666666667</v>
      </c>
      <c r="K47" s="27"/>
    </row>
    <row r="48" spans="1:38" x14ac:dyDescent="0.25">
      <c r="A48" s="41" t="s">
        <v>268</v>
      </c>
      <c r="B48" s="41" t="s">
        <v>14</v>
      </c>
      <c r="C48" s="39">
        <v>25001</v>
      </c>
      <c r="D48" s="108" t="s">
        <v>59</v>
      </c>
      <c r="E48" s="25">
        <v>15</v>
      </c>
      <c r="F48" s="25">
        <v>9</v>
      </c>
      <c r="G48" s="25">
        <v>22</v>
      </c>
      <c r="H48" s="25">
        <v>65</v>
      </c>
      <c r="I48" s="25">
        <v>15</v>
      </c>
      <c r="J48" s="26">
        <f t="shared" si="0"/>
        <v>1.4666666666666666</v>
      </c>
      <c r="K48" s="125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2"/>
      <c r="AI48" s="2"/>
      <c r="AJ48" s="2"/>
      <c r="AK48" s="2"/>
      <c r="AL48" s="2"/>
    </row>
    <row r="49" spans="1:38" x14ac:dyDescent="0.25">
      <c r="A49" s="41" t="s">
        <v>270</v>
      </c>
      <c r="B49" s="41" t="s">
        <v>2</v>
      </c>
      <c r="C49" s="39">
        <v>25001</v>
      </c>
      <c r="D49" s="108" t="s">
        <v>59</v>
      </c>
      <c r="E49" s="25">
        <v>12</v>
      </c>
      <c r="F49" s="25">
        <v>6</v>
      </c>
      <c r="G49" s="25">
        <v>8</v>
      </c>
      <c r="H49" s="25">
        <v>10</v>
      </c>
      <c r="I49" s="25">
        <v>8</v>
      </c>
      <c r="J49" s="26">
        <f t="shared" si="0"/>
        <v>0.66666666666666663</v>
      </c>
      <c r="K49" s="12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41" t="s">
        <v>285</v>
      </c>
      <c r="B50" s="41" t="s">
        <v>5</v>
      </c>
      <c r="C50" s="39">
        <v>25001</v>
      </c>
      <c r="D50" s="108" t="s">
        <v>59</v>
      </c>
      <c r="E50" s="25">
        <v>30</v>
      </c>
      <c r="F50" s="25">
        <v>28</v>
      </c>
      <c r="G50" s="25">
        <v>51</v>
      </c>
      <c r="H50" s="25">
        <v>99</v>
      </c>
      <c r="I50" s="25">
        <v>30</v>
      </c>
      <c r="J50" s="109">
        <f t="shared" si="0"/>
        <v>1.7</v>
      </c>
      <c r="K50" s="27"/>
    </row>
    <row r="51" spans="1:38" x14ac:dyDescent="0.25">
      <c r="A51" s="41" t="s">
        <v>240</v>
      </c>
      <c r="B51" s="41" t="s">
        <v>10</v>
      </c>
      <c r="C51" s="39">
        <v>25001</v>
      </c>
      <c r="D51" s="108" t="s">
        <v>59</v>
      </c>
      <c r="E51" s="25">
        <v>28</v>
      </c>
      <c r="F51" s="25">
        <v>28</v>
      </c>
      <c r="G51" s="25">
        <v>63</v>
      </c>
      <c r="H51" s="25">
        <v>106</v>
      </c>
      <c r="I51" s="25">
        <v>29</v>
      </c>
      <c r="J51" s="26">
        <f>G51/E51</f>
        <v>2.25</v>
      </c>
      <c r="K51" s="27"/>
    </row>
    <row r="52" spans="1:38" x14ac:dyDescent="0.25">
      <c r="A52" s="41" t="s">
        <v>241</v>
      </c>
      <c r="B52" s="41" t="s">
        <v>25</v>
      </c>
      <c r="C52" s="39">
        <v>25001</v>
      </c>
      <c r="D52" s="108" t="s">
        <v>59</v>
      </c>
      <c r="E52" s="25">
        <v>12</v>
      </c>
      <c r="F52" s="25">
        <v>12</v>
      </c>
      <c r="G52" s="25">
        <v>22</v>
      </c>
      <c r="H52" s="25">
        <v>40</v>
      </c>
      <c r="I52" s="25">
        <v>12</v>
      </c>
      <c r="J52" s="26">
        <f>G52/E52</f>
        <v>1.8333333333333333</v>
      </c>
      <c r="K52" s="27"/>
    </row>
    <row r="53" spans="1:38" x14ac:dyDescent="0.25">
      <c r="A53" s="41" t="s">
        <v>318</v>
      </c>
      <c r="B53" s="41" t="s">
        <v>16</v>
      </c>
      <c r="C53" s="39">
        <v>25001</v>
      </c>
      <c r="D53" s="108" t="s">
        <v>59</v>
      </c>
      <c r="E53" s="25">
        <v>24</v>
      </c>
      <c r="F53" s="25">
        <v>24</v>
      </c>
      <c r="G53" s="25">
        <v>27</v>
      </c>
      <c r="H53" s="25">
        <v>59</v>
      </c>
      <c r="I53" s="25">
        <v>30</v>
      </c>
      <c r="J53" s="26">
        <f>G53/E53</f>
        <v>1.125</v>
      </c>
      <c r="K53" s="27"/>
    </row>
    <row r="54" spans="1:38" x14ac:dyDescent="0.25">
      <c r="A54" s="41" t="s">
        <v>245</v>
      </c>
      <c r="B54" s="41" t="s">
        <v>6</v>
      </c>
      <c r="C54" s="39">
        <v>25001</v>
      </c>
      <c r="D54" s="108" t="s">
        <v>59</v>
      </c>
      <c r="E54" s="25">
        <v>10</v>
      </c>
      <c r="F54" s="25">
        <v>12</v>
      </c>
      <c r="G54" s="25">
        <v>25</v>
      </c>
      <c r="H54" s="25">
        <v>68</v>
      </c>
      <c r="I54" s="25">
        <v>12</v>
      </c>
      <c r="J54" s="109">
        <f t="shared" si="0"/>
        <v>2.5</v>
      </c>
      <c r="K54" s="27"/>
    </row>
    <row r="55" spans="1:38" x14ac:dyDescent="0.25">
      <c r="A55" s="41" t="s">
        <v>250</v>
      </c>
      <c r="B55" s="41" t="s">
        <v>29</v>
      </c>
      <c r="C55" s="39">
        <v>25001</v>
      </c>
      <c r="D55" s="108" t="s">
        <v>59</v>
      </c>
      <c r="E55" s="25">
        <v>24</v>
      </c>
      <c r="F55" s="25">
        <v>22</v>
      </c>
      <c r="G55" s="25">
        <v>43</v>
      </c>
      <c r="H55" s="25">
        <v>87</v>
      </c>
      <c r="I55" s="25">
        <v>27</v>
      </c>
      <c r="J55" s="26">
        <f>G55/E55</f>
        <v>1.7916666666666667</v>
      </c>
      <c r="K55" s="27"/>
    </row>
    <row r="56" spans="1:38" x14ac:dyDescent="0.25">
      <c r="A56" s="41" t="s">
        <v>299</v>
      </c>
      <c r="B56" s="41" t="s">
        <v>28</v>
      </c>
      <c r="C56" s="39">
        <v>25001</v>
      </c>
      <c r="D56" s="108" t="s">
        <v>59</v>
      </c>
      <c r="E56" s="25">
        <v>15</v>
      </c>
      <c r="F56" s="25">
        <v>20</v>
      </c>
      <c r="G56" s="25">
        <v>28</v>
      </c>
      <c r="H56" s="25">
        <v>43</v>
      </c>
      <c r="I56" s="25">
        <v>20</v>
      </c>
      <c r="J56" s="26">
        <f>G56/E56</f>
        <v>1.8666666666666667</v>
      </c>
      <c r="K56" s="27"/>
    </row>
    <row r="57" spans="1:38" x14ac:dyDescent="0.25">
      <c r="A57" s="41" t="s">
        <v>248</v>
      </c>
      <c r="B57" s="41" t="s">
        <v>12</v>
      </c>
      <c r="C57" s="39">
        <v>25001</v>
      </c>
      <c r="D57" s="108" t="s">
        <v>59</v>
      </c>
      <c r="E57" s="25">
        <v>15</v>
      </c>
      <c r="F57" s="25">
        <v>13</v>
      </c>
      <c r="G57" s="25">
        <v>9</v>
      </c>
      <c r="H57" s="25">
        <v>33</v>
      </c>
      <c r="I57" s="25">
        <v>19</v>
      </c>
      <c r="J57" s="109">
        <f>G57/E57</f>
        <v>0.6</v>
      </c>
      <c r="K57" s="27"/>
    </row>
    <row r="58" spans="1:38" x14ac:dyDescent="0.25">
      <c r="A58" s="72"/>
      <c r="B58" s="72"/>
      <c r="C58" s="140"/>
      <c r="D58" s="50"/>
      <c r="E58" s="22">
        <f>SUM(E45:E57)</f>
        <v>248</v>
      </c>
      <c r="F58" s="22">
        <f>SUM(F45:F57)</f>
        <v>236</v>
      </c>
      <c r="G58" s="22">
        <f>SUM(G45:G57)</f>
        <v>384</v>
      </c>
      <c r="H58" s="22">
        <f>SUM(H45:H57)</f>
        <v>785</v>
      </c>
      <c r="I58" s="22">
        <f>SUM(I45:I57)</f>
        <v>276</v>
      </c>
      <c r="J58" s="49">
        <v>1.5448717948717952</v>
      </c>
      <c r="K58" s="27"/>
    </row>
    <row r="59" spans="1:38" ht="9.75" customHeight="1" x14ac:dyDescent="0.25">
      <c r="A59" s="73"/>
      <c r="B59" s="73"/>
      <c r="C59" s="34"/>
      <c r="D59" s="113"/>
      <c r="E59" s="28"/>
      <c r="F59" s="28"/>
      <c r="G59" s="28"/>
      <c r="H59" s="28"/>
      <c r="I59" s="28"/>
      <c r="J59" s="115"/>
      <c r="K59" s="27"/>
    </row>
    <row r="60" spans="1:38" x14ac:dyDescent="0.25">
      <c r="A60" s="54" t="s">
        <v>312</v>
      </c>
      <c r="B60" s="54" t="s">
        <v>3</v>
      </c>
      <c r="C60" s="37">
        <v>25002</v>
      </c>
      <c r="D60" s="106" t="s">
        <v>62</v>
      </c>
      <c r="E60" s="20">
        <v>15</v>
      </c>
      <c r="F60" s="20">
        <v>15</v>
      </c>
      <c r="G60" s="20">
        <v>26</v>
      </c>
      <c r="H60" s="20">
        <v>57</v>
      </c>
      <c r="I60" s="20">
        <v>21</v>
      </c>
      <c r="J60" s="21">
        <f t="shared" si="0"/>
        <v>1.7333333333333334</v>
      </c>
      <c r="K60" s="27"/>
    </row>
    <row r="61" spans="1:38" x14ac:dyDescent="0.25">
      <c r="A61" s="41" t="s">
        <v>300</v>
      </c>
      <c r="B61" s="41" t="s">
        <v>8</v>
      </c>
      <c r="C61" s="39">
        <v>25002</v>
      </c>
      <c r="D61" s="108" t="s">
        <v>62</v>
      </c>
      <c r="E61" s="25">
        <v>12</v>
      </c>
      <c r="F61" s="25">
        <v>10</v>
      </c>
      <c r="G61" s="25">
        <v>8</v>
      </c>
      <c r="H61" s="25">
        <v>16</v>
      </c>
      <c r="I61" s="25">
        <v>10</v>
      </c>
      <c r="J61" s="26">
        <f t="shared" si="0"/>
        <v>0.66666666666666663</v>
      </c>
      <c r="K61" s="27"/>
    </row>
    <row r="62" spans="1:38" x14ac:dyDescent="0.25">
      <c r="A62" s="36"/>
      <c r="B62" s="36"/>
      <c r="C62" s="38"/>
      <c r="D62" s="111"/>
      <c r="E62" s="22">
        <f>SUM(E60:E61)</f>
        <v>27</v>
      </c>
      <c r="F62" s="22">
        <f>SUM(F60:F61)</f>
        <v>25</v>
      </c>
      <c r="G62" s="22">
        <f>SUM(G60:G61)</f>
        <v>34</v>
      </c>
      <c r="H62" s="22">
        <f>SUM(H60:H61)</f>
        <v>73</v>
      </c>
      <c r="I62" s="22">
        <f>SUM(I60:I61)</f>
        <v>31</v>
      </c>
      <c r="J62" s="67">
        <v>1.2</v>
      </c>
      <c r="K62" s="27"/>
    </row>
    <row r="63" spans="1:38" ht="9.75" customHeight="1" x14ac:dyDescent="0.25">
      <c r="A63" s="73"/>
      <c r="B63" s="73"/>
      <c r="C63" s="34"/>
      <c r="D63" s="113"/>
      <c r="E63" s="28"/>
      <c r="F63" s="28"/>
      <c r="G63" s="28"/>
      <c r="H63" s="28"/>
      <c r="I63" s="28"/>
      <c r="J63" s="115"/>
      <c r="K63" s="27"/>
    </row>
    <row r="64" spans="1:38" x14ac:dyDescent="0.25">
      <c r="A64" s="54" t="s">
        <v>256</v>
      </c>
      <c r="B64" s="54" t="s">
        <v>22</v>
      </c>
      <c r="C64" s="37">
        <v>25101</v>
      </c>
      <c r="D64" s="106" t="s">
        <v>60</v>
      </c>
      <c r="E64" s="20">
        <v>15</v>
      </c>
      <c r="F64" s="20">
        <v>15</v>
      </c>
      <c r="G64" s="20">
        <v>29</v>
      </c>
      <c r="H64" s="20">
        <v>42</v>
      </c>
      <c r="I64" s="20">
        <v>16</v>
      </c>
      <c r="J64" s="21">
        <f t="shared" si="0"/>
        <v>1.9333333333333333</v>
      </c>
      <c r="K64" s="27"/>
    </row>
    <row r="65" spans="1:11" x14ac:dyDescent="0.25">
      <c r="A65" s="41" t="s">
        <v>239</v>
      </c>
      <c r="B65" s="41" t="s">
        <v>1</v>
      </c>
      <c r="C65" s="39">
        <v>25101</v>
      </c>
      <c r="D65" s="108" t="s">
        <v>60</v>
      </c>
      <c r="E65" s="25">
        <v>15</v>
      </c>
      <c r="F65" s="25">
        <v>14</v>
      </c>
      <c r="G65" s="25">
        <v>19</v>
      </c>
      <c r="H65" s="25">
        <v>44</v>
      </c>
      <c r="I65" s="25">
        <v>15</v>
      </c>
      <c r="J65" s="26">
        <f>G65/E65</f>
        <v>1.2666666666666666</v>
      </c>
      <c r="K65" s="27"/>
    </row>
    <row r="66" spans="1:11" x14ac:dyDescent="0.25">
      <c r="A66" s="41" t="s">
        <v>268</v>
      </c>
      <c r="B66" s="41" t="s">
        <v>14</v>
      </c>
      <c r="C66" s="39">
        <v>25101</v>
      </c>
      <c r="D66" s="108" t="s">
        <v>60</v>
      </c>
      <c r="E66" s="25">
        <v>12</v>
      </c>
      <c r="F66" s="25">
        <v>10</v>
      </c>
      <c r="G66" s="25">
        <v>13</v>
      </c>
      <c r="H66" s="25">
        <v>38</v>
      </c>
      <c r="I66" s="25">
        <v>12</v>
      </c>
      <c r="J66" s="26">
        <f t="shared" si="0"/>
        <v>1.0833333333333333</v>
      </c>
      <c r="K66" s="27"/>
    </row>
    <row r="67" spans="1:11" x14ac:dyDescent="0.25">
      <c r="A67" s="41" t="s">
        <v>234</v>
      </c>
      <c r="B67" s="41" t="s">
        <v>10</v>
      </c>
      <c r="C67" s="39">
        <v>25101</v>
      </c>
      <c r="D67" s="108" t="s">
        <v>60</v>
      </c>
      <c r="E67" s="25">
        <v>15</v>
      </c>
      <c r="F67" s="25">
        <v>22</v>
      </c>
      <c r="G67" s="25">
        <v>37</v>
      </c>
      <c r="H67" s="25">
        <v>74</v>
      </c>
      <c r="I67" s="25">
        <v>15</v>
      </c>
      <c r="J67" s="26">
        <f t="shared" si="0"/>
        <v>2.4666666666666668</v>
      </c>
      <c r="K67" s="27"/>
    </row>
    <row r="68" spans="1:11" x14ac:dyDescent="0.25">
      <c r="A68" s="41" t="s">
        <v>317</v>
      </c>
      <c r="B68" s="41" t="s">
        <v>7</v>
      </c>
      <c r="C68" s="39">
        <v>25101</v>
      </c>
      <c r="D68" s="108" t="s">
        <v>60</v>
      </c>
      <c r="E68" s="25">
        <v>14</v>
      </c>
      <c r="F68" s="25">
        <v>12</v>
      </c>
      <c r="G68" s="25">
        <v>21</v>
      </c>
      <c r="H68" s="25">
        <v>37</v>
      </c>
      <c r="I68" s="25">
        <v>14</v>
      </c>
      <c r="J68" s="109">
        <f t="shared" si="0"/>
        <v>1.5</v>
      </c>
      <c r="K68" s="27"/>
    </row>
    <row r="69" spans="1:11" x14ac:dyDescent="0.25">
      <c r="A69" s="41" t="s">
        <v>244</v>
      </c>
      <c r="B69" s="41" t="s">
        <v>32</v>
      </c>
      <c r="C69" s="39">
        <v>25101</v>
      </c>
      <c r="D69" s="108" t="s">
        <v>60</v>
      </c>
      <c r="E69" s="25">
        <v>12</v>
      </c>
      <c r="F69" s="25">
        <v>1</v>
      </c>
      <c r="G69" s="25">
        <v>5</v>
      </c>
      <c r="H69" s="25">
        <v>5</v>
      </c>
      <c r="I69" s="25">
        <v>5</v>
      </c>
      <c r="J69" s="26">
        <f t="shared" si="0"/>
        <v>0.41666666666666669</v>
      </c>
      <c r="K69" s="27"/>
    </row>
    <row r="70" spans="1:11" x14ac:dyDescent="0.25">
      <c r="A70" s="41" t="s">
        <v>245</v>
      </c>
      <c r="B70" s="41" t="s">
        <v>6</v>
      </c>
      <c r="C70" s="39">
        <v>25101</v>
      </c>
      <c r="D70" s="108" t="s">
        <v>60</v>
      </c>
      <c r="E70" s="25">
        <v>10</v>
      </c>
      <c r="F70" s="25">
        <v>12</v>
      </c>
      <c r="G70" s="25">
        <v>21</v>
      </c>
      <c r="H70" s="25">
        <v>41</v>
      </c>
      <c r="I70" s="25">
        <v>12</v>
      </c>
      <c r="J70" s="109">
        <f t="shared" si="0"/>
        <v>2.1</v>
      </c>
      <c r="K70" s="27"/>
    </row>
    <row r="71" spans="1:11" x14ac:dyDescent="0.25">
      <c r="A71" s="41" t="s">
        <v>250</v>
      </c>
      <c r="B71" s="41" t="s">
        <v>29</v>
      </c>
      <c r="C71" s="39">
        <v>25101</v>
      </c>
      <c r="D71" s="108" t="s">
        <v>60</v>
      </c>
      <c r="E71" s="25">
        <v>15</v>
      </c>
      <c r="F71" s="25">
        <v>8</v>
      </c>
      <c r="G71" s="25">
        <v>8</v>
      </c>
      <c r="H71" s="25">
        <v>29</v>
      </c>
      <c r="I71" s="25">
        <v>18</v>
      </c>
      <c r="J71" s="26">
        <f t="shared" si="0"/>
        <v>0.53333333333333333</v>
      </c>
      <c r="K71" s="27"/>
    </row>
    <row r="72" spans="1:11" x14ac:dyDescent="0.25">
      <c r="A72" s="36"/>
      <c r="B72" s="36"/>
      <c r="C72" s="38"/>
      <c r="D72" s="111"/>
      <c r="E72" s="22">
        <f>SUM(E64:E71)</f>
        <v>108</v>
      </c>
      <c r="F72" s="22">
        <f>SUM(F64:F71)</f>
        <v>94</v>
      </c>
      <c r="G72" s="22">
        <f>SUM(G64:G71)</f>
        <v>153</v>
      </c>
      <c r="H72" s="22">
        <f>SUM(H64:H71)</f>
        <v>310</v>
      </c>
      <c r="I72" s="22">
        <f>SUM(I64:I71)</f>
        <v>107</v>
      </c>
      <c r="J72" s="49">
        <v>1.4125000000000001</v>
      </c>
      <c r="K72" s="27"/>
    </row>
    <row r="73" spans="1:11" ht="9.75" customHeight="1" x14ac:dyDescent="0.25">
      <c r="A73" s="73"/>
      <c r="B73" s="73"/>
      <c r="C73" s="34"/>
      <c r="D73" s="113"/>
      <c r="E73" s="28"/>
      <c r="F73" s="28"/>
      <c r="G73" s="28"/>
      <c r="H73" s="28"/>
      <c r="I73" s="28"/>
      <c r="J73" s="115"/>
      <c r="K73" s="27"/>
    </row>
    <row r="74" spans="1:11" x14ac:dyDescent="0.25">
      <c r="A74" s="54" t="s">
        <v>285</v>
      </c>
      <c r="B74" s="54" t="s">
        <v>5</v>
      </c>
      <c r="C74" s="37">
        <v>25104</v>
      </c>
      <c r="D74" s="106" t="s">
        <v>386</v>
      </c>
      <c r="E74" s="20">
        <v>24</v>
      </c>
      <c r="F74" s="20">
        <v>20</v>
      </c>
      <c r="G74" s="20">
        <v>28</v>
      </c>
      <c r="H74" s="20">
        <v>33</v>
      </c>
      <c r="I74" s="20">
        <v>24</v>
      </c>
      <c r="J74" s="21">
        <f t="shared" si="0"/>
        <v>1.1666666666666667</v>
      </c>
      <c r="K74" s="27"/>
    </row>
    <row r="75" spans="1:11" x14ac:dyDescent="0.25">
      <c r="A75" s="41" t="s">
        <v>243</v>
      </c>
      <c r="B75" s="41" t="s">
        <v>26</v>
      </c>
      <c r="C75" s="39">
        <v>25104</v>
      </c>
      <c r="D75" s="108" t="s">
        <v>386</v>
      </c>
      <c r="E75" s="25">
        <v>15</v>
      </c>
      <c r="F75" s="25">
        <v>17</v>
      </c>
      <c r="G75" s="25">
        <v>29</v>
      </c>
      <c r="H75" s="25">
        <v>46</v>
      </c>
      <c r="I75" s="25">
        <v>19</v>
      </c>
      <c r="J75" s="26">
        <f t="shared" si="0"/>
        <v>1.9333333333333333</v>
      </c>
      <c r="K75" s="27"/>
    </row>
    <row r="76" spans="1:11" x14ac:dyDescent="0.25">
      <c r="A76" s="36"/>
      <c r="B76" s="36"/>
      <c r="C76" s="38"/>
      <c r="D76" s="111"/>
      <c r="E76" s="22">
        <f>SUM(E74:E75)</f>
        <v>39</v>
      </c>
      <c r="F76" s="22">
        <f>SUM(F74:F75)</f>
        <v>37</v>
      </c>
      <c r="G76" s="22">
        <f>SUM(G74:G75)</f>
        <v>57</v>
      </c>
      <c r="H76" s="22">
        <f>SUM(H74:H75)</f>
        <v>79</v>
      </c>
      <c r="I76" s="22">
        <f>SUM(I74:I75)</f>
        <v>43</v>
      </c>
      <c r="J76" s="22">
        <v>1.55</v>
      </c>
      <c r="K76" s="27"/>
    </row>
    <row r="77" spans="1:11" ht="9.75" customHeight="1" x14ac:dyDescent="0.25">
      <c r="A77" s="73"/>
      <c r="B77" s="73"/>
      <c r="C77" s="34"/>
      <c r="D77" s="113"/>
      <c r="E77" s="28"/>
      <c r="F77" s="28"/>
      <c r="G77" s="28"/>
      <c r="H77" s="28"/>
      <c r="I77" s="28"/>
      <c r="J77" s="115"/>
      <c r="K77" s="27"/>
    </row>
    <row r="78" spans="1:11" x14ac:dyDescent="0.25">
      <c r="A78" s="54" t="s">
        <v>313</v>
      </c>
      <c r="B78" s="54" t="s">
        <v>31</v>
      </c>
      <c r="C78" s="20">
        <v>25207</v>
      </c>
      <c r="D78" s="106" t="s">
        <v>385</v>
      </c>
      <c r="E78" s="20">
        <v>20</v>
      </c>
      <c r="F78" s="20">
        <v>21</v>
      </c>
      <c r="G78" s="20">
        <v>55</v>
      </c>
      <c r="H78" s="20">
        <v>81</v>
      </c>
      <c r="I78" s="20">
        <v>20</v>
      </c>
      <c r="J78" s="21">
        <f t="shared" si="0"/>
        <v>2.75</v>
      </c>
      <c r="K78" s="27"/>
    </row>
    <row r="79" spans="1:11" x14ac:dyDescent="0.25">
      <c r="A79" s="41" t="s">
        <v>307</v>
      </c>
      <c r="B79" s="41" t="s">
        <v>34</v>
      </c>
      <c r="C79" s="25">
        <v>25207</v>
      </c>
      <c r="D79" s="108" t="s">
        <v>385</v>
      </c>
      <c r="E79" s="25">
        <v>20</v>
      </c>
      <c r="F79" s="25">
        <v>16</v>
      </c>
      <c r="G79" s="25">
        <v>60</v>
      </c>
      <c r="H79" s="25">
        <v>123</v>
      </c>
      <c r="I79" s="25">
        <v>20</v>
      </c>
      <c r="J79" s="139">
        <f t="shared" si="0"/>
        <v>3</v>
      </c>
      <c r="K79" s="27"/>
    </row>
    <row r="80" spans="1:11" x14ac:dyDescent="0.25">
      <c r="A80" s="36"/>
      <c r="B80" s="36"/>
      <c r="C80" s="141"/>
      <c r="D80" s="111"/>
      <c r="E80" s="22">
        <f>SUM(E78:E79)</f>
        <v>40</v>
      </c>
      <c r="F80" s="22">
        <f>SUM(F78:F79)</f>
        <v>37</v>
      </c>
      <c r="G80" s="22">
        <f>SUM(G78:G79)</f>
        <v>115</v>
      </c>
      <c r="H80" s="22">
        <f>SUM(H78:H79)</f>
        <v>204</v>
      </c>
      <c r="I80" s="22">
        <f>SUM(I78:I79)</f>
        <v>40</v>
      </c>
      <c r="J80" s="49">
        <v>2.875</v>
      </c>
      <c r="K80" s="27"/>
    </row>
    <row r="81" spans="1:11" ht="9.75" customHeight="1" x14ac:dyDescent="0.25">
      <c r="A81" s="73"/>
      <c r="B81" s="73"/>
      <c r="C81" s="118"/>
      <c r="D81" s="113"/>
      <c r="E81" s="28"/>
      <c r="F81" s="28"/>
      <c r="G81" s="28"/>
      <c r="H81" s="28"/>
      <c r="I81" s="28"/>
      <c r="J81" s="116"/>
      <c r="K81" s="27"/>
    </row>
    <row r="82" spans="1:11" x14ac:dyDescent="0.25">
      <c r="A82" s="147" t="s">
        <v>307</v>
      </c>
      <c r="B82" s="147" t="s">
        <v>34</v>
      </c>
      <c r="C82" s="18">
        <v>25208</v>
      </c>
      <c r="D82" s="133" t="s">
        <v>77</v>
      </c>
      <c r="E82" s="18">
        <v>10</v>
      </c>
      <c r="F82" s="18">
        <v>8</v>
      </c>
      <c r="G82" s="18">
        <v>11</v>
      </c>
      <c r="H82" s="18">
        <v>25</v>
      </c>
      <c r="I82" s="18">
        <v>10</v>
      </c>
      <c r="J82" s="134">
        <f t="shared" si="0"/>
        <v>1.1000000000000001</v>
      </c>
      <c r="K82" s="27"/>
    </row>
    <row r="83" spans="1:11" ht="9.75" customHeight="1" x14ac:dyDescent="0.25">
      <c r="A83" s="73"/>
      <c r="B83" s="73"/>
      <c r="C83" s="118"/>
      <c r="D83" s="113"/>
      <c r="E83" s="28"/>
      <c r="F83" s="28"/>
      <c r="G83" s="28"/>
      <c r="H83" s="28"/>
      <c r="I83" s="28"/>
      <c r="J83" s="114"/>
      <c r="K83" s="27"/>
    </row>
    <row r="84" spans="1:11" x14ac:dyDescent="0.25">
      <c r="A84" s="147" t="s">
        <v>264</v>
      </c>
      <c r="B84" s="147" t="s">
        <v>11</v>
      </c>
      <c r="C84" s="132">
        <v>25211</v>
      </c>
      <c r="D84" s="133" t="s">
        <v>378</v>
      </c>
      <c r="E84" s="18">
        <v>24</v>
      </c>
      <c r="F84" s="18">
        <v>14</v>
      </c>
      <c r="G84" s="18">
        <v>24</v>
      </c>
      <c r="H84" s="18">
        <v>26</v>
      </c>
      <c r="I84" s="18">
        <v>20</v>
      </c>
      <c r="J84" s="135">
        <f t="shared" si="0"/>
        <v>1</v>
      </c>
      <c r="K84" s="27"/>
    </row>
    <row r="85" spans="1:11" ht="9.75" customHeight="1" x14ac:dyDescent="0.25">
      <c r="A85" s="73"/>
      <c r="B85" s="73"/>
      <c r="C85" s="34"/>
      <c r="D85" s="113"/>
      <c r="E85" s="28"/>
      <c r="F85" s="28"/>
      <c r="G85" s="28"/>
      <c r="H85" s="28"/>
      <c r="I85" s="28"/>
      <c r="J85" s="116"/>
      <c r="K85" s="27"/>
    </row>
    <row r="86" spans="1:11" x14ac:dyDescent="0.25">
      <c r="A86" s="147" t="s">
        <v>307</v>
      </c>
      <c r="B86" s="147" t="s">
        <v>34</v>
      </c>
      <c r="C86" s="132">
        <v>25404</v>
      </c>
      <c r="D86" s="133" t="s">
        <v>78</v>
      </c>
      <c r="E86" s="18">
        <v>20</v>
      </c>
      <c r="F86" s="18">
        <v>19</v>
      </c>
      <c r="G86" s="18">
        <v>32</v>
      </c>
      <c r="H86" s="18">
        <v>38</v>
      </c>
      <c r="I86" s="18">
        <v>20</v>
      </c>
      <c r="J86" s="134">
        <f t="shared" si="0"/>
        <v>1.6</v>
      </c>
      <c r="K86" s="27"/>
    </row>
    <row r="87" spans="1:11" ht="9.75" customHeight="1" x14ac:dyDescent="0.25">
      <c r="A87" s="73"/>
      <c r="B87" s="73"/>
      <c r="C87" s="34"/>
      <c r="D87" s="113"/>
      <c r="E87" s="28"/>
      <c r="F87" s="28"/>
      <c r="G87" s="28"/>
      <c r="H87" s="28"/>
      <c r="I87" s="28"/>
      <c r="J87" s="114"/>
      <c r="K87" s="27"/>
    </row>
    <row r="88" spans="1:11" x14ac:dyDescent="0.25">
      <c r="A88" s="54" t="s">
        <v>280</v>
      </c>
      <c r="B88" s="54" t="s">
        <v>4</v>
      </c>
      <c r="C88" s="37">
        <v>25405</v>
      </c>
      <c r="D88" s="106" t="s">
        <v>72</v>
      </c>
      <c r="E88" s="20">
        <v>15</v>
      </c>
      <c r="F88" s="20">
        <v>4</v>
      </c>
      <c r="G88" s="20">
        <v>6</v>
      </c>
      <c r="H88" s="20">
        <v>13</v>
      </c>
      <c r="I88" s="20">
        <v>6</v>
      </c>
      <c r="J88" s="138">
        <f t="shared" si="0"/>
        <v>0.4</v>
      </c>
      <c r="K88" s="27"/>
    </row>
    <row r="89" spans="1:11" x14ac:dyDescent="0.25">
      <c r="A89" s="41" t="s">
        <v>239</v>
      </c>
      <c r="B89" s="41" t="s">
        <v>1</v>
      </c>
      <c r="C89" s="39">
        <v>25405</v>
      </c>
      <c r="D89" s="108" t="s">
        <v>72</v>
      </c>
      <c r="E89" s="25">
        <v>15</v>
      </c>
      <c r="F89" s="25">
        <v>13</v>
      </c>
      <c r="G89" s="25">
        <v>20</v>
      </c>
      <c r="H89" s="25">
        <v>24</v>
      </c>
      <c r="I89" s="25">
        <v>15</v>
      </c>
      <c r="J89" s="26">
        <f t="shared" si="0"/>
        <v>1.3333333333333333</v>
      </c>
      <c r="K89" s="27"/>
    </row>
    <row r="90" spans="1:11" x14ac:dyDescent="0.25">
      <c r="A90" s="41" t="s">
        <v>250</v>
      </c>
      <c r="B90" s="41" t="s">
        <v>29</v>
      </c>
      <c r="C90" s="39">
        <v>25405</v>
      </c>
      <c r="D90" s="108" t="s">
        <v>72</v>
      </c>
      <c r="E90" s="25">
        <v>15</v>
      </c>
      <c r="F90" s="25">
        <v>12</v>
      </c>
      <c r="G90" s="25">
        <v>28</v>
      </c>
      <c r="H90" s="25">
        <v>35</v>
      </c>
      <c r="I90" s="25">
        <v>17</v>
      </c>
      <c r="J90" s="26">
        <f t="shared" si="0"/>
        <v>1.8666666666666667</v>
      </c>
      <c r="K90" s="27"/>
    </row>
    <row r="91" spans="1:11" x14ac:dyDescent="0.25">
      <c r="A91" s="36"/>
      <c r="B91" s="36"/>
      <c r="C91" s="38"/>
      <c r="D91" s="111"/>
      <c r="E91" s="22">
        <f>SUM(E88:E90)</f>
        <v>45</v>
      </c>
      <c r="F91" s="22">
        <f>SUM(F88:F90)</f>
        <v>29</v>
      </c>
      <c r="G91" s="22">
        <f>SUM(G88:G90)</f>
        <v>54</v>
      </c>
      <c r="H91" s="22">
        <f>SUM(H88:H90)</f>
        <v>72</v>
      </c>
      <c r="I91" s="22">
        <f>SUM(I88:I90)</f>
        <v>38</v>
      </c>
      <c r="J91" s="67">
        <v>1.2</v>
      </c>
      <c r="K91" s="27"/>
    </row>
    <row r="92" spans="1:11" ht="9.75" customHeight="1" x14ac:dyDescent="0.25">
      <c r="A92" s="73"/>
      <c r="B92" s="73"/>
      <c r="C92" s="34"/>
      <c r="D92" s="113"/>
      <c r="E92" s="28"/>
      <c r="F92" s="28"/>
      <c r="G92" s="28"/>
      <c r="H92" s="28"/>
      <c r="I92" s="28"/>
      <c r="J92" s="115"/>
      <c r="K92" s="27"/>
    </row>
    <row r="93" spans="1:11" x14ac:dyDescent="0.25">
      <c r="A93" s="54" t="s">
        <v>287</v>
      </c>
      <c r="B93" s="54" t="s">
        <v>18</v>
      </c>
      <c r="C93" s="37">
        <v>25501</v>
      </c>
      <c r="D93" s="106" t="s">
        <v>68</v>
      </c>
      <c r="E93" s="20">
        <v>24</v>
      </c>
      <c r="F93" s="20">
        <v>20</v>
      </c>
      <c r="G93" s="20">
        <v>33</v>
      </c>
      <c r="H93" s="20">
        <v>102</v>
      </c>
      <c r="I93" s="20">
        <v>23</v>
      </c>
      <c r="J93" s="21">
        <f>G93/E93</f>
        <v>1.375</v>
      </c>
      <c r="K93" s="27"/>
    </row>
    <row r="94" spans="1:11" x14ac:dyDescent="0.25">
      <c r="A94" s="41" t="s">
        <v>239</v>
      </c>
      <c r="B94" s="41" t="s">
        <v>1</v>
      </c>
      <c r="C94" s="39">
        <v>25501</v>
      </c>
      <c r="D94" s="108" t="s">
        <v>68</v>
      </c>
      <c r="E94" s="25">
        <v>30</v>
      </c>
      <c r="F94" s="25">
        <v>38</v>
      </c>
      <c r="G94" s="25">
        <v>48</v>
      </c>
      <c r="H94" s="25">
        <v>103</v>
      </c>
      <c r="I94" s="25">
        <v>30</v>
      </c>
      <c r="J94" s="109">
        <f>G94/E94</f>
        <v>1.6</v>
      </c>
      <c r="K94" s="27"/>
    </row>
    <row r="95" spans="1:11" x14ac:dyDescent="0.25">
      <c r="A95" s="41" t="s">
        <v>268</v>
      </c>
      <c r="B95" s="41" t="s">
        <v>14</v>
      </c>
      <c r="C95" s="39">
        <v>25501</v>
      </c>
      <c r="D95" s="108" t="s">
        <v>68</v>
      </c>
      <c r="E95" s="25">
        <v>15</v>
      </c>
      <c r="F95" s="25">
        <v>11</v>
      </c>
      <c r="G95" s="25">
        <v>14</v>
      </c>
      <c r="H95" s="25">
        <v>35</v>
      </c>
      <c r="I95" s="25">
        <v>14</v>
      </c>
      <c r="J95" s="26">
        <f t="shared" si="0"/>
        <v>0.93333333333333335</v>
      </c>
      <c r="K95" s="27"/>
    </row>
    <row r="96" spans="1:11" x14ac:dyDescent="0.25">
      <c r="A96" s="41" t="s">
        <v>270</v>
      </c>
      <c r="B96" s="41" t="s">
        <v>2</v>
      </c>
      <c r="C96" s="39">
        <v>25501</v>
      </c>
      <c r="D96" s="108" t="s">
        <v>68</v>
      </c>
      <c r="E96" s="25">
        <v>12</v>
      </c>
      <c r="F96" s="25">
        <v>7</v>
      </c>
      <c r="G96" s="25">
        <v>10</v>
      </c>
      <c r="H96" s="25">
        <v>26</v>
      </c>
      <c r="I96" s="25">
        <v>11</v>
      </c>
      <c r="J96" s="26">
        <f t="shared" si="0"/>
        <v>0.83333333333333337</v>
      </c>
      <c r="K96" s="27"/>
    </row>
    <row r="97" spans="1:11" x14ac:dyDescent="0.25">
      <c r="A97" s="41" t="s">
        <v>240</v>
      </c>
      <c r="B97" s="41" t="s">
        <v>10</v>
      </c>
      <c r="C97" s="39">
        <v>25501</v>
      </c>
      <c r="D97" s="108" t="s">
        <v>68</v>
      </c>
      <c r="E97" s="25">
        <v>30</v>
      </c>
      <c r="F97" s="25">
        <v>29</v>
      </c>
      <c r="G97" s="25">
        <v>46</v>
      </c>
      <c r="H97" s="25">
        <v>115</v>
      </c>
      <c r="I97" s="25">
        <v>29</v>
      </c>
      <c r="J97" s="26">
        <f t="shared" ref="J97:J105" si="1">G97/E97</f>
        <v>1.5333333333333334</v>
      </c>
      <c r="K97" s="27"/>
    </row>
    <row r="98" spans="1:11" x14ac:dyDescent="0.25">
      <c r="A98" s="41" t="s">
        <v>280</v>
      </c>
      <c r="B98" s="41" t="s">
        <v>4</v>
      </c>
      <c r="C98" s="39">
        <v>25501</v>
      </c>
      <c r="D98" s="108" t="s">
        <v>68</v>
      </c>
      <c r="E98" s="25">
        <v>24</v>
      </c>
      <c r="F98" s="25">
        <v>24</v>
      </c>
      <c r="G98" s="25">
        <v>38</v>
      </c>
      <c r="H98" s="25">
        <v>56</v>
      </c>
      <c r="I98" s="25">
        <v>24</v>
      </c>
      <c r="J98" s="26">
        <f t="shared" si="1"/>
        <v>1.5833333333333333</v>
      </c>
      <c r="K98" s="27"/>
    </row>
    <row r="99" spans="1:11" x14ac:dyDescent="0.25">
      <c r="A99" s="41" t="s">
        <v>241</v>
      </c>
      <c r="B99" s="41" t="s">
        <v>25</v>
      </c>
      <c r="C99" s="39">
        <v>25501</v>
      </c>
      <c r="D99" s="108" t="s">
        <v>68</v>
      </c>
      <c r="E99" s="25">
        <v>12</v>
      </c>
      <c r="F99" s="25">
        <v>12</v>
      </c>
      <c r="G99" s="25">
        <v>23</v>
      </c>
      <c r="H99" s="25">
        <v>59</v>
      </c>
      <c r="I99" s="25">
        <v>12</v>
      </c>
      <c r="J99" s="26">
        <f t="shared" si="1"/>
        <v>1.9166666666666667</v>
      </c>
      <c r="K99" s="27"/>
    </row>
    <row r="100" spans="1:11" x14ac:dyDescent="0.25">
      <c r="A100" s="41" t="s">
        <v>318</v>
      </c>
      <c r="B100" s="41" t="s">
        <v>16</v>
      </c>
      <c r="C100" s="39">
        <v>25501</v>
      </c>
      <c r="D100" s="108" t="s">
        <v>68</v>
      </c>
      <c r="E100" s="25">
        <v>24</v>
      </c>
      <c r="F100" s="25">
        <v>24</v>
      </c>
      <c r="G100" s="25">
        <v>37</v>
      </c>
      <c r="H100" s="25">
        <v>84</v>
      </c>
      <c r="I100" s="25">
        <v>30</v>
      </c>
      <c r="J100" s="26">
        <f t="shared" si="1"/>
        <v>1.5416666666666667</v>
      </c>
      <c r="K100" s="27"/>
    </row>
    <row r="101" spans="1:11" x14ac:dyDescent="0.25">
      <c r="A101" s="41" t="s">
        <v>244</v>
      </c>
      <c r="B101" s="41" t="s">
        <v>32</v>
      </c>
      <c r="C101" s="39">
        <v>25501</v>
      </c>
      <c r="D101" s="108" t="s">
        <v>68</v>
      </c>
      <c r="E101" s="25">
        <v>12</v>
      </c>
      <c r="F101" s="25">
        <v>12</v>
      </c>
      <c r="G101" s="25">
        <v>15</v>
      </c>
      <c r="H101" s="25">
        <v>24</v>
      </c>
      <c r="I101" s="25">
        <v>15</v>
      </c>
      <c r="J101" s="26">
        <f t="shared" si="1"/>
        <v>1.25</v>
      </c>
      <c r="K101" s="27"/>
    </row>
    <row r="102" spans="1:11" x14ac:dyDescent="0.25">
      <c r="A102" s="41" t="s">
        <v>245</v>
      </c>
      <c r="B102" s="41" t="s">
        <v>6</v>
      </c>
      <c r="C102" s="39">
        <v>25501</v>
      </c>
      <c r="D102" s="108" t="s">
        <v>68</v>
      </c>
      <c r="E102" s="25">
        <v>24</v>
      </c>
      <c r="F102" s="25">
        <v>23</v>
      </c>
      <c r="G102" s="25">
        <v>33</v>
      </c>
      <c r="H102" s="25">
        <v>73</v>
      </c>
      <c r="I102" s="25">
        <v>24</v>
      </c>
      <c r="J102" s="26">
        <f t="shared" si="1"/>
        <v>1.375</v>
      </c>
      <c r="K102" s="27"/>
    </row>
    <row r="103" spans="1:11" x14ac:dyDescent="0.25">
      <c r="A103" s="41" t="s">
        <v>250</v>
      </c>
      <c r="B103" s="41" t="s">
        <v>29</v>
      </c>
      <c r="C103" s="39">
        <v>25501</v>
      </c>
      <c r="D103" s="108" t="s">
        <v>68</v>
      </c>
      <c r="E103" s="25">
        <v>24</v>
      </c>
      <c r="F103" s="25">
        <v>23</v>
      </c>
      <c r="G103" s="25">
        <v>16</v>
      </c>
      <c r="H103" s="25">
        <v>76</v>
      </c>
      <c r="I103" s="25">
        <v>25</v>
      </c>
      <c r="J103" s="26">
        <f t="shared" si="1"/>
        <v>0.66666666666666663</v>
      </c>
      <c r="K103" s="27"/>
    </row>
    <row r="104" spans="1:11" x14ac:dyDescent="0.25">
      <c r="A104" s="41" t="s">
        <v>299</v>
      </c>
      <c r="B104" s="41" t="s">
        <v>28</v>
      </c>
      <c r="C104" s="39">
        <v>25501</v>
      </c>
      <c r="D104" s="108" t="s">
        <v>68</v>
      </c>
      <c r="E104" s="25">
        <v>15</v>
      </c>
      <c r="F104" s="25">
        <v>18</v>
      </c>
      <c r="G104" s="25">
        <v>31</v>
      </c>
      <c r="H104" s="25">
        <v>57</v>
      </c>
      <c r="I104" s="25">
        <v>20</v>
      </c>
      <c r="J104" s="26">
        <f t="shared" si="1"/>
        <v>2.0666666666666669</v>
      </c>
      <c r="K104" s="27"/>
    </row>
    <row r="105" spans="1:11" x14ac:dyDescent="0.25">
      <c r="A105" s="41" t="s">
        <v>300</v>
      </c>
      <c r="B105" s="41" t="s">
        <v>8</v>
      </c>
      <c r="C105" s="39">
        <v>25501</v>
      </c>
      <c r="D105" s="108" t="s">
        <v>68</v>
      </c>
      <c r="E105" s="25">
        <v>12</v>
      </c>
      <c r="F105" s="25">
        <v>7</v>
      </c>
      <c r="G105" s="25">
        <v>4</v>
      </c>
      <c r="H105" s="25">
        <v>15</v>
      </c>
      <c r="I105" s="25">
        <v>7</v>
      </c>
      <c r="J105" s="26">
        <f t="shared" si="1"/>
        <v>0.33333333333333331</v>
      </c>
      <c r="K105" s="27"/>
    </row>
    <row r="106" spans="1:11" x14ac:dyDescent="0.25">
      <c r="A106" s="72"/>
      <c r="B106" s="72"/>
      <c r="C106" s="140"/>
      <c r="D106" s="50"/>
      <c r="E106" s="22">
        <f>SUM(E93:E105)</f>
        <v>258</v>
      </c>
      <c r="F106" s="22">
        <f>SUM(F93:F105)</f>
        <v>248</v>
      </c>
      <c r="G106" s="22">
        <f>SUM(G93:G105)</f>
        <v>348</v>
      </c>
      <c r="H106" s="22">
        <f>SUM(H93:H105)</f>
        <v>825</v>
      </c>
      <c r="I106" s="22">
        <f>SUM(I93:I105)</f>
        <v>264</v>
      </c>
      <c r="J106" s="49">
        <v>1.3083333333333331</v>
      </c>
      <c r="K106" s="27"/>
    </row>
    <row r="107" spans="1:11" ht="9.75" customHeight="1" x14ac:dyDescent="0.25">
      <c r="A107" s="73"/>
      <c r="B107" s="73"/>
      <c r="C107" s="34"/>
      <c r="D107" s="113"/>
      <c r="E107" s="28"/>
      <c r="F107" s="28"/>
      <c r="G107" s="28"/>
      <c r="H107" s="28"/>
      <c r="I107" s="28"/>
      <c r="J107" s="115"/>
      <c r="K107" s="27"/>
    </row>
    <row r="108" spans="1:11" x14ac:dyDescent="0.25">
      <c r="A108" s="147" t="s">
        <v>245</v>
      </c>
      <c r="B108" s="147" t="s">
        <v>6</v>
      </c>
      <c r="C108" s="132">
        <v>25502</v>
      </c>
      <c r="D108" s="133" t="s">
        <v>75</v>
      </c>
      <c r="E108" s="18">
        <v>24</v>
      </c>
      <c r="F108" s="18">
        <v>10</v>
      </c>
      <c r="G108" s="18">
        <v>7</v>
      </c>
      <c r="H108" s="18">
        <v>49</v>
      </c>
      <c r="I108" s="18">
        <v>12</v>
      </c>
      <c r="J108" s="19">
        <f>G108/E108</f>
        <v>0.29166666666666669</v>
      </c>
      <c r="K108" s="27"/>
    </row>
    <row r="109" spans="1:11" ht="9.75" customHeight="1" x14ac:dyDescent="0.25">
      <c r="A109" s="73"/>
      <c r="B109" s="73"/>
      <c r="C109" s="34"/>
      <c r="D109" s="113"/>
      <c r="E109" s="28"/>
      <c r="F109" s="28"/>
      <c r="G109" s="28"/>
      <c r="H109" s="28"/>
      <c r="I109" s="28"/>
      <c r="J109" s="115"/>
      <c r="K109" s="27"/>
    </row>
    <row r="110" spans="1:11" x14ac:dyDescent="0.25">
      <c r="A110" s="54" t="s">
        <v>294</v>
      </c>
      <c r="B110" s="54" t="s">
        <v>18</v>
      </c>
      <c r="C110" s="37">
        <v>25505</v>
      </c>
      <c r="D110" s="106" t="s">
        <v>379</v>
      </c>
      <c r="E110" s="20">
        <v>24</v>
      </c>
      <c r="F110" s="20">
        <v>24</v>
      </c>
      <c r="G110" s="20">
        <v>66</v>
      </c>
      <c r="H110" s="20">
        <v>112</v>
      </c>
      <c r="I110" s="20">
        <v>24</v>
      </c>
      <c r="J110" s="21">
        <f>G110/E110</f>
        <v>2.75</v>
      </c>
      <c r="K110" s="27"/>
    </row>
    <row r="111" spans="1:11" x14ac:dyDescent="0.25">
      <c r="A111" s="41" t="s">
        <v>248</v>
      </c>
      <c r="B111" s="41" t="s">
        <v>12</v>
      </c>
      <c r="C111" s="39">
        <v>25505</v>
      </c>
      <c r="D111" s="108" t="s">
        <v>380</v>
      </c>
      <c r="E111" s="25">
        <v>36</v>
      </c>
      <c r="F111" s="25">
        <v>37</v>
      </c>
      <c r="G111" s="25">
        <v>32</v>
      </c>
      <c r="H111" s="25">
        <v>70</v>
      </c>
      <c r="I111" s="25">
        <v>22</v>
      </c>
      <c r="J111" s="26">
        <f>G111/E111</f>
        <v>0.88888888888888884</v>
      </c>
      <c r="K111" s="83"/>
    </row>
    <row r="112" spans="1:11" x14ac:dyDescent="0.25">
      <c r="A112" s="36"/>
      <c r="B112" s="36"/>
      <c r="C112" s="38"/>
      <c r="D112" s="111"/>
      <c r="E112" s="22">
        <f>SUM(E110:E111)</f>
        <v>60</v>
      </c>
      <c r="F112" s="22">
        <f>SUM(F110:F111)</f>
        <v>61</v>
      </c>
      <c r="G112" s="22">
        <f>SUM(G110:G111)</f>
        <v>98</v>
      </c>
      <c r="H112" s="22">
        <f>SUM(H110:H111)</f>
        <v>182</v>
      </c>
      <c r="I112" s="22">
        <f>SUM(I110:I111)</f>
        <v>46</v>
      </c>
      <c r="J112" s="49">
        <v>1.8194444444444444</v>
      </c>
      <c r="K112" s="83"/>
    </row>
    <row r="113" spans="1:11" ht="9.75" customHeight="1" x14ac:dyDescent="0.25">
      <c r="A113" s="73"/>
      <c r="B113" s="73"/>
      <c r="C113" s="34"/>
      <c r="D113" s="113"/>
      <c r="E113" s="28"/>
      <c r="F113" s="28"/>
      <c r="G113" s="28"/>
      <c r="H113" s="28"/>
      <c r="I113" s="28"/>
      <c r="J113" s="115"/>
      <c r="K113" s="83"/>
    </row>
    <row r="114" spans="1:11" x14ac:dyDescent="0.25">
      <c r="A114" s="54" t="s">
        <v>313</v>
      </c>
      <c r="B114" s="54" t="s">
        <v>31</v>
      </c>
      <c r="C114" s="37">
        <v>31103</v>
      </c>
      <c r="D114" s="142" t="s">
        <v>393</v>
      </c>
      <c r="E114" s="20">
        <v>15</v>
      </c>
      <c r="F114" s="20">
        <v>11</v>
      </c>
      <c r="G114" s="20">
        <v>12</v>
      </c>
      <c r="H114" s="20">
        <v>32</v>
      </c>
      <c r="I114" s="20">
        <v>15</v>
      </c>
      <c r="J114" s="138">
        <f>G114/E114</f>
        <v>0.8</v>
      </c>
      <c r="K114" s="27"/>
    </row>
    <row r="115" spans="1:11" x14ac:dyDescent="0.25">
      <c r="A115" s="41" t="s">
        <v>305</v>
      </c>
      <c r="B115" s="41" t="s">
        <v>6</v>
      </c>
      <c r="C115" s="39">
        <v>31103</v>
      </c>
      <c r="D115" s="143" t="s">
        <v>393</v>
      </c>
      <c r="E115" s="25">
        <v>15</v>
      </c>
      <c r="F115" s="25">
        <v>15</v>
      </c>
      <c r="G115" s="25">
        <v>16</v>
      </c>
      <c r="H115" s="25">
        <v>53</v>
      </c>
      <c r="I115" s="25">
        <v>16</v>
      </c>
      <c r="J115" s="26">
        <f>G115/E115</f>
        <v>1.0666666666666667</v>
      </c>
      <c r="K115" s="27"/>
    </row>
    <row r="116" spans="1:11" x14ac:dyDescent="0.25">
      <c r="A116" s="36"/>
      <c r="B116" s="36"/>
      <c r="C116" s="38"/>
      <c r="D116" s="144"/>
      <c r="E116" s="23">
        <f>SUM(E114:E115)</f>
        <v>30</v>
      </c>
      <c r="F116" s="23">
        <f>SUM(F114:F115)</f>
        <v>26</v>
      </c>
      <c r="G116" s="23">
        <f>SUM(G114:G115)</f>
        <v>28</v>
      </c>
      <c r="H116" s="23">
        <f>SUM(H114:H115)</f>
        <v>85</v>
      </c>
      <c r="I116" s="23">
        <f>SUM(I114:I115)</f>
        <v>31</v>
      </c>
      <c r="J116" s="24">
        <v>0.93333333333333335</v>
      </c>
      <c r="K116" s="27"/>
    </row>
    <row r="117" spans="1:11" ht="9.75" customHeight="1" x14ac:dyDescent="0.25">
      <c r="A117" s="73"/>
      <c r="B117" s="73"/>
      <c r="C117" s="34"/>
      <c r="D117" s="119"/>
      <c r="E117" s="28"/>
      <c r="F117" s="28"/>
      <c r="G117" s="28"/>
      <c r="H117" s="28"/>
      <c r="I117" s="28"/>
      <c r="J117" s="115"/>
      <c r="K117" s="27"/>
    </row>
    <row r="118" spans="1:11" x14ac:dyDescent="0.25">
      <c r="A118" s="54" t="s">
        <v>313</v>
      </c>
      <c r="B118" s="54" t="s">
        <v>31</v>
      </c>
      <c r="C118" s="37">
        <v>31104</v>
      </c>
      <c r="D118" s="142" t="s">
        <v>71</v>
      </c>
      <c r="E118" s="20">
        <v>15</v>
      </c>
      <c r="F118" s="20">
        <v>9</v>
      </c>
      <c r="G118" s="20">
        <v>12</v>
      </c>
      <c r="H118" s="20">
        <v>44</v>
      </c>
      <c r="I118" s="20">
        <v>15</v>
      </c>
      <c r="J118" s="138">
        <f>G118/E118</f>
        <v>0.8</v>
      </c>
      <c r="K118" s="27"/>
    </row>
    <row r="119" spans="1:11" x14ac:dyDescent="0.25">
      <c r="A119" s="41" t="s">
        <v>305</v>
      </c>
      <c r="B119" s="41" t="s">
        <v>6</v>
      </c>
      <c r="C119" s="39">
        <v>31104</v>
      </c>
      <c r="D119" s="143" t="s">
        <v>71</v>
      </c>
      <c r="E119" s="25">
        <v>30</v>
      </c>
      <c r="F119" s="25">
        <v>28</v>
      </c>
      <c r="G119" s="25">
        <v>36</v>
      </c>
      <c r="H119" s="25">
        <v>61</v>
      </c>
      <c r="I119" s="25">
        <v>33</v>
      </c>
      <c r="J119" s="109">
        <f>G119/E119</f>
        <v>1.2</v>
      </c>
      <c r="K119" s="27"/>
    </row>
    <row r="120" spans="1:11" x14ac:dyDescent="0.25">
      <c r="A120" s="36"/>
      <c r="B120" s="36"/>
      <c r="C120" s="38"/>
      <c r="D120" s="144"/>
      <c r="E120" s="22">
        <f>SUM(E118:E119)</f>
        <v>45</v>
      </c>
      <c r="F120" s="22">
        <f>SUM(F118:F119)</f>
        <v>37</v>
      </c>
      <c r="G120" s="22">
        <f>SUM(G118:G119)</f>
        <v>48</v>
      </c>
      <c r="H120" s="22">
        <f>SUM(H118:H119)</f>
        <v>105</v>
      </c>
      <c r="I120" s="22">
        <f>SUM(I118:I119)</f>
        <v>48</v>
      </c>
      <c r="J120" s="145">
        <v>1</v>
      </c>
      <c r="K120" s="27"/>
    </row>
    <row r="121" spans="1:11" ht="9.75" customHeight="1" x14ac:dyDescent="0.25">
      <c r="A121" s="73"/>
      <c r="B121" s="73"/>
      <c r="C121" s="34"/>
      <c r="D121" s="119"/>
      <c r="E121" s="28"/>
      <c r="F121" s="28"/>
      <c r="G121" s="28"/>
      <c r="H121" s="28"/>
      <c r="I121" s="28"/>
      <c r="J121" s="114"/>
      <c r="K121" s="27"/>
    </row>
    <row r="122" spans="1:11" x14ac:dyDescent="0.25">
      <c r="A122" s="54" t="s">
        <v>281</v>
      </c>
      <c r="B122" s="54" t="s">
        <v>10</v>
      </c>
      <c r="C122" s="37">
        <v>31201</v>
      </c>
      <c r="D122" s="128" t="s">
        <v>73</v>
      </c>
      <c r="E122" s="20">
        <v>30</v>
      </c>
      <c r="F122" s="20">
        <v>29</v>
      </c>
      <c r="G122" s="20">
        <v>68</v>
      </c>
      <c r="H122" s="20">
        <v>213</v>
      </c>
      <c r="I122" s="20">
        <v>34</v>
      </c>
      <c r="J122" s="21">
        <f>G122/E122</f>
        <v>2.2666666666666666</v>
      </c>
      <c r="K122" s="27"/>
    </row>
    <row r="123" spans="1:11" x14ac:dyDescent="0.25">
      <c r="A123" s="41" t="s">
        <v>297</v>
      </c>
      <c r="B123" s="41" t="s">
        <v>6</v>
      </c>
      <c r="C123" s="39">
        <v>31201</v>
      </c>
      <c r="D123" s="129" t="s">
        <v>73</v>
      </c>
      <c r="E123" s="25">
        <v>30</v>
      </c>
      <c r="F123" s="25">
        <v>25</v>
      </c>
      <c r="G123" s="25">
        <v>34</v>
      </c>
      <c r="H123" s="25">
        <v>91</v>
      </c>
      <c r="I123" s="25">
        <v>30</v>
      </c>
      <c r="J123" s="26">
        <f>G123/E123</f>
        <v>1.1333333333333333</v>
      </c>
      <c r="K123" s="27"/>
    </row>
    <row r="124" spans="1:11" x14ac:dyDescent="0.25">
      <c r="A124" s="36"/>
      <c r="B124" s="36"/>
      <c r="C124" s="38"/>
      <c r="D124" s="130"/>
      <c r="E124" s="22">
        <f>SUM(E122:E123)</f>
        <v>60</v>
      </c>
      <c r="F124" s="22">
        <f>SUM(F122:F123)</f>
        <v>54</v>
      </c>
      <c r="G124" s="22">
        <f>SUM(G122:G123)</f>
        <v>102</v>
      </c>
      <c r="H124" s="22">
        <f>SUM(H122:H123)</f>
        <v>304</v>
      </c>
      <c r="I124" s="22">
        <f>SUM(I122:I123)</f>
        <v>64</v>
      </c>
      <c r="J124" s="22">
        <v>1.7</v>
      </c>
      <c r="K124" s="27"/>
    </row>
    <row r="125" spans="1:11" ht="9.75" customHeight="1" x14ac:dyDescent="0.25">
      <c r="A125" s="73"/>
      <c r="B125" s="73"/>
      <c r="C125" s="34"/>
      <c r="D125" s="15"/>
      <c r="E125" s="28"/>
      <c r="F125" s="28"/>
      <c r="G125" s="28"/>
      <c r="H125" s="28"/>
      <c r="I125" s="28"/>
      <c r="J125" s="115"/>
      <c r="K125" s="27"/>
    </row>
    <row r="126" spans="1:11" x14ac:dyDescent="0.25">
      <c r="A126" s="54" t="s">
        <v>256</v>
      </c>
      <c r="B126" s="54" t="s">
        <v>22</v>
      </c>
      <c r="C126" s="37">
        <v>31202</v>
      </c>
      <c r="D126" s="128" t="s">
        <v>61</v>
      </c>
      <c r="E126" s="20">
        <v>24</v>
      </c>
      <c r="F126" s="20">
        <v>24</v>
      </c>
      <c r="G126" s="20">
        <v>23</v>
      </c>
      <c r="H126" s="20">
        <v>49</v>
      </c>
      <c r="I126" s="20">
        <v>25</v>
      </c>
      <c r="J126" s="21">
        <f t="shared" ref="J126:J138" si="2">G126/E126</f>
        <v>0.95833333333333337</v>
      </c>
      <c r="K126" s="27"/>
    </row>
    <row r="127" spans="1:11" x14ac:dyDescent="0.25">
      <c r="A127" s="41" t="s">
        <v>262</v>
      </c>
      <c r="B127" s="41" t="s">
        <v>3</v>
      </c>
      <c r="C127" s="39">
        <v>31202</v>
      </c>
      <c r="D127" s="129" t="s">
        <v>61</v>
      </c>
      <c r="E127" s="25">
        <v>30</v>
      </c>
      <c r="F127" s="25">
        <v>26</v>
      </c>
      <c r="G127" s="25">
        <v>54</v>
      </c>
      <c r="H127" s="25">
        <v>110</v>
      </c>
      <c r="I127" s="25">
        <v>33</v>
      </c>
      <c r="J127" s="109">
        <f t="shared" si="2"/>
        <v>1.8</v>
      </c>
      <c r="K127" s="27"/>
    </row>
    <row r="128" spans="1:11" x14ac:dyDescent="0.25">
      <c r="A128" s="41" t="s">
        <v>263</v>
      </c>
      <c r="B128" s="41" t="s">
        <v>1</v>
      </c>
      <c r="C128" s="39">
        <v>31202</v>
      </c>
      <c r="D128" s="129" t="s">
        <v>61</v>
      </c>
      <c r="E128" s="25">
        <v>30</v>
      </c>
      <c r="F128" s="25">
        <v>30</v>
      </c>
      <c r="G128" s="25">
        <v>41</v>
      </c>
      <c r="H128" s="25">
        <v>107</v>
      </c>
      <c r="I128" s="25">
        <v>35</v>
      </c>
      <c r="J128" s="26">
        <f t="shared" si="2"/>
        <v>1.3666666666666667</v>
      </c>
      <c r="K128" s="27"/>
    </row>
    <row r="129" spans="1:19" x14ac:dyDescent="0.25">
      <c r="A129" s="41" t="s">
        <v>268</v>
      </c>
      <c r="B129" s="41" t="s">
        <v>14</v>
      </c>
      <c r="C129" s="39">
        <v>31202</v>
      </c>
      <c r="D129" s="129" t="s">
        <v>61</v>
      </c>
      <c r="E129" s="25">
        <v>30</v>
      </c>
      <c r="F129" s="25">
        <v>30</v>
      </c>
      <c r="G129" s="25">
        <v>41</v>
      </c>
      <c r="H129" s="25">
        <v>70</v>
      </c>
      <c r="I129" s="25">
        <v>32</v>
      </c>
      <c r="J129" s="26">
        <f t="shared" si="2"/>
        <v>1.3666666666666667</v>
      </c>
      <c r="K129" s="27"/>
    </row>
    <row r="130" spans="1:19" x14ac:dyDescent="0.25">
      <c r="A130" s="41" t="s">
        <v>269</v>
      </c>
      <c r="B130" s="41" t="s">
        <v>31</v>
      </c>
      <c r="C130" s="39">
        <v>31202</v>
      </c>
      <c r="D130" s="129" t="s">
        <v>61</v>
      </c>
      <c r="E130" s="25">
        <v>14</v>
      </c>
      <c r="F130" s="25">
        <v>14</v>
      </c>
      <c r="G130" s="25">
        <v>25</v>
      </c>
      <c r="H130" s="25">
        <v>131</v>
      </c>
      <c r="I130" s="25">
        <v>15</v>
      </c>
      <c r="J130" s="26">
        <f t="shared" si="2"/>
        <v>1.7857142857142858</v>
      </c>
      <c r="K130" s="27"/>
    </row>
    <row r="131" spans="1:19" x14ac:dyDescent="0.25">
      <c r="A131" s="41" t="s">
        <v>283</v>
      </c>
      <c r="B131" s="41" t="s">
        <v>5</v>
      </c>
      <c r="C131" s="39">
        <v>31202</v>
      </c>
      <c r="D131" s="129" t="s">
        <v>61</v>
      </c>
      <c r="E131" s="25">
        <v>30</v>
      </c>
      <c r="F131" s="25">
        <v>30</v>
      </c>
      <c r="G131" s="25">
        <v>53</v>
      </c>
      <c r="H131" s="25">
        <v>86</v>
      </c>
      <c r="I131" s="25">
        <v>32</v>
      </c>
      <c r="J131" s="26">
        <f t="shared" si="2"/>
        <v>1.7666666666666666</v>
      </c>
      <c r="K131" s="27"/>
    </row>
    <row r="132" spans="1:19" x14ac:dyDescent="0.25">
      <c r="A132" s="41" t="s">
        <v>281</v>
      </c>
      <c r="B132" s="41" t="s">
        <v>10</v>
      </c>
      <c r="C132" s="39">
        <v>31202</v>
      </c>
      <c r="D132" s="129" t="s">
        <v>61</v>
      </c>
      <c r="E132" s="25">
        <v>45</v>
      </c>
      <c r="F132" s="25">
        <v>43</v>
      </c>
      <c r="G132" s="25">
        <v>156</v>
      </c>
      <c r="H132" s="25">
        <v>420</v>
      </c>
      <c r="I132" s="25">
        <v>49</v>
      </c>
      <c r="J132" s="26">
        <f t="shared" si="2"/>
        <v>3.4666666666666668</v>
      </c>
      <c r="K132" s="27"/>
    </row>
    <row r="133" spans="1:19" x14ac:dyDescent="0.25">
      <c r="A133" s="41" t="s">
        <v>320</v>
      </c>
      <c r="B133" s="41" t="s">
        <v>7</v>
      </c>
      <c r="C133" s="39">
        <v>31202</v>
      </c>
      <c r="D133" s="129" t="s">
        <v>61</v>
      </c>
      <c r="E133" s="25">
        <v>30</v>
      </c>
      <c r="F133" s="25">
        <v>26</v>
      </c>
      <c r="G133" s="25">
        <v>53</v>
      </c>
      <c r="H133" s="25">
        <v>163</v>
      </c>
      <c r="I133" s="25">
        <v>30</v>
      </c>
      <c r="J133" s="26">
        <f t="shared" si="2"/>
        <v>1.7666666666666666</v>
      </c>
      <c r="K133" s="27"/>
    </row>
    <row r="134" spans="1:19" x14ac:dyDescent="0.25">
      <c r="A134" s="41" t="s">
        <v>319</v>
      </c>
      <c r="B134" s="41" t="s">
        <v>26</v>
      </c>
      <c r="C134" s="39">
        <v>31202</v>
      </c>
      <c r="D134" s="129" t="s">
        <v>61</v>
      </c>
      <c r="E134" s="25">
        <v>30</v>
      </c>
      <c r="F134" s="25">
        <v>30</v>
      </c>
      <c r="G134" s="25">
        <v>29</v>
      </c>
      <c r="H134" s="25">
        <v>86</v>
      </c>
      <c r="I134" s="25">
        <v>30</v>
      </c>
      <c r="J134" s="26">
        <f t="shared" si="2"/>
        <v>0.96666666666666667</v>
      </c>
      <c r="K134" s="27"/>
    </row>
    <row r="135" spans="1:19" x14ac:dyDescent="0.25">
      <c r="A135" s="41" t="s">
        <v>297</v>
      </c>
      <c r="B135" s="41" t="s">
        <v>6</v>
      </c>
      <c r="C135" s="39">
        <v>31202</v>
      </c>
      <c r="D135" s="129" t="s">
        <v>61</v>
      </c>
      <c r="E135" s="25">
        <v>45</v>
      </c>
      <c r="F135" s="25">
        <v>50</v>
      </c>
      <c r="G135" s="25">
        <v>128</v>
      </c>
      <c r="H135" s="25">
        <v>326</v>
      </c>
      <c r="I135" s="25">
        <v>45</v>
      </c>
      <c r="J135" s="26">
        <f t="shared" si="2"/>
        <v>2.8444444444444446</v>
      </c>
      <c r="K135" s="27"/>
    </row>
    <row r="136" spans="1:19" x14ac:dyDescent="0.25">
      <c r="A136" s="36" t="s">
        <v>299</v>
      </c>
      <c r="B136" s="36" t="s">
        <v>28</v>
      </c>
      <c r="C136" s="38">
        <v>31202</v>
      </c>
      <c r="D136" s="130" t="s">
        <v>61</v>
      </c>
      <c r="E136" s="23">
        <v>30</v>
      </c>
      <c r="F136" s="23">
        <v>28</v>
      </c>
      <c r="G136" s="23">
        <v>31</v>
      </c>
      <c r="H136" s="23">
        <v>93</v>
      </c>
      <c r="I136" s="23">
        <v>32</v>
      </c>
      <c r="J136" s="24">
        <f t="shared" si="2"/>
        <v>1.0333333333333334</v>
      </c>
      <c r="K136" s="27"/>
    </row>
    <row r="137" spans="1:19" x14ac:dyDescent="0.25">
      <c r="A137" s="41" t="s">
        <v>248</v>
      </c>
      <c r="B137" s="41" t="s">
        <v>12</v>
      </c>
      <c r="C137" s="39">
        <v>31202</v>
      </c>
      <c r="D137" s="129" t="s">
        <v>61</v>
      </c>
      <c r="E137" s="25">
        <v>24</v>
      </c>
      <c r="F137" s="25">
        <v>21</v>
      </c>
      <c r="G137" s="25">
        <v>26</v>
      </c>
      <c r="H137" s="25">
        <v>71</v>
      </c>
      <c r="I137" s="25">
        <v>24</v>
      </c>
      <c r="J137" s="26">
        <f t="shared" si="2"/>
        <v>1.0833333333333333</v>
      </c>
      <c r="K137" s="27"/>
    </row>
    <row r="138" spans="1:19" x14ac:dyDescent="0.25">
      <c r="A138" s="41" t="s">
        <v>254</v>
      </c>
      <c r="B138" s="41" t="s">
        <v>40</v>
      </c>
      <c r="C138" s="39">
        <v>31202</v>
      </c>
      <c r="D138" s="129" t="s">
        <v>61</v>
      </c>
      <c r="E138" s="25">
        <v>12</v>
      </c>
      <c r="F138" s="25">
        <v>12</v>
      </c>
      <c r="G138" s="25">
        <v>21</v>
      </c>
      <c r="H138" s="25">
        <v>97</v>
      </c>
      <c r="I138" s="25">
        <v>12</v>
      </c>
      <c r="J138" s="26">
        <f t="shared" si="2"/>
        <v>1.75</v>
      </c>
      <c r="K138" s="27"/>
    </row>
    <row r="139" spans="1:19" x14ac:dyDescent="0.25">
      <c r="A139" s="72"/>
      <c r="B139" s="72"/>
      <c r="C139" s="140"/>
      <c r="D139" s="50"/>
      <c r="E139" s="22">
        <f>SUM(E126:E138)</f>
        <v>374</v>
      </c>
      <c r="F139" s="22">
        <f>SUM(F126:F138)</f>
        <v>364</v>
      </c>
      <c r="G139" s="22">
        <f>SUM(G126:G138)</f>
        <v>681</v>
      </c>
      <c r="H139" s="22">
        <f>SUM(H126:H138)</f>
        <v>1809</v>
      </c>
      <c r="I139" s="22">
        <f>SUM(I126:I138)</f>
        <v>394</v>
      </c>
      <c r="J139" s="49">
        <v>1.6888583638583639</v>
      </c>
      <c r="K139" s="27"/>
    </row>
    <row r="140" spans="1:19" ht="9.75" customHeight="1" x14ac:dyDescent="0.25">
      <c r="A140" s="71"/>
      <c r="B140" s="71"/>
      <c r="C140" s="27"/>
      <c r="D140" s="30"/>
      <c r="E140" s="28"/>
      <c r="F140" s="28"/>
      <c r="G140" s="28"/>
      <c r="H140" s="28"/>
      <c r="I140" s="28"/>
      <c r="J140" s="29"/>
      <c r="K140" s="27"/>
    </row>
    <row r="141" spans="1:19" x14ac:dyDescent="0.25">
      <c r="A141" s="54" t="s">
        <v>295</v>
      </c>
      <c r="B141" s="54" t="s">
        <v>43</v>
      </c>
      <c r="C141" s="37">
        <v>31402</v>
      </c>
      <c r="D141" s="106" t="s">
        <v>63</v>
      </c>
      <c r="E141" s="20">
        <v>12</v>
      </c>
      <c r="F141" s="20">
        <v>11</v>
      </c>
      <c r="G141" s="20">
        <v>16</v>
      </c>
      <c r="H141" s="20">
        <v>27</v>
      </c>
      <c r="I141" s="20">
        <v>12</v>
      </c>
      <c r="J141" s="21">
        <f t="shared" ref="J141:J152" si="3">G141/E141</f>
        <v>1.3333333333333333</v>
      </c>
      <c r="K141" s="127"/>
      <c r="L141" s="90"/>
      <c r="M141" s="90"/>
      <c r="N141" s="90"/>
      <c r="O141" s="90"/>
      <c r="P141" s="90"/>
      <c r="Q141" s="90"/>
      <c r="R141" s="90"/>
      <c r="S141" s="90"/>
    </row>
    <row r="142" spans="1:19" x14ac:dyDescent="0.25">
      <c r="A142" s="41" t="s">
        <v>262</v>
      </c>
      <c r="B142" s="41" t="s">
        <v>3</v>
      </c>
      <c r="C142" s="39">
        <v>31402</v>
      </c>
      <c r="D142" s="108" t="s">
        <v>63</v>
      </c>
      <c r="E142" s="25">
        <v>24</v>
      </c>
      <c r="F142" s="25">
        <v>24</v>
      </c>
      <c r="G142" s="25">
        <v>29</v>
      </c>
      <c r="H142" s="25">
        <v>57</v>
      </c>
      <c r="I142" s="25">
        <v>22</v>
      </c>
      <c r="J142" s="26">
        <f t="shared" si="3"/>
        <v>1.2083333333333333</v>
      </c>
      <c r="K142" s="27"/>
    </row>
    <row r="143" spans="1:19" x14ac:dyDescent="0.25">
      <c r="A143" s="41" t="s">
        <v>263</v>
      </c>
      <c r="B143" s="41" t="s">
        <v>1</v>
      </c>
      <c r="C143" s="39">
        <v>31402</v>
      </c>
      <c r="D143" s="108" t="s">
        <v>63</v>
      </c>
      <c r="E143" s="25">
        <v>15</v>
      </c>
      <c r="F143" s="25">
        <v>15</v>
      </c>
      <c r="G143" s="25">
        <v>17</v>
      </c>
      <c r="H143" s="25">
        <v>42</v>
      </c>
      <c r="I143" s="25">
        <v>15</v>
      </c>
      <c r="J143" s="26">
        <f t="shared" si="3"/>
        <v>1.1333333333333333</v>
      </c>
      <c r="K143" s="27"/>
    </row>
    <row r="144" spans="1:19" x14ac:dyDescent="0.25">
      <c r="A144" s="41" t="s">
        <v>268</v>
      </c>
      <c r="B144" s="41" t="s">
        <v>14</v>
      </c>
      <c r="C144" s="39">
        <v>31402</v>
      </c>
      <c r="D144" s="108" t="s">
        <v>63</v>
      </c>
      <c r="E144" s="25">
        <v>15</v>
      </c>
      <c r="F144" s="25">
        <v>16</v>
      </c>
      <c r="G144" s="25">
        <v>16</v>
      </c>
      <c r="H144" s="25">
        <v>22</v>
      </c>
      <c r="I144" s="25">
        <v>15</v>
      </c>
      <c r="J144" s="26">
        <f t="shared" si="3"/>
        <v>1.0666666666666667</v>
      </c>
      <c r="K144" s="27"/>
    </row>
    <row r="145" spans="1:19" x14ac:dyDescent="0.25">
      <c r="A145" s="41" t="s">
        <v>283</v>
      </c>
      <c r="B145" s="41" t="s">
        <v>5</v>
      </c>
      <c r="C145" s="39">
        <v>31402</v>
      </c>
      <c r="D145" s="108" t="s">
        <v>63</v>
      </c>
      <c r="E145" s="25">
        <v>9</v>
      </c>
      <c r="F145" s="25">
        <v>9</v>
      </c>
      <c r="G145" s="25">
        <v>16</v>
      </c>
      <c r="H145" s="25">
        <v>30</v>
      </c>
      <c r="I145" s="25">
        <v>10</v>
      </c>
      <c r="J145" s="26">
        <f t="shared" si="3"/>
        <v>1.7777777777777777</v>
      </c>
      <c r="K145" s="27"/>
    </row>
    <row r="146" spans="1:19" x14ac:dyDescent="0.25">
      <c r="A146" s="41" t="s">
        <v>315</v>
      </c>
      <c r="B146" s="41" t="s">
        <v>10</v>
      </c>
      <c r="C146" s="39">
        <v>31402</v>
      </c>
      <c r="D146" s="108" t="s">
        <v>63</v>
      </c>
      <c r="E146" s="25">
        <v>30</v>
      </c>
      <c r="F146" s="25">
        <v>27</v>
      </c>
      <c r="G146" s="25">
        <v>36</v>
      </c>
      <c r="H146" s="25">
        <v>135</v>
      </c>
      <c r="I146" s="25">
        <v>30</v>
      </c>
      <c r="J146" s="109">
        <f t="shared" si="3"/>
        <v>1.2</v>
      </c>
      <c r="K146" s="27"/>
    </row>
    <row r="147" spans="1:19" x14ac:dyDescent="0.25">
      <c r="A147" s="41" t="s">
        <v>314</v>
      </c>
      <c r="B147" s="41" t="s">
        <v>10</v>
      </c>
      <c r="C147" s="39">
        <v>31402</v>
      </c>
      <c r="D147" s="108" t="s">
        <v>63</v>
      </c>
      <c r="E147" s="25">
        <v>30</v>
      </c>
      <c r="F147" s="25">
        <v>30</v>
      </c>
      <c r="G147" s="25">
        <v>52</v>
      </c>
      <c r="H147" s="25">
        <v>135</v>
      </c>
      <c r="I147" s="25">
        <v>38</v>
      </c>
      <c r="J147" s="26">
        <f t="shared" si="3"/>
        <v>1.7333333333333334</v>
      </c>
      <c r="K147" s="27"/>
    </row>
    <row r="148" spans="1:19" x14ac:dyDescent="0.25">
      <c r="A148" s="41" t="s">
        <v>280</v>
      </c>
      <c r="B148" s="41" t="s">
        <v>4</v>
      </c>
      <c r="C148" s="39">
        <v>31402</v>
      </c>
      <c r="D148" s="108" t="s">
        <v>63</v>
      </c>
      <c r="E148" s="25">
        <v>15</v>
      </c>
      <c r="F148" s="25">
        <v>15</v>
      </c>
      <c r="G148" s="25">
        <v>18</v>
      </c>
      <c r="H148" s="25">
        <v>29</v>
      </c>
      <c r="I148" s="25">
        <v>16</v>
      </c>
      <c r="J148" s="109">
        <f t="shared" si="3"/>
        <v>1.2</v>
      </c>
      <c r="K148" s="27"/>
    </row>
    <row r="149" spans="1:19" x14ac:dyDescent="0.25">
      <c r="A149" s="41" t="s">
        <v>241</v>
      </c>
      <c r="B149" s="41" t="s">
        <v>25</v>
      </c>
      <c r="C149" s="39">
        <v>31402</v>
      </c>
      <c r="D149" s="108" t="s">
        <v>63</v>
      </c>
      <c r="E149" s="25">
        <v>15</v>
      </c>
      <c r="F149" s="25">
        <v>13</v>
      </c>
      <c r="G149" s="25">
        <v>13</v>
      </c>
      <c r="H149" s="25">
        <v>26</v>
      </c>
      <c r="I149" s="25">
        <v>13</v>
      </c>
      <c r="J149" s="26">
        <f t="shared" si="3"/>
        <v>0.8666666666666667</v>
      </c>
      <c r="K149" s="127"/>
      <c r="L149" s="90"/>
      <c r="M149" s="90"/>
      <c r="N149" s="90"/>
      <c r="O149" s="90"/>
      <c r="P149" s="90"/>
      <c r="Q149" s="90"/>
      <c r="R149" s="90"/>
      <c r="S149" s="90"/>
    </row>
    <row r="150" spans="1:19" x14ac:dyDescent="0.25">
      <c r="A150" s="41" t="s">
        <v>320</v>
      </c>
      <c r="B150" s="41" t="s">
        <v>7</v>
      </c>
      <c r="C150" s="39">
        <v>31402</v>
      </c>
      <c r="D150" s="108" t="s">
        <v>63</v>
      </c>
      <c r="E150" s="25">
        <v>15</v>
      </c>
      <c r="F150" s="25">
        <v>24</v>
      </c>
      <c r="G150" s="25">
        <v>37</v>
      </c>
      <c r="H150" s="25">
        <v>78</v>
      </c>
      <c r="I150" s="25">
        <v>23</v>
      </c>
      <c r="J150" s="26">
        <f t="shared" si="3"/>
        <v>2.4666666666666668</v>
      </c>
      <c r="K150" s="27"/>
    </row>
    <row r="151" spans="1:19" x14ac:dyDescent="0.25">
      <c r="A151" s="41" t="s">
        <v>297</v>
      </c>
      <c r="B151" s="41" t="s">
        <v>6</v>
      </c>
      <c r="C151" s="39">
        <v>31402</v>
      </c>
      <c r="D151" s="108" t="s">
        <v>63</v>
      </c>
      <c r="E151" s="25">
        <v>30</v>
      </c>
      <c r="F151" s="25">
        <v>29</v>
      </c>
      <c r="G151" s="25">
        <v>35</v>
      </c>
      <c r="H151" s="25">
        <v>85</v>
      </c>
      <c r="I151" s="25">
        <v>30</v>
      </c>
      <c r="J151" s="26">
        <f t="shared" si="3"/>
        <v>1.1666666666666667</v>
      </c>
      <c r="K151" s="27"/>
    </row>
    <row r="152" spans="1:19" x14ac:dyDescent="0.25">
      <c r="A152" s="41" t="s">
        <v>299</v>
      </c>
      <c r="B152" s="41" t="s">
        <v>28</v>
      </c>
      <c r="C152" s="39">
        <v>31402</v>
      </c>
      <c r="D152" s="108" t="s">
        <v>63</v>
      </c>
      <c r="E152" s="25">
        <v>15</v>
      </c>
      <c r="F152" s="25">
        <v>9</v>
      </c>
      <c r="G152" s="25">
        <v>9</v>
      </c>
      <c r="H152" s="25">
        <v>39</v>
      </c>
      <c r="I152" s="25">
        <v>10</v>
      </c>
      <c r="J152" s="109">
        <f t="shared" si="3"/>
        <v>0.6</v>
      </c>
      <c r="K152" s="27"/>
    </row>
    <row r="153" spans="1:19" x14ac:dyDescent="0.25">
      <c r="A153" s="72"/>
      <c r="B153" s="72"/>
      <c r="C153" s="140"/>
      <c r="D153" s="50"/>
      <c r="E153" s="22">
        <f>SUM(E141:E152)</f>
        <v>225</v>
      </c>
      <c r="F153" s="22">
        <f>SUM(F141:F152)</f>
        <v>222</v>
      </c>
      <c r="G153" s="22">
        <f>SUM(G141:G152)</f>
        <v>294</v>
      </c>
      <c r="H153" s="22">
        <f>SUM(H141:H152)</f>
        <v>705</v>
      </c>
      <c r="I153" s="22">
        <f>SUM(I141:I152)</f>
        <v>234</v>
      </c>
      <c r="J153" s="49">
        <v>1.3127314814814814</v>
      </c>
      <c r="K153" s="27"/>
    </row>
    <row r="154" spans="1:19" ht="9.75" customHeight="1" x14ac:dyDescent="0.25">
      <c r="A154" s="73"/>
      <c r="B154" s="73"/>
      <c r="C154" s="34"/>
      <c r="D154" s="113"/>
      <c r="E154" s="28"/>
      <c r="F154" s="28"/>
      <c r="G154" s="28"/>
      <c r="H154" s="28"/>
      <c r="I154" s="28"/>
      <c r="J154" s="115"/>
      <c r="K154" s="27"/>
    </row>
    <row r="155" spans="1:19" x14ac:dyDescent="0.25">
      <c r="A155" s="147" t="s">
        <v>294</v>
      </c>
      <c r="B155" s="147" t="s">
        <v>18</v>
      </c>
      <c r="C155" s="132">
        <v>32101</v>
      </c>
      <c r="D155" s="17" t="s">
        <v>394</v>
      </c>
      <c r="E155" s="18">
        <v>24</v>
      </c>
      <c r="F155" s="18">
        <v>23</v>
      </c>
      <c r="G155" s="18">
        <v>37</v>
      </c>
      <c r="H155" s="18">
        <v>65</v>
      </c>
      <c r="I155" s="18">
        <v>24</v>
      </c>
      <c r="J155" s="19">
        <f>G155/E155</f>
        <v>1.5416666666666667</v>
      </c>
      <c r="K155" s="136"/>
    </row>
    <row r="156" spans="1:19" ht="9.75" customHeight="1" x14ac:dyDescent="0.25">
      <c r="A156" s="73"/>
      <c r="B156" s="73"/>
      <c r="C156" s="34"/>
      <c r="D156" s="15"/>
      <c r="E156" s="28"/>
      <c r="F156" s="28"/>
      <c r="G156" s="28"/>
      <c r="H156" s="28"/>
      <c r="I156" s="28"/>
      <c r="J156" s="137"/>
      <c r="K156" s="117"/>
    </row>
    <row r="157" spans="1:19" x14ac:dyDescent="0.25">
      <c r="A157" s="147" t="s">
        <v>294</v>
      </c>
      <c r="B157" s="147" t="s">
        <v>18</v>
      </c>
      <c r="C157" s="132">
        <v>32202</v>
      </c>
      <c r="D157" s="133" t="s">
        <v>384</v>
      </c>
      <c r="E157" s="18">
        <v>24</v>
      </c>
      <c r="F157" s="18">
        <v>17</v>
      </c>
      <c r="G157" s="18">
        <v>26</v>
      </c>
      <c r="H157" s="18">
        <v>33</v>
      </c>
      <c r="I157" s="18">
        <v>23</v>
      </c>
      <c r="J157" s="19">
        <f>G157/E157</f>
        <v>1.0833333333333333</v>
      </c>
      <c r="K157" s="136"/>
    </row>
    <row r="158" spans="1:19" ht="9.75" customHeight="1" x14ac:dyDescent="0.25">
      <c r="A158" s="73"/>
      <c r="B158" s="73"/>
      <c r="C158" s="34"/>
      <c r="D158" s="113"/>
      <c r="E158" s="28"/>
      <c r="F158" s="28"/>
      <c r="G158" s="28"/>
      <c r="H158" s="28"/>
      <c r="I158" s="28"/>
      <c r="J158" s="115"/>
      <c r="K158" s="27"/>
    </row>
    <row r="159" spans="1:19" x14ac:dyDescent="0.25">
      <c r="A159" s="147" t="s">
        <v>294</v>
      </c>
      <c r="B159" s="147" t="s">
        <v>18</v>
      </c>
      <c r="C159" s="132">
        <v>32203</v>
      </c>
      <c r="D159" s="133" t="s">
        <v>383</v>
      </c>
      <c r="E159" s="18">
        <v>24</v>
      </c>
      <c r="F159" s="18">
        <v>21</v>
      </c>
      <c r="G159" s="18">
        <v>30</v>
      </c>
      <c r="H159" s="18">
        <v>61</v>
      </c>
      <c r="I159" s="18">
        <v>24</v>
      </c>
      <c r="J159" s="19">
        <f>G159/E159</f>
        <v>1.25</v>
      </c>
      <c r="K159" s="27"/>
    </row>
    <row r="160" spans="1:19" ht="9.75" customHeight="1" x14ac:dyDescent="0.25">
      <c r="A160" s="73"/>
      <c r="B160" s="73"/>
      <c r="C160" s="34"/>
      <c r="D160" s="113"/>
      <c r="E160" s="28"/>
      <c r="F160" s="28"/>
      <c r="G160" s="28"/>
      <c r="H160" s="28"/>
      <c r="I160" s="28"/>
      <c r="J160" s="115"/>
      <c r="K160" s="27"/>
    </row>
    <row r="161" spans="1:19" x14ac:dyDescent="0.25">
      <c r="A161" s="54" t="s">
        <v>295</v>
      </c>
      <c r="B161" s="54" t="s">
        <v>43</v>
      </c>
      <c r="C161" s="37">
        <v>32402</v>
      </c>
      <c r="D161" s="106" t="s">
        <v>64</v>
      </c>
      <c r="E161" s="20">
        <v>12</v>
      </c>
      <c r="F161" s="20">
        <v>10</v>
      </c>
      <c r="G161" s="20">
        <v>16</v>
      </c>
      <c r="H161" s="20">
        <v>30</v>
      </c>
      <c r="I161" s="20">
        <v>12</v>
      </c>
      <c r="J161" s="21">
        <f t="shared" ref="J161:J166" si="4">G161/E161</f>
        <v>1.3333333333333333</v>
      </c>
      <c r="K161" s="27"/>
    </row>
    <row r="162" spans="1:19" x14ac:dyDescent="0.25">
      <c r="A162" s="41" t="s">
        <v>262</v>
      </c>
      <c r="B162" s="41" t="s">
        <v>3</v>
      </c>
      <c r="C162" s="39">
        <v>32402</v>
      </c>
      <c r="D162" s="108" t="s">
        <v>64</v>
      </c>
      <c r="E162" s="25">
        <v>24</v>
      </c>
      <c r="F162" s="25">
        <v>21</v>
      </c>
      <c r="G162" s="25">
        <v>37</v>
      </c>
      <c r="H162" s="25">
        <v>77</v>
      </c>
      <c r="I162" s="25">
        <v>24</v>
      </c>
      <c r="J162" s="26">
        <f t="shared" si="4"/>
        <v>1.5416666666666667</v>
      </c>
      <c r="K162" s="27"/>
    </row>
    <row r="163" spans="1:19" x14ac:dyDescent="0.25">
      <c r="A163" s="41" t="s">
        <v>263</v>
      </c>
      <c r="B163" s="41" t="s">
        <v>1</v>
      </c>
      <c r="C163" s="39">
        <v>32402</v>
      </c>
      <c r="D163" s="108" t="s">
        <v>64</v>
      </c>
      <c r="E163" s="25">
        <v>15</v>
      </c>
      <c r="F163" s="25">
        <v>15</v>
      </c>
      <c r="G163" s="25">
        <v>28</v>
      </c>
      <c r="H163" s="25">
        <v>72</v>
      </c>
      <c r="I163" s="25">
        <v>16</v>
      </c>
      <c r="J163" s="26">
        <f t="shared" si="4"/>
        <v>1.8666666666666667</v>
      </c>
      <c r="K163" s="127"/>
      <c r="L163" s="90"/>
      <c r="M163" s="90"/>
      <c r="N163" s="90"/>
      <c r="O163" s="90"/>
      <c r="P163" s="90"/>
      <c r="Q163" s="90"/>
      <c r="R163" s="90"/>
      <c r="S163" s="90"/>
    </row>
    <row r="164" spans="1:19" x14ac:dyDescent="0.25">
      <c r="A164" s="41" t="s">
        <v>316</v>
      </c>
      <c r="B164" s="41" t="s">
        <v>24</v>
      </c>
      <c r="C164" s="39">
        <v>32402</v>
      </c>
      <c r="D164" s="108" t="s">
        <v>64</v>
      </c>
      <c r="E164" s="25">
        <v>12</v>
      </c>
      <c r="F164" s="25">
        <v>12</v>
      </c>
      <c r="G164" s="25">
        <v>15</v>
      </c>
      <c r="H164" s="25">
        <v>23</v>
      </c>
      <c r="I164" s="25">
        <v>12</v>
      </c>
      <c r="J164" s="26">
        <f t="shared" si="4"/>
        <v>1.25</v>
      </c>
      <c r="K164" s="27"/>
    </row>
    <row r="165" spans="1:19" x14ac:dyDescent="0.25">
      <c r="A165" s="41" t="s">
        <v>268</v>
      </c>
      <c r="B165" s="41" t="s">
        <v>14</v>
      </c>
      <c r="C165" s="39">
        <v>32402</v>
      </c>
      <c r="D165" s="108" t="s">
        <v>64</v>
      </c>
      <c r="E165" s="25">
        <v>15</v>
      </c>
      <c r="F165" s="25">
        <v>14</v>
      </c>
      <c r="G165" s="25">
        <v>17</v>
      </c>
      <c r="H165" s="25">
        <v>30</v>
      </c>
      <c r="I165" s="25">
        <v>16</v>
      </c>
      <c r="J165" s="26">
        <f t="shared" si="4"/>
        <v>1.1333333333333333</v>
      </c>
      <c r="K165" s="27"/>
    </row>
    <row r="166" spans="1:19" x14ac:dyDescent="0.25">
      <c r="A166" s="41" t="s">
        <v>283</v>
      </c>
      <c r="B166" s="41" t="s">
        <v>5</v>
      </c>
      <c r="C166" s="39">
        <v>32402</v>
      </c>
      <c r="D166" s="108" t="s">
        <v>64</v>
      </c>
      <c r="E166" s="25">
        <v>24</v>
      </c>
      <c r="F166" s="25">
        <v>24</v>
      </c>
      <c r="G166" s="25">
        <v>32</v>
      </c>
      <c r="H166" s="25">
        <v>57</v>
      </c>
      <c r="I166" s="25">
        <v>26</v>
      </c>
      <c r="J166" s="26">
        <f t="shared" si="4"/>
        <v>1.3333333333333333</v>
      </c>
      <c r="K166" s="27"/>
    </row>
    <row r="167" spans="1:19" x14ac:dyDescent="0.25">
      <c r="A167" s="41" t="s">
        <v>314</v>
      </c>
      <c r="B167" s="41" t="s">
        <v>10</v>
      </c>
      <c r="C167" s="39">
        <v>32403</v>
      </c>
      <c r="D167" s="108" t="s">
        <v>74</v>
      </c>
      <c r="E167" s="25">
        <v>15</v>
      </c>
      <c r="F167" s="25">
        <v>17</v>
      </c>
      <c r="G167" s="25"/>
      <c r="H167" s="25"/>
      <c r="I167" s="25"/>
      <c r="J167" s="26"/>
      <c r="K167" s="27"/>
    </row>
    <row r="168" spans="1:19" x14ac:dyDescent="0.25">
      <c r="A168" s="41" t="s">
        <v>314</v>
      </c>
      <c r="B168" s="41" t="s">
        <v>10</v>
      </c>
      <c r="C168" s="39">
        <v>32402</v>
      </c>
      <c r="D168" s="108" t="s">
        <v>64</v>
      </c>
      <c r="E168" s="25">
        <v>48</v>
      </c>
      <c r="F168" s="25">
        <v>47</v>
      </c>
      <c r="G168" s="25">
        <v>64</v>
      </c>
      <c r="H168" s="25">
        <v>198</v>
      </c>
      <c r="I168" s="25">
        <v>57</v>
      </c>
      <c r="J168" s="26">
        <f t="shared" ref="J168:J176" si="5">G168/E168</f>
        <v>1.3333333333333333</v>
      </c>
      <c r="K168" s="27"/>
    </row>
    <row r="169" spans="1:19" x14ac:dyDescent="0.25">
      <c r="A169" s="41" t="s">
        <v>315</v>
      </c>
      <c r="B169" s="41" t="s">
        <v>10</v>
      </c>
      <c r="C169" s="39">
        <v>32402</v>
      </c>
      <c r="D169" s="108" t="s">
        <v>64</v>
      </c>
      <c r="E169" s="25">
        <v>30</v>
      </c>
      <c r="F169" s="25">
        <v>29</v>
      </c>
      <c r="G169" s="25">
        <v>84</v>
      </c>
      <c r="H169" s="25">
        <v>198</v>
      </c>
      <c r="I169" s="25">
        <v>30</v>
      </c>
      <c r="J169" s="109">
        <f t="shared" si="5"/>
        <v>2.8</v>
      </c>
      <c r="K169" s="27"/>
    </row>
    <row r="170" spans="1:19" x14ac:dyDescent="0.25">
      <c r="A170" s="41" t="s">
        <v>280</v>
      </c>
      <c r="B170" s="41" t="s">
        <v>4</v>
      </c>
      <c r="C170" s="39">
        <v>32402</v>
      </c>
      <c r="D170" s="108" t="s">
        <v>64</v>
      </c>
      <c r="E170" s="25">
        <v>15</v>
      </c>
      <c r="F170" s="25">
        <v>7</v>
      </c>
      <c r="G170" s="25">
        <v>17</v>
      </c>
      <c r="H170" s="25">
        <v>22</v>
      </c>
      <c r="I170" s="25">
        <v>17</v>
      </c>
      <c r="J170" s="26">
        <f t="shared" si="5"/>
        <v>1.1333333333333333</v>
      </c>
      <c r="K170" s="27"/>
    </row>
    <row r="171" spans="1:19" x14ac:dyDescent="0.25">
      <c r="A171" s="41" t="s">
        <v>241</v>
      </c>
      <c r="B171" s="41" t="s">
        <v>25</v>
      </c>
      <c r="C171" s="39">
        <v>32402</v>
      </c>
      <c r="D171" s="108" t="s">
        <v>64</v>
      </c>
      <c r="E171" s="25">
        <v>15</v>
      </c>
      <c r="F171" s="25">
        <v>10</v>
      </c>
      <c r="G171" s="25">
        <v>13</v>
      </c>
      <c r="H171" s="25">
        <v>18</v>
      </c>
      <c r="I171" s="25">
        <v>11</v>
      </c>
      <c r="J171" s="26">
        <f t="shared" si="5"/>
        <v>0.8666666666666667</v>
      </c>
      <c r="K171" s="27"/>
    </row>
    <row r="172" spans="1:19" x14ac:dyDescent="0.25">
      <c r="A172" s="41" t="s">
        <v>320</v>
      </c>
      <c r="B172" s="41" t="s">
        <v>7</v>
      </c>
      <c r="C172" s="39">
        <v>32402</v>
      </c>
      <c r="D172" s="108" t="s">
        <v>64</v>
      </c>
      <c r="E172" s="25">
        <v>15</v>
      </c>
      <c r="F172" s="25">
        <v>24</v>
      </c>
      <c r="G172" s="25">
        <v>36</v>
      </c>
      <c r="H172" s="25">
        <v>82</v>
      </c>
      <c r="I172" s="25">
        <v>25</v>
      </c>
      <c r="J172" s="109">
        <f t="shared" si="5"/>
        <v>2.4</v>
      </c>
      <c r="K172" s="27"/>
    </row>
    <row r="173" spans="1:19" x14ac:dyDescent="0.25">
      <c r="A173" s="41" t="s">
        <v>305</v>
      </c>
      <c r="B173" s="41" t="s">
        <v>6</v>
      </c>
      <c r="C173" s="39">
        <v>32402</v>
      </c>
      <c r="D173" s="108" t="s">
        <v>64</v>
      </c>
      <c r="E173" s="25">
        <v>15</v>
      </c>
      <c r="F173" s="25">
        <v>15</v>
      </c>
      <c r="G173" s="25">
        <v>42</v>
      </c>
      <c r="H173" s="25">
        <v>112</v>
      </c>
      <c r="I173" s="25">
        <v>18</v>
      </c>
      <c r="J173" s="109">
        <f t="shared" si="5"/>
        <v>2.8</v>
      </c>
      <c r="K173" s="27"/>
    </row>
    <row r="174" spans="1:19" x14ac:dyDescent="0.25">
      <c r="A174" s="41" t="s">
        <v>299</v>
      </c>
      <c r="B174" s="41" t="s">
        <v>28</v>
      </c>
      <c r="C174" s="39">
        <v>32402</v>
      </c>
      <c r="D174" s="108" t="s">
        <v>64</v>
      </c>
      <c r="E174" s="25">
        <v>15</v>
      </c>
      <c r="F174" s="25">
        <v>16</v>
      </c>
      <c r="G174" s="25">
        <v>20</v>
      </c>
      <c r="H174" s="25">
        <v>66</v>
      </c>
      <c r="I174" s="25">
        <v>15</v>
      </c>
      <c r="J174" s="26">
        <f t="shared" si="5"/>
        <v>1.3333333333333333</v>
      </c>
      <c r="K174" s="27"/>
    </row>
    <row r="175" spans="1:19" x14ac:dyDescent="0.25">
      <c r="A175" s="41" t="s">
        <v>248</v>
      </c>
      <c r="B175" s="41" t="s">
        <v>12</v>
      </c>
      <c r="C175" s="39">
        <v>32402</v>
      </c>
      <c r="D175" s="108" t="s">
        <v>64</v>
      </c>
      <c r="E175" s="25">
        <v>15</v>
      </c>
      <c r="F175" s="25">
        <v>15</v>
      </c>
      <c r="G175" s="25">
        <v>14</v>
      </c>
      <c r="H175" s="25">
        <v>50</v>
      </c>
      <c r="I175" s="25">
        <v>18</v>
      </c>
      <c r="J175" s="26">
        <f t="shared" si="5"/>
        <v>0.93333333333333335</v>
      </c>
      <c r="K175" s="127"/>
      <c r="L175" s="90"/>
      <c r="M175" s="90"/>
      <c r="N175" s="90"/>
      <c r="O175" s="90"/>
      <c r="P175" s="90"/>
      <c r="Q175" s="90"/>
      <c r="R175" s="90"/>
      <c r="S175" s="90"/>
    </row>
    <row r="176" spans="1:19" x14ac:dyDescent="0.25">
      <c r="A176" s="41" t="s">
        <v>254</v>
      </c>
      <c r="B176" s="41" t="s">
        <v>40</v>
      </c>
      <c r="C176" s="39">
        <v>32402</v>
      </c>
      <c r="D176" s="108" t="s">
        <v>64</v>
      </c>
      <c r="E176" s="25">
        <v>12</v>
      </c>
      <c r="F176" s="25">
        <v>12</v>
      </c>
      <c r="G176" s="25">
        <v>28</v>
      </c>
      <c r="H176" s="25">
        <v>87</v>
      </c>
      <c r="I176" s="25">
        <v>14</v>
      </c>
      <c r="J176" s="26">
        <f t="shared" si="5"/>
        <v>2.3333333333333335</v>
      </c>
      <c r="K176" s="27"/>
    </row>
    <row r="177" spans="1:11" x14ac:dyDescent="0.25">
      <c r="A177" s="72"/>
      <c r="B177" s="72"/>
      <c r="C177" s="140"/>
      <c r="D177" s="50"/>
      <c r="E177" s="22">
        <f>SUM(E161:E176)</f>
        <v>297</v>
      </c>
      <c r="F177" s="22">
        <f>SUM(F161:F176)</f>
        <v>288</v>
      </c>
      <c r="G177" s="22">
        <f>SUM(G161:G176)</f>
        <v>463</v>
      </c>
      <c r="H177" s="22">
        <f>SUM(H161:H176)</f>
        <v>1122</v>
      </c>
      <c r="I177" s="22">
        <f>SUM(I161:I176)</f>
        <v>311</v>
      </c>
      <c r="J177" s="49">
        <v>1.6261111111111111</v>
      </c>
      <c r="K177" s="27"/>
    </row>
    <row r="178" spans="1:11" ht="9.75" customHeight="1" x14ac:dyDescent="0.25">
      <c r="A178" s="71"/>
      <c r="B178" s="71"/>
      <c r="C178" s="27"/>
      <c r="D178" s="30"/>
      <c r="E178" s="28"/>
      <c r="F178" s="28"/>
      <c r="G178" s="28"/>
      <c r="H178" s="28"/>
      <c r="I178" s="28"/>
      <c r="J178" s="115"/>
      <c r="K178" s="27"/>
    </row>
    <row r="179" spans="1:11" x14ac:dyDescent="0.25">
      <c r="A179" s="54" t="s">
        <v>262</v>
      </c>
      <c r="B179" s="54" t="s">
        <v>3</v>
      </c>
      <c r="C179" s="37">
        <v>33001</v>
      </c>
      <c r="D179" s="106" t="s">
        <v>65</v>
      </c>
      <c r="E179" s="20">
        <v>24</v>
      </c>
      <c r="F179" s="20">
        <v>20</v>
      </c>
      <c r="G179" s="20">
        <v>27</v>
      </c>
      <c r="H179" s="20">
        <v>105</v>
      </c>
      <c r="I179" s="20">
        <v>26</v>
      </c>
      <c r="J179" s="21">
        <f>G179/E179</f>
        <v>1.125</v>
      </c>
      <c r="K179" s="27"/>
    </row>
    <row r="180" spans="1:11" x14ac:dyDescent="0.25">
      <c r="A180" s="36" t="s">
        <v>283</v>
      </c>
      <c r="B180" s="36" t="s">
        <v>5</v>
      </c>
      <c r="C180" s="38">
        <v>33001</v>
      </c>
      <c r="D180" s="111" t="s">
        <v>65</v>
      </c>
      <c r="E180" s="23">
        <v>15</v>
      </c>
      <c r="F180" s="23">
        <v>14</v>
      </c>
      <c r="G180" s="23">
        <v>14</v>
      </c>
      <c r="H180" s="23">
        <v>64</v>
      </c>
      <c r="I180" s="23">
        <v>17</v>
      </c>
      <c r="J180" s="24">
        <f>G180/E180</f>
        <v>0.93333333333333335</v>
      </c>
      <c r="K180" s="27"/>
    </row>
    <row r="181" spans="1:11" x14ac:dyDescent="0.25">
      <c r="A181" s="41" t="s">
        <v>281</v>
      </c>
      <c r="B181" s="41" t="s">
        <v>10</v>
      </c>
      <c r="C181" s="39">
        <v>33001</v>
      </c>
      <c r="D181" s="108" t="s">
        <v>65</v>
      </c>
      <c r="E181" s="25">
        <v>15</v>
      </c>
      <c r="F181" s="25">
        <v>15</v>
      </c>
      <c r="G181" s="25">
        <v>72</v>
      </c>
      <c r="H181" s="25">
        <v>229</v>
      </c>
      <c r="I181" s="25">
        <v>17</v>
      </c>
      <c r="J181" s="109">
        <f>G181/E181</f>
        <v>4.8</v>
      </c>
      <c r="K181" s="27"/>
    </row>
    <row r="182" spans="1:11" x14ac:dyDescent="0.25">
      <c r="A182" s="41" t="s">
        <v>320</v>
      </c>
      <c r="B182" s="41" t="s">
        <v>7</v>
      </c>
      <c r="C182" s="39">
        <v>33001</v>
      </c>
      <c r="D182" s="108" t="s">
        <v>65</v>
      </c>
      <c r="E182" s="25">
        <v>30</v>
      </c>
      <c r="F182" s="25">
        <v>27</v>
      </c>
      <c r="G182" s="25">
        <v>25</v>
      </c>
      <c r="H182" s="25">
        <v>145</v>
      </c>
      <c r="I182" s="25">
        <v>29</v>
      </c>
      <c r="J182" s="26">
        <f>G182/E182</f>
        <v>0.83333333333333337</v>
      </c>
      <c r="K182" s="27"/>
    </row>
    <row r="183" spans="1:11" x14ac:dyDescent="0.25">
      <c r="A183" s="41" t="s">
        <v>297</v>
      </c>
      <c r="B183" s="41" t="s">
        <v>6</v>
      </c>
      <c r="C183" s="39">
        <v>33001</v>
      </c>
      <c r="D183" s="108" t="s">
        <v>65</v>
      </c>
      <c r="E183" s="25">
        <v>15</v>
      </c>
      <c r="F183" s="25">
        <v>14</v>
      </c>
      <c r="G183" s="25">
        <v>89</v>
      </c>
      <c r="H183" s="25">
        <v>207</v>
      </c>
      <c r="I183" s="25">
        <v>15</v>
      </c>
      <c r="J183" s="26">
        <f>G183/E183</f>
        <v>5.9333333333333336</v>
      </c>
      <c r="K183" s="27"/>
    </row>
    <row r="184" spans="1:11" x14ac:dyDescent="0.25">
      <c r="A184" s="72"/>
      <c r="B184" s="72"/>
      <c r="C184" s="140"/>
      <c r="D184" s="50"/>
      <c r="E184" s="22">
        <f>SUM(E179:E183)</f>
        <v>99</v>
      </c>
      <c r="F184" s="22">
        <f>SUM(F179:F183)</f>
        <v>90</v>
      </c>
      <c r="G184" s="22">
        <f>SUM(G179:G183)</f>
        <v>227</v>
      </c>
      <c r="H184" s="22">
        <f>SUM(H179:H183)</f>
        <v>750</v>
      </c>
      <c r="I184" s="22">
        <f>SUM(I179:I183)</f>
        <v>104</v>
      </c>
      <c r="J184" s="49">
        <v>2.7250000000000001</v>
      </c>
      <c r="K184" s="27"/>
    </row>
    <row r="185" spans="1:11" ht="9.75" customHeight="1" x14ac:dyDescent="0.25">
      <c r="A185" s="71"/>
      <c r="B185" s="71"/>
      <c r="C185" s="27"/>
      <c r="D185" s="30"/>
      <c r="E185" s="28"/>
      <c r="F185" s="28"/>
      <c r="G185" s="28"/>
      <c r="H185" s="28"/>
      <c r="I185" s="28"/>
      <c r="J185" s="29"/>
      <c r="K185" s="27"/>
    </row>
    <row r="186" spans="1:11" x14ac:dyDescent="0.25">
      <c r="A186" s="54" t="s">
        <v>274</v>
      </c>
      <c r="B186" s="54" t="s">
        <v>18</v>
      </c>
      <c r="C186" s="37">
        <v>33402</v>
      </c>
      <c r="D186" s="128" t="s">
        <v>381</v>
      </c>
      <c r="E186" s="20">
        <v>24</v>
      </c>
      <c r="F186" s="617">
        <v>50</v>
      </c>
      <c r="G186" s="20">
        <v>36</v>
      </c>
      <c r="H186" s="20">
        <v>54</v>
      </c>
      <c r="I186" s="20">
        <v>25</v>
      </c>
      <c r="J186" s="138">
        <f t="shared" ref="J186:J191" si="6">G186/E186</f>
        <v>1.5</v>
      </c>
      <c r="K186" s="27"/>
    </row>
    <row r="187" spans="1:11" x14ac:dyDescent="0.25">
      <c r="A187" s="41" t="s">
        <v>274</v>
      </c>
      <c r="B187" s="41" t="s">
        <v>18</v>
      </c>
      <c r="C187" s="39">
        <v>33403</v>
      </c>
      <c r="D187" s="129" t="s">
        <v>382</v>
      </c>
      <c r="E187" s="25">
        <v>24</v>
      </c>
      <c r="F187" s="618"/>
      <c r="G187" s="25">
        <v>36</v>
      </c>
      <c r="H187" s="25">
        <v>50</v>
      </c>
      <c r="I187" s="25">
        <v>24</v>
      </c>
      <c r="J187" s="109">
        <f t="shared" si="6"/>
        <v>1.5</v>
      </c>
      <c r="K187" s="27"/>
    </row>
    <row r="188" spans="1:11" x14ac:dyDescent="0.25">
      <c r="A188" s="41" t="s">
        <v>269</v>
      </c>
      <c r="B188" s="41" t="s">
        <v>31</v>
      </c>
      <c r="C188" s="39">
        <v>33402</v>
      </c>
      <c r="D188" s="129" t="s">
        <v>381</v>
      </c>
      <c r="E188" s="25">
        <v>8</v>
      </c>
      <c r="F188" s="25">
        <v>8</v>
      </c>
      <c r="G188" s="25">
        <v>6</v>
      </c>
      <c r="H188" s="25">
        <v>8</v>
      </c>
      <c r="I188" s="25">
        <v>5</v>
      </c>
      <c r="J188" s="26">
        <f t="shared" si="6"/>
        <v>0.75</v>
      </c>
      <c r="K188" s="27"/>
    </row>
    <row r="189" spans="1:11" x14ac:dyDescent="0.25">
      <c r="A189" s="41" t="s">
        <v>269</v>
      </c>
      <c r="B189" s="41" t="s">
        <v>31</v>
      </c>
      <c r="C189" s="39">
        <v>33403</v>
      </c>
      <c r="D189" s="129" t="s">
        <v>382</v>
      </c>
      <c r="E189" s="25">
        <v>8</v>
      </c>
      <c r="F189" s="25">
        <v>8</v>
      </c>
      <c r="G189" s="25">
        <v>3</v>
      </c>
      <c r="H189" s="25">
        <v>13</v>
      </c>
      <c r="I189" s="25">
        <v>7</v>
      </c>
      <c r="J189" s="26">
        <f t="shared" si="6"/>
        <v>0.375</v>
      </c>
      <c r="K189" s="27"/>
    </row>
    <row r="190" spans="1:11" x14ac:dyDescent="0.25">
      <c r="A190" s="41" t="s">
        <v>319</v>
      </c>
      <c r="B190" s="41" t="s">
        <v>26</v>
      </c>
      <c r="C190" s="39">
        <v>33402</v>
      </c>
      <c r="D190" s="129" t="s">
        <v>381</v>
      </c>
      <c r="E190" s="25">
        <v>12</v>
      </c>
      <c r="F190" s="613">
        <v>22</v>
      </c>
      <c r="G190" s="25">
        <v>26</v>
      </c>
      <c r="H190" s="25">
        <v>38</v>
      </c>
      <c r="I190" s="25">
        <v>12</v>
      </c>
      <c r="J190" s="26">
        <f t="shared" si="6"/>
        <v>2.1666666666666665</v>
      </c>
      <c r="K190" s="27"/>
    </row>
    <row r="191" spans="1:11" x14ac:dyDescent="0.25">
      <c r="A191" s="41" t="s">
        <v>319</v>
      </c>
      <c r="B191" s="41" t="s">
        <v>26</v>
      </c>
      <c r="C191" s="39">
        <v>33403</v>
      </c>
      <c r="D191" s="129" t="s">
        <v>382</v>
      </c>
      <c r="E191" s="25">
        <v>12</v>
      </c>
      <c r="F191" s="614"/>
      <c r="G191" s="25">
        <v>20</v>
      </c>
      <c r="H191" s="25">
        <v>43</v>
      </c>
      <c r="I191" s="25">
        <v>12</v>
      </c>
      <c r="J191" s="26">
        <f t="shared" si="6"/>
        <v>1.6666666666666667</v>
      </c>
      <c r="K191" s="27"/>
    </row>
    <row r="192" spans="1:11" x14ac:dyDescent="0.25">
      <c r="A192" s="36"/>
      <c r="B192" s="36"/>
      <c r="C192" s="38"/>
      <c r="D192" s="130"/>
      <c r="E192" s="22">
        <f>SUM(E188:E191)</f>
        <v>40</v>
      </c>
      <c r="F192" s="22">
        <f>SUM(F188:F191)</f>
        <v>38</v>
      </c>
      <c r="G192" s="22">
        <f>SUM(G188:G191)</f>
        <v>55</v>
      </c>
      <c r="H192" s="22">
        <f>SUM(H188:H191)</f>
        <v>102</v>
      </c>
      <c r="I192" s="22">
        <f>SUM(I188:I191)</f>
        <v>36</v>
      </c>
      <c r="J192" s="49">
        <v>1.3263888888888888</v>
      </c>
      <c r="K192" s="83"/>
    </row>
    <row r="193" spans="1:11" ht="9.75" customHeight="1" x14ac:dyDescent="0.25">
      <c r="A193" s="73"/>
      <c r="B193" s="73"/>
      <c r="C193" s="34"/>
      <c r="D193" s="15"/>
      <c r="E193" s="28"/>
      <c r="F193" s="28"/>
      <c r="G193" s="28"/>
      <c r="H193" s="28"/>
      <c r="I193" s="28"/>
      <c r="J193" s="115"/>
      <c r="K193" s="27"/>
    </row>
    <row r="194" spans="1:11" x14ac:dyDescent="0.25">
      <c r="A194" s="54" t="s">
        <v>264</v>
      </c>
      <c r="B194" s="54" t="s">
        <v>11</v>
      </c>
      <c r="C194" s="37">
        <v>34301</v>
      </c>
      <c r="D194" s="128" t="s">
        <v>66</v>
      </c>
      <c r="E194" s="20">
        <v>12</v>
      </c>
      <c r="F194" s="20">
        <v>13</v>
      </c>
      <c r="G194" s="20">
        <v>13</v>
      </c>
      <c r="H194" s="20">
        <v>40</v>
      </c>
      <c r="I194" s="20">
        <v>16</v>
      </c>
      <c r="J194" s="21">
        <f>G194/E194</f>
        <v>1.0833333333333333</v>
      </c>
      <c r="K194" s="27"/>
    </row>
    <row r="195" spans="1:11" x14ac:dyDescent="0.25">
      <c r="A195" s="41" t="s">
        <v>254</v>
      </c>
      <c r="B195" s="41" t="s">
        <v>40</v>
      </c>
      <c r="C195" s="39">
        <v>34301</v>
      </c>
      <c r="D195" s="129" t="s">
        <v>66</v>
      </c>
      <c r="E195" s="25">
        <v>24</v>
      </c>
      <c r="F195" s="25">
        <v>23</v>
      </c>
      <c r="G195" s="25">
        <v>18</v>
      </c>
      <c r="H195" s="25">
        <v>42</v>
      </c>
      <c r="I195" s="25">
        <v>26</v>
      </c>
      <c r="J195" s="26">
        <f>G195/E195</f>
        <v>0.75</v>
      </c>
      <c r="K195" s="83"/>
    </row>
    <row r="196" spans="1:11" x14ac:dyDescent="0.25">
      <c r="A196" s="72"/>
      <c r="B196" s="72"/>
      <c r="C196" s="140"/>
      <c r="D196" s="50"/>
      <c r="E196" s="22">
        <f>SUM(E194:E195)</f>
        <v>36</v>
      </c>
      <c r="F196" s="22">
        <f>SUM(F194:F195)</f>
        <v>36</v>
      </c>
      <c r="G196" s="22">
        <f>SUM(G194:G195)</f>
        <v>31</v>
      </c>
      <c r="H196" s="22">
        <f>SUM(H194:H195)</f>
        <v>82</v>
      </c>
      <c r="I196" s="22">
        <f>SUM(I194:I195)</f>
        <v>42</v>
      </c>
      <c r="J196" s="49">
        <v>0.91666666666666663</v>
      </c>
      <c r="K196" s="83"/>
    </row>
    <row r="197" spans="1:11" x14ac:dyDescent="0.25">
      <c r="A197" s="117"/>
      <c r="B197" s="117"/>
      <c r="C197" s="27"/>
      <c r="D197" s="30"/>
      <c r="E197" s="28"/>
      <c r="F197" s="28"/>
      <c r="G197" s="28"/>
      <c r="H197" s="28"/>
      <c r="I197" s="28"/>
      <c r="J197" s="29"/>
      <c r="K197" s="27"/>
    </row>
    <row r="198" spans="1:11" x14ac:dyDescent="0.25">
      <c r="A198" s="117"/>
      <c r="B198" s="117"/>
      <c r="C198" s="27"/>
      <c r="D198" s="30"/>
      <c r="E198" s="28"/>
      <c r="F198" s="28"/>
      <c r="G198" s="28"/>
      <c r="H198" s="28"/>
      <c r="I198" s="28"/>
      <c r="J198" s="29"/>
      <c r="K198" s="27"/>
    </row>
    <row r="199" spans="1:11" x14ac:dyDescent="0.25">
      <c r="A199" s="117"/>
      <c r="B199" s="117"/>
      <c r="C199" s="27"/>
      <c r="D199" s="30"/>
      <c r="E199" s="28"/>
      <c r="F199" s="28"/>
      <c r="G199" s="28"/>
      <c r="H199" s="28"/>
      <c r="I199" s="28"/>
      <c r="J199" s="29"/>
      <c r="K199" s="83"/>
    </row>
    <row r="200" spans="1:11" x14ac:dyDescent="0.25">
      <c r="A200" s="117"/>
      <c r="B200" s="117"/>
      <c r="C200" s="27"/>
      <c r="D200" s="146" t="s">
        <v>146</v>
      </c>
      <c r="E200" s="18">
        <v>1455</v>
      </c>
      <c r="F200" s="18">
        <v>1323</v>
      </c>
      <c r="G200" s="18">
        <v>2177</v>
      </c>
      <c r="H200" s="18">
        <v>4916</v>
      </c>
      <c r="I200" s="18">
        <v>1473</v>
      </c>
      <c r="J200" s="19">
        <v>1.4103826918895406</v>
      </c>
      <c r="K200" s="83"/>
    </row>
    <row r="201" spans="1:11" x14ac:dyDescent="0.25">
      <c r="A201" s="117"/>
      <c r="B201" s="117"/>
      <c r="C201" s="27"/>
      <c r="D201" s="146" t="s">
        <v>147</v>
      </c>
      <c r="E201" s="18">
        <v>1107</v>
      </c>
      <c r="F201" s="18">
        <v>1003</v>
      </c>
      <c r="G201" s="18">
        <v>1576</v>
      </c>
      <c r="H201" s="18">
        <v>3781</v>
      </c>
      <c r="I201" s="18">
        <v>1129</v>
      </c>
      <c r="J201" s="19">
        <v>1.4406547619047623</v>
      </c>
      <c r="K201" s="27"/>
    </row>
    <row r="202" spans="1:11" ht="10.65" customHeight="1" x14ac:dyDescent="0.25">
      <c r="A202" s="117"/>
      <c r="B202" s="117"/>
      <c r="C202" s="27"/>
      <c r="D202" s="60"/>
      <c r="E202" s="120"/>
      <c r="F202" s="120"/>
      <c r="G202" s="120"/>
      <c r="H202" s="120"/>
      <c r="I202" s="120"/>
      <c r="J202" s="29"/>
      <c r="K202" s="27"/>
    </row>
    <row r="203" spans="1:11" x14ac:dyDescent="0.25">
      <c r="A203" s="117"/>
      <c r="B203" s="117"/>
      <c r="C203" s="27"/>
      <c r="D203" s="146" t="s">
        <v>128</v>
      </c>
      <c r="E203" s="18">
        <v>1236</v>
      </c>
      <c r="F203" s="18">
        <v>1060</v>
      </c>
      <c r="G203" s="18">
        <v>1659</v>
      </c>
      <c r="H203" s="18">
        <v>3370</v>
      </c>
      <c r="I203" s="18">
        <v>1218</v>
      </c>
      <c r="J203" s="19">
        <v>1.3061871227364181</v>
      </c>
      <c r="K203" s="27"/>
    </row>
    <row r="204" spans="1:11" x14ac:dyDescent="0.25">
      <c r="A204" s="117"/>
      <c r="B204" s="117"/>
      <c r="C204" s="27"/>
      <c r="D204" s="146" t="s">
        <v>129</v>
      </c>
      <c r="E204" s="18">
        <v>1326</v>
      </c>
      <c r="F204" s="18">
        <v>1266</v>
      </c>
      <c r="G204" s="18">
        <v>2094</v>
      </c>
      <c r="H204" s="18">
        <v>5327</v>
      </c>
      <c r="I204" s="18">
        <v>1384</v>
      </c>
      <c r="J204" s="19">
        <v>1.5589989759344596</v>
      </c>
      <c r="K204" s="27"/>
    </row>
    <row r="205" spans="1:11" ht="10.65" customHeight="1" x14ac:dyDescent="0.25">
      <c r="A205" s="117"/>
      <c r="B205" s="117"/>
      <c r="C205" s="27"/>
      <c r="D205" s="60"/>
      <c r="E205" s="60"/>
      <c r="F205" s="65"/>
      <c r="G205" s="66"/>
      <c r="H205" s="60"/>
      <c r="I205" s="35"/>
      <c r="J205" s="60"/>
      <c r="K205" s="27"/>
    </row>
    <row r="206" spans="1:11" x14ac:dyDescent="0.25">
      <c r="A206" s="117"/>
      <c r="B206" s="117"/>
      <c r="C206" s="27"/>
      <c r="D206" s="121" t="s">
        <v>130</v>
      </c>
      <c r="E206" s="18">
        <v>2562</v>
      </c>
      <c r="F206" s="18">
        <v>2326</v>
      </c>
      <c r="G206" s="18">
        <v>3753</v>
      </c>
      <c r="H206" s="18">
        <v>8697</v>
      </c>
      <c r="I206" s="18">
        <v>2602</v>
      </c>
      <c r="J206" s="19">
        <v>1.4240392648287383</v>
      </c>
      <c r="K206" s="27"/>
    </row>
    <row r="207" spans="1:11" x14ac:dyDescent="0.25">
      <c r="A207" s="117"/>
      <c r="B207" s="117"/>
      <c r="C207" s="27"/>
      <c r="D207" s="30"/>
      <c r="E207" s="28"/>
      <c r="F207" s="28"/>
      <c r="G207" s="28"/>
      <c r="H207" s="28"/>
      <c r="I207" s="28"/>
      <c r="J207" s="29"/>
      <c r="K207" s="27"/>
    </row>
    <row r="208" spans="1:11" x14ac:dyDescent="0.25">
      <c r="A208" s="117"/>
      <c r="B208" s="117"/>
      <c r="C208" s="27"/>
      <c r="D208" s="30"/>
      <c r="E208" s="28"/>
      <c r="F208" s="28"/>
      <c r="G208" s="28"/>
      <c r="H208" s="28"/>
      <c r="I208" s="28"/>
      <c r="J208" s="29"/>
      <c r="K208" s="27"/>
    </row>
    <row r="209" spans="1:12" ht="26.4" x14ac:dyDescent="0.25">
      <c r="A209" s="117"/>
      <c r="B209" s="117"/>
      <c r="C209" s="27"/>
      <c r="D209" s="122" t="s">
        <v>376</v>
      </c>
      <c r="E209" s="123" t="s">
        <v>181</v>
      </c>
      <c r="F209" s="58" t="s">
        <v>183</v>
      </c>
      <c r="G209" s="58" t="s">
        <v>182</v>
      </c>
      <c r="H209" s="58" t="s">
        <v>123</v>
      </c>
      <c r="I209" s="124" t="s">
        <v>124</v>
      </c>
      <c r="J209" s="57" t="s">
        <v>122</v>
      </c>
      <c r="K209" s="27"/>
    </row>
    <row r="210" spans="1:12" x14ac:dyDescent="0.25">
      <c r="A210" s="117"/>
      <c r="B210" s="117"/>
      <c r="C210" s="27"/>
      <c r="D210" s="146" t="s">
        <v>184</v>
      </c>
      <c r="E210" s="18">
        <v>400</v>
      </c>
      <c r="F210" s="18">
        <v>310</v>
      </c>
      <c r="G210" s="18">
        <v>466</v>
      </c>
      <c r="H210" s="18">
        <v>645</v>
      </c>
      <c r="I210" s="18">
        <v>311</v>
      </c>
      <c r="J210" s="19">
        <f>G210/E210</f>
        <v>1.165</v>
      </c>
      <c r="K210" s="27"/>
    </row>
    <row r="211" spans="1:12" x14ac:dyDescent="0.25">
      <c r="A211" s="117"/>
      <c r="B211" s="117"/>
      <c r="C211" s="27"/>
      <c r="D211" s="146" t="s">
        <v>186</v>
      </c>
      <c r="E211" s="18">
        <v>1236</v>
      </c>
      <c r="F211" s="18">
        <v>1060</v>
      </c>
      <c r="G211" s="18">
        <v>1659</v>
      </c>
      <c r="H211" s="18">
        <v>3370</v>
      </c>
      <c r="I211" s="18">
        <v>1218</v>
      </c>
      <c r="J211" s="19">
        <f t="shared" ref="J211:J216" si="7">G211/E211</f>
        <v>1.3422330097087378</v>
      </c>
      <c r="K211" s="27"/>
    </row>
    <row r="212" spans="1:12" x14ac:dyDescent="0.25">
      <c r="A212" s="117"/>
      <c r="B212" s="117"/>
      <c r="C212" s="27"/>
      <c r="D212" s="17" t="s">
        <v>187</v>
      </c>
      <c r="E212" s="63">
        <f>SUM(E210:E211)</f>
        <v>1636</v>
      </c>
      <c r="F212" s="63">
        <f>SUM(F210:F211)</f>
        <v>1370</v>
      </c>
      <c r="G212" s="63">
        <f>SUM(G210:G211)</f>
        <v>2125</v>
      </c>
      <c r="H212" s="63">
        <f>SUM(H210:H211)</f>
        <v>4015</v>
      </c>
      <c r="I212" s="63">
        <f>SUM(I210:I211)</f>
        <v>1529</v>
      </c>
      <c r="J212" s="61">
        <f t="shared" si="7"/>
        <v>1.2988997555012225</v>
      </c>
      <c r="K212" s="27"/>
    </row>
    <row r="213" spans="1:12" x14ac:dyDescent="0.25">
      <c r="A213" s="117"/>
      <c r="B213" s="117"/>
      <c r="C213" s="27"/>
      <c r="D213" s="146" t="s">
        <v>185</v>
      </c>
      <c r="E213" s="18">
        <v>566</v>
      </c>
      <c r="F213" s="18">
        <v>407</v>
      </c>
      <c r="G213" s="18">
        <v>611</v>
      </c>
      <c r="H213" s="18">
        <v>1026</v>
      </c>
      <c r="I213" s="18">
        <v>408</v>
      </c>
      <c r="J213" s="19">
        <f t="shared" si="7"/>
        <v>1.0795053003533568</v>
      </c>
      <c r="K213" s="27"/>
    </row>
    <row r="214" spans="1:12" x14ac:dyDescent="0.25">
      <c r="A214" s="117"/>
      <c r="B214" s="117"/>
      <c r="C214" s="27"/>
      <c r="D214" s="146" t="s">
        <v>188</v>
      </c>
      <c r="E214" s="18">
        <v>1326</v>
      </c>
      <c r="F214" s="18">
        <v>1266</v>
      </c>
      <c r="G214" s="18">
        <v>2094</v>
      </c>
      <c r="H214" s="18">
        <v>5327</v>
      </c>
      <c r="I214" s="18">
        <v>1384</v>
      </c>
      <c r="J214" s="19">
        <f t="shared" si="7"/>
        <v>1.5791855203619909</v>
      </c>
      <c r="K214" s="27"/>
    </row>
    <row r="215" spans="1:12" x14ac:dyDescent="0.25">
      <c r="A215" s="117"/>
      <c r="B215" s="117"/>
      <c r="C215" s="27"/>
      <c r="D215" s="17" t="s">
        <v>212</v>
      </c>
      <c r="E215" s="63">
        <f>SUM(E213:E214)</f>
        <v>1892</v>
      </c>
      <c r="F215" s="63">
        <f>SUM(F213:F214)</f>
        <v>1673</v>
      </c>
      <c r="G215" s="63">
        <f>SUM(G213:G214)</f>
        <v>2705</v>
      </c>
      <c r="H215" s="63">
        <f>SUM(H213:H214)</f>
        <v>6353</v>
      </c>
      <c r="I215" s="63">
        <f>SUM(I213:I214)</f>
        <v>1792</v>
      </c>
      <c r="J215" s="61">
        <f t="shared" si="7"/>
        <v>1.4297040169133193</v>
      </c>
      <c r="K215" s="27"/>
    </row>
    <row r="216" spans="1:12" x14ac:dyDescent="0.25">
      <c r="A216" s="117"/>
      <c r="B216" s="117"/>
      <c r="C216" s="27"/>
      <c r="D216" s="17" t="s">
        <v>189</v>
      </c>
      <c r="E216" s="63">
        <f>SUM(E215,E212)</f>
        <v>3528</v>
      </c>
      <c r="F216" s="63">
        <f>SUM(F215,F212)</f>
        <v>3043</v>
      </c>
      <c r="G216" s="63">
        <f>SUM(G215,G212)</f>
        <v>4830</v>
      </c>
      <c r="H216" s="63">
        <f>SUM(H215,H212)</f>
        <v>10368</v>
      </c>
      <c r="I216" s="63">
        <f>SUM(I215,I212)</f>
        <v>3321</v>
      </c>
      <c r="J216" s="61">
        <f t="shared" si="7"/>
        <v>1.3690476190476191</v>
      </c>
      <c r="K216" s="27"/>
    </row>
    <row r="217" spans="1:12" x14ac:dyDescent="0.25">
      <c r="A217" s="117"/>
      <c r="B217" s="117"/>
      <c r="C217" s="27"/>
      <c r="D217" s="30"/>
      <c r="E217" s="28"/>
      <c r="F217" s="28"/>
      <c r="G217" s="28"/>
      <c r="H217" s="28"/>
      <c r="I217" s="28"/>
      <c r="J217" s="29"/>
      <c r="K217" s="27"/>
    </row>
    <row r="218" spans="1:12" x14ac:dyDescent="0.25">
      <c r="A218" s="117"/>
      <c r="B218" s="117"/>
      <c r="C218" s="27"/>
      <c r="D218" s="30"/>
      <c r="E218" s="28"/>
      <c r="F218" s="28"/>
      <c r="G218" s="28"/>
      <c r="H218" s="28"/>
      <c r="I218" s="28"/>
      <c r="J218" s="115"/>
      <c r="K218" s="27"/>
    </row>
    <row r="219" spans="1:12" x14ac:dyDescent="0.25">
      <c r="J219" s="98"/>
    </row>
    <row r="220" spans="1:12" x14ac:dyDescent="0.25">
      <c r="J220" s="98"/>
    </row>
    <row r="221" spans="1:12" x14ac:dyDescent="0.25">
      <c r="J221" s="5"/>
    </row>
    <row r="222" spans="1:12" x14ac:dyDescent="0.25">
      <c r="E222" s="103"/>
      <c r="F222" s="100"/>
      <c r="G222" s="100"/>
      <c r="H222" s="100"/>
      <c r="I222" s="104"/>
      <c r="J222" s="5"/>
      <c r="L222" s="99"/>
    </row>
    <row r="223" spans="1:12" x14ac:dyDescent="0.25">
      <c r="F223" s="68"/>
      <c r="I223" s="68"/>
      <c r="J223" s="102"/>
    </row>
    <row r="224" spans="1:12" x14ac:dyDescent="0.25">
      <c r="F224" s="68"/>
      <c r="I224" s="68"/>
      <c r="J224" s="102"/>
    </row>
    <row r="225" spans="9:10" x14ac:dyDescent="0.25">
      <c r="I225" s="5"/>
      <c r="J225" s="5"/>
    </row>
    <row r="226" spans="9:10" x14ac:dyDescent="0.25">
      <c r="J226" s="5"/>
    </row>
    <row r="227" spans="9:10" x14ac:dyDescent="0.25">
      <c r="J227" s="5"/>
    </row>
    <row r="228" spans="9:10" x14ac:dyDescent="0.25">
      <c r="J228" s="5"/>
    </row>
    <row r="229" spans="9:10" x14ac:dyDescent="0.25">
      <c r="J229" s="5"/>
    </row>
    <row r="230" spans="9:10" x14ac:dyDescent="0.25">
      <c r="J230" s="5"/>
    </row>
    <row r="231" spans="9:10" x14ac:dyDescent="0.25">
      <c r="J231" s="5"/>
    </row>
    <row r="232" spans="9:10" x14ac:dyDescent="0.25">
      <c r="J232" s="5"/>
    </row>
    <row r="233" spans="9:10" x14ac:dyDescent="0.25">
      <c r="J233" s="5"/>
    </row>
    <row r="234" spans="9:10" x14ac:dyDescent="0.25">
      <c r="J234" s="5"/>
    </row>
    <row r="235" spans="9:10" x14ac:dyDescent="0.25">
      <c r="J235" s="5"/>
    </row>
    <row r="236" spans="9:10" x14ac:dyDescent="0.25">
      <c r="J236" s="5"/>
    </row>
    <row r="237" spans="9:10" x14ac:dyDescent="0.25">
      <c r="J237" s="5"/>
    </row>
    <row r="238" spans="9:10" x14ac:dyDescent="0.25">
      <c r="J238" s="5"/>
    </row>
    <row r="239" spans="9:10" x14ac:dyDescent="0.25">
      <c r="J239" s="5"/>
    </row>
    <row r="240" spans="9:10" x14ac:dyDescent="0.25">
      <c r="J240" s="5"/>
    </row>
    <row r="241" spans="10:10" x14ac:dyDescent="0.25">
      <c r="J241" s="5"/>
    </row>
    <row r="242" spans="10:10" x14ac:dyDescent="0.25">
      <c r="J242" s="5"/>
    </row>
    <row r="243" spans="10:10" x14ac:dyDescent="0.25">
      <c r="J243" s="5"/>
    </row>
    <row r="244" spans="10:10" x14ac:dyDescent="0.25">
      <c r="J244" s="5"/>
    </row>
    <row r="245" spans="10:10" x14ac:dyDescent="0.25">
      <c r="J245" s="5"/>
    </row>
    <row r="246" spans="10:10" x14ac:dyDescent="0.25">
      <c r="J246" s="5"/>
    </row>
    <row r="247" spans="10:10" x14ac:dyDescent="0.25">
      <c r="J247" s="5"/>
    </row>
    <row r="248" spans="10:10" x14ac:dyDescent="0.25">
      <c r="J248" s="5"/>
    </row>
    <row r="249" spans="10:10" x14ac:dyDescent="0.25">
      <c r="J249" s="5"/>
    </row>
    <row r="250" spans="10:10" x14ac:dyDescent="0.25">
      <c r="J250" s="5"/>
    </row>
    <row r="251" spans="10:10" x14ac:dyDescent="0.25">
      <c r="J251" s="5"/>
    </row>
    <row r="252" spans="10:10" x14ac:dyDescent="0.25">
      <c r="J252" s="5"/>
    </row>
    <row r="253" spans="10:10" x14ac:dyDescent="0.25">
      <c r="J253" s="5"/>
    </row>
    <row r="254" spans="10:10" x14ac:dyDescent="0.25">
      <c r="J254" s="5"/>
    </row>
    <row r="255" spans="10:10" x14ac:dyDescent="0.25">
      <c r="J255" s="5"/>
    </row>
    <row r="256" spans="10:10" x14ac:dyDescent="0.25">
      <c r="J256" s="5"/>
    </row>
    <row r="257" spans="10:10" x14ac:dyDescent="0.25">
      <c r="J257" s="5"/>
    </row>
    <row r="258" spans="10:10" x14ac:dyDescent="0.25">
      <c r="J258" s="5"/>
    </row>
    <row r="259" spans="10:10" x14ac:dyDescent="0.25">
      <c r="J259" s="5"/>
    </row>
    <row r="260" spans="10:10" x14ac:dyDescent="0.25">
      <c r="J260" s="5"/>
    </row>
    <row r="261" spans="10:10" x14ac:dyDescent="0.25">
      <c r="J261" s="5"/>
    </row>
    <row r="262" spans="10:10" x14ac:dyDescent="0.25">
      <c r="J262" s="5"/>
    </row>
    <row r="263" spans="10:10" x14ac:dyDescent="0.25">
      <c r="J263" s="5"/>
    </row>
    <row r="264" spans="10:10" x14ac:dyDescent="0.25">
      <c r="J264" s="5"/>
    </row>
    <row r="265" spans="10:10" x14ac:dyDescent="0.25">
      <c r="J265" s="5"/>
    </row>
    <row r="266" spans="10:10" x14ac:dyDescent="0.25">
      <c r="J266" s="5"/>
    </row>
    <row r="267" spans="10:10" x14ac:dyDescent="0.25">
      <c r="J267" s="5"/>
    </row>
    <row r="268" spans="10:10" x14ac:dyDescent="0.25">
      <c r="J268" s="5"/>
    </row>
    <row r="269" spans="10:10" x14ac:dyDescent="0.25">
      <c r="J269" s="5"/>
    </row>
    <row r="270" spans="10:10" x14ac:dyDescent="0.25">
      <c r="J270" s="5"/>
    </row>
    <row r="271" spans="10:10" x14ac:dyDescent="0.25">
      <c r="J271" s="5"/>
    </row>
    <row r="272" spans="10:10" x14ac:dyDescent="0.25">
      <c r="J272" s="5"/>
    </row>
    <row r="273" spans="10:10" x14ac:dyDescent="0.25">
      <c r="J273" s="5"/>
    </row>
    <row r="274" spans="10:10" x14ac:dyDescent="0.25">
      <c r="J274" s="5"/>
    </row>
    <row r="275" spans="10:10" x14ac:dyDescent="0.25">
      <c r="J275" s="5"/>
    </row>
    <row r="276" spans="10:10" x14ac:dyDescent="0.25">
      <c r="J276" s="5"/>
    </row>
    <row r="277" spans="10:10" x14ac:dyDescent="0.25">
      <c r="J277" s="5"/>
    </row>
    <row r="278" spans="10:10" x14ac:dyDescent="0.25">
      <c r="J278" s="5"/>
    </row>
    <row r="279" spans="10:10" x14ac:dyDescent="0.25">
      <c r="J279" s="5"/>
    </row>
    <row r="280" spans="10:10" x14ac:dyDescent="0.25">
      <c r="J280" s="5"/>
    </row>
    <row r="281" spans="10:10" x14ac:dyDescent="0.25">
      <c r="J281" s="5"/>
    </row>
    <row r="282" spans="10:10" x14ac:dyDescent="0.25">
      <c r="J282" s="5"/>
    </row>
    <row r="283" spans="10:10" x14ac:dyDescent="0.25">
      <c r="J283" s="5"/>
    </row>
    <row r="284" spans="10:10" x14ac:dyDescent="0.25">
      <c r="J284" s="5"/>
    </row>
    <row r="285" spans="10:10" x14ac:dyDescent="0.25">
      <c r="J285" s="5"/>
    </row>
    <row r="286" spans="10:10" x14ac:dyDescent="0.25">
      <c r="J286" s="5"/>
    </row>
    <row r="287" spans="10:10" x14ac:dyDescent="0.25">
      <c r="J287" s="5"/>
    </row>
    <row r="288" spans="10:10" x14ac:dyDescent="0.25">
      <c r="J288" s="5"/>
    </row>
    <row r="289" spans="10:10" x14ac:dyDescent="0.25">
      <c r="J289" s="5"/>
    </row>
    <row r="290" spans="10:10" x14ac:dyDescent="0.25">
      <c r="J290" s="5"/>
    </row>
    <row r="291" spans="10:10" x14ac:dyDescent="0.25">
      <c r="J291" s="5"/>
    </row>
    <row r="292" spans="10:10" x14ac:dyDescent="0.25">
      <c r="J292" s="5"/>
    </row>
    <row r="293" spans="10:10" x14ac:dyDescent="0.25">
      <c r="J293" s="5"/>
    </row>
    <row r="294" spans="10:10" x14ac:dyDescent="0.25">
      <c r="J294" s="5"/>
    </row>
    <row r="295" spans="10:10" x14ac:dyDescent="0.25">
      <c r="J295" s="5"/>
    </row>
    <row r="296" spans="10:10" x14ac:dyDescent="0.25">
      <c r="J296" s="5"/>
    </row>
    <row r="297" spans="10:10" x14ac:dyDescent="0.25">
      <c r="J297" s="5"/>
    </row>
    <row r="298" spans="10:10" x14ac:dyDescent="0.25">
      <c r="J298" s="5"/>
    </row>
    <row r="299" spans="10:10" x14ac:dyDescent="0.25">
      <c r="J299" s="5"/>
    </row>
    <row r="300" spans="10:10" x14ac:dyDescent="0.25">
      <c r="J300" s="5"/>
    </row>
    <row r="301" spans="10:10" x14ac:dyDescent="0.25">
      <c r="J301" s="5"/>
    </row>
    <row r="302" spans="10:10" x14ac:dyDescent="0.25">
      <c r="J302" s="5"/>
    </row>
    <row r="303" spans="10:10" x14ac:dyDescent="0.25">
      <c r="J303" s="5"/>
    </row>
    <row r="304" spans="10:10" x14ac:dyDescent="0.25">
      <c r="J304" s="5"/>
    </row>
    <row r="305" spans="10:10" x14ac:dyDescent="0.25">
      <c r="J305" s="5"/>
    </row>
    <row r="306" spans="10:10" x14ac:dyDescent="0.25">
      <c r="J306" s="5"/>
    </row>
    <row r="307" spans="10:10" x14ac:dyDescent="0.25">
      <c r="J307" s="5"/>
    </row>
    <row r="308" spans="10:10" x14ac:dyDescent="0.25">
      <c r="J308" s="5"/>
    </row>
    <row r="309" spans="10:10" x14ac:dyDescent="0.25">
      <c r="J309" s="5"/>
    </row>
    <row r="310" spans="10:10" x14ac:dyDescent="0.25">
      <c r="J310" s="5"/>
    </row>
  </sheetData>
  <mergeCells count="3">
    <mergeCell ref="A2:B2"/>
    <mergeCell ref="F190:F191"/>
    <mergeCell ref="F186:F187"/>
  </mergeCells>
  <printOptions horizontalCentered="1"/>
  <pageMargins left="0.39370078740157483" right="0.39370078740157483" top="0.59055118110236227" bottom="0.59055118110236227" header="0" footer="0"/>
  <pageSetup paperSize="9" scale="90" firstPageNumber="21" orientation="landscape" useFirstPageNumber="1" r:id="rId1"/>
  <headerFooter alignWithMargins="0">
    <oddFooter>&amp;L&amp;8Rectorat - SAIO&amp;C&amp;P&amp;R&amp;8Tableaux doc références 2002 - prépro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75" workbookViewId="0">
      <selection activeCell="A20" sqref="A20:N20"/>
    </sheetView>
  </sheetViews>
  <sheetFormatPr defaultColWidth="11.44140625" defaultRowHeight="13.2" x14ac:dyDescent="0.25"/>
  <cols>
    <col min="1" max="1" width="18.33203125" style="27" customWidth="1"/>
    <col min="2" max="2" width="8" style="27" customWidth="1"/>
    <col min="3" max="3" width="9.5546875" style="27" customWidth="1"/>
    <col min="4" max="4" width="7.5546875" style="27" customWidth="1"/>
    <col min="5" max="5" width="9.6640625" style="27" customWidth="1"/>
    <col min="6" max="6" width="9.109375" style="27" customWidth="1"/>
    <col min="7" max="7" width="8.109375" style="27" customWidth="1"/>
    <col min="8" max="8" width="8.44140625" style="27" customWidth="1"/>
    <col min="9" max="9" width="9.88671875" style="27" customWidth="1"/>
    <col min="10" max="10" width="8.109375" style="27" customWidth="1"/>
    <col min="11" max="11" width="2.88671875" style="27" customWidth="1"/>
    <col min="12" max="14" width="11.44140625" style="27"/>
    <col min="15" max="16384" width="11.44140625" style="8"/>
  </cols>
  <sheetData>
    <row r="1" spans="1:15" ht="13.8" x14ac:dyDescent="0.25">
      <c r="A1" s="611" t="s">
        <v>209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27"/>
    </row>
    <row r="2" spans="1:15" x14ac:dyDescent="0.25">
      <c r="O2" s="27"/>
    </row>
    <row r="3" spans="1:15" ht="33" customHeight="1" x14ac:dyDescent="0.25">
      <c r="A3" s="179" t="s">
        <v>193</v>
      </c>
      <c r="B3" s="180" t="s">
        <v>375</v>
      </c>
      <c r="C3" s="180" t="s">
        <v>335</v>
      </c>
      <c r="D3" s="180" t="s">
        <v>336</v>
      </c>
      <c r="E3" s="180" t="s">
        <v>337</v>
      </c>
      <c r="F3" s="180" t="s">
        <v>199</v>
      </c>
      <c r="G3" s="180" t="s">
        <v>338</v>
      </c>
      <c r="H3" s="180" t="s">
        <v>339</v>
      </c>
      <c r="I3" s="180" t="s">
        <v>198</v>
      </c>
      <c r="J3" s="180" t="s">
        <v>200</v>
      </c>
      <c r="L3" s="180" t="s">
        <v>203</v>
      </c>
      <c r="M3" s="180" t="s">
        <v>205</v>
      </c>
      <c r="N3" s="180" t="s">
        <v>206</v>
      </c>
      <c r="O3" s="27"/>
    </row>
    <row r="4" spans="1:15" x14ac:dyDescent="0.25">
      <c r="A4" s="181" t="s">
        <v>10</v>
      </c>
      <c r="B4" s="39">
        <v>1529</v>
      </c>
      <c r="C4" s="39">
        <v>401</v>
      </c>
      <c r="D4" s="39">
        <v>400</v>
      </c>
      <c r="E4" s="39">
        <v>614</v>
      </c>
      <c r="F4" s="182">
        <f t="shared" ref="F4:F9" si="0">D4/C4</f>
        <v>0.99750623441396513</v>
      </c>
      <c r="G4" s="39">
        <v>250</v>
      </c>
      <c r="H4" s="39">
        <v>243</v>
      </c>
      <c r="I4" s="39">
        <v>405</v>
      </c>
      <c r="J4" s="39">
        <v>281</v>
      </c>
      <c r="L4" s="183">
        <f>B4/$B$17</f>
        <v>0.28930936613055819</v>
      </c>
      <c r="M4" s="183">
        <f>C4/$C$17</f>
        <v>0.41511387163561075</v>
      </c>
      <c r="N4" s="183">
        <f>D4/$D$17</f>
        <v>0.37140204271123489</v>
      </c>
      <c r="O4" s="27"/>
    </row>
    <row r="5" spans="1:15" x14ac:dyDescent="0.25">
      <c r="A5" s="181" t="s">
        <v>3</v>
      </c>
      <c r="B5" s="39">
        <v>564</v>
      </c>
      <c r="C5" s="39">
        <v>34</v>
      </c>
      <c r="D5" s="39">
        <v>45</v>
      </c>
      <c r="E5" s="39">
        <v>72</v>
      </c>
      <c r="F5" s="182">
        <f t="shared" si="0"/>
        <v>1.3235294117647058</v>
      </c>
      <c r="G5" s="39">
        <v>34</v>
      </c>
      <c r="H5" s="39">
        <v>32</v>
      </c>
      <c r="I5" s="39">
        <v>47</v>
      </c>
      <c r="J5" s="39">
        <v>47</v>
      </c>
      <c r="L5" s="183">
        <f t="shared" ref="L5:L17" si="1">B5/$B$17</f>
        <v>0.10671712393566699</v>
      </c>
      <c r="M5" s="183">
        <f t="shared" ref="M5:M17" si="2">C5/$C$17</f>
        <v>3.5196687370600416E-2</v>
      </c>
      <c r="N5" s="183">
        <f t="shared" ref="N5:N17" si="3">D5/$D$17</f>
        <v>4.1782729805013928E-2</v>
      </c>
      <c r="O5" s="27"/>
    </row>
    <row r="6" spans="1:15" x14ac:dyDescent="0.25">
      <c r="A6" s="181" t="s">
        <v>95</v>
      </c>
      <c r="B6" s="39">
        <v>263</v>
      </c>
      <c r="C6" s="39">
        <v>34</v>
      </c>
      <c r="D6" s="39">
        <v>42</v>
      </c>
      <c r="E6" s="39">
        <v>60</v>
      </c>
      <c r="F6" s="182">
        <f t="shared" si="0"/>
        <v>1.2352941176470589</v>
      </c>
      <c r="G6" s="39">
        <v>34</v>
      </c>
      <c r="H6" s="39">
        <v>26</v>
      </c>
      <c r="I6" s="39">
        <v>36</v>
      </c>
      <c r="J6" s="39">
        <v>36</v>
      </c>
      <c r="L6" s="183">
        <f t="shared" si="1"/>
        <v>4.9763481551561024E-2</v>
      </c>
      <c r="M6" s="183">
        <f t="shared" si="2"/>
        <v>3.5196687370600416E-2</v>
      </c>
      <c r="N6" s="183">
        <f t="shared" si="3"/>
        <v>3.8997214484679667E-2</v>
      </c>
      <c r="O6" s="27"/>
    </row>
    <row r="7" spans="1:15" x14ac:dyDescent="0.25">
      <c r="A7" s="181" t="s">
        <v>1</v>
      </c>
      <c r="B7" s="39">
        <v>376</v>
      </c>
      <c r="C7" s="39">
        <v>43</v>
      </c>
      <c r="D7" s="39">
        <v>40</v>
      </c>
      <c r="E7" s="39">
        <v>52</v>
      </c>
      <c r="F7" s="182">
        <f t="shared" si="0"/>
        <v>0.93023255813953487</v>
      </c>
      <c r="G7" s="39">
        <v>32</v>
      </c>
      <c r="H7" s="39">
        <v>28</v>
      </c>
      <c r="I7" s="39">
        <v>43</v>
      </c>
      <c r="J7" s="39">
        <v>25</v>
      </c>
      <c r="L7" s="183">
        <f t="shared" si="1"/>
        <v>7.1144749290444662E-2</v>
      </c>
      <c r="M7" s="183">
        <f t="shared" si="2"/>
        <v>4.4513457556935816E-2</v>
      </c>
      <c r="N7" s="183">
        <f t="shared" si="3"/>
        <v>3.7140204271123488E-2</v>
      </c>
      <c r="O7" s="27"/>
    </row>
    <row r="8" spans="1:15" x14ac:dyDescent="0.25">
      <c r="A8" s="181" t="s">
        <v>5</v>
      </c>
      <c r="B8" s="39">
        <v>285</v>
      </c>
      <c r="C8" s="39">
        <v>33</v>
      </c>
      <c r="D8" s="39">
        <v>39</v>
      </c>
      <c r="E8" s="39">
        <v>59</v>
      </c>
      <c r="F8" s="182">
        <f t="shared" si="0"/>
        <v>1.1818181818181819</v>
      </c>
      <c r="G8" s="39">
        <v>28</v>
      </c>
      <c r="H8" s="39">
        <v>29</v>
      </c>
      <c r="I8" s="39">
        <v>38</v>
      </c>
      <c r="J8" s="39">
        <v>31</v>
      </c>
      <c r="L8" s="183">
        <f t="shared" si="1"/>
        <v>5.392620624408704E-2</v>
      </c>
      <c r="M8" s="183">
        <f t="shared" si="2"/>
        <v>3.4161490683229816E-2</v>
      </c>
      <c r="N8" s="183">
        <f t="shared" si="3"/>
        <v>3.6211699164345405E-2</v>
      </c>
      <c r="O8" s="27"/>
    </row>
    <row r="9" spans="1:15" x14ac:dyDescent="0.25">
      <c r="A9" s="17" t="s">
        <v>146</v>
      </c>
      <c r="B9" s="63">
        <f>SUM(B4:B8)</f>
        <v>3017</v>
      </c>
      <c r="C9" s="63">
        <f>SUM(C4:C8)</f>
        <v>545</v>
      </c>
      <c r="D9" s="63">
        <f>SUM(D4:D8)</f>
        <v>566</v>
      </c>
      <c r="E9" s="63">
        <f>SUM(E4:E8)</f>
        <v>857</v>
      </c>
      <c r="F9" s="61">
        <f t="shared" si="0"/>
        <v>1.0385321100917431</v>
      </c>
      <c r="G9" s="63">
        <f>SUM(G4:G8)</f>
        <v>378</v>
      </c>
      <c r="H9" s="63">
        <f>SUM(H4:H8)</f>
        <v>358</v>
      </c>
      <c r="I9" s="63">
        <f>SUM(I4:I8)</f>
        <v>569</v>
      </c>
      <c r="J9" s="63">
        <f>SUM(J4:J8)</f>
        <v>420</v>
      </c>
      <c r="L9" s="184">
        <f t="shared" si="1"/>
        <v>0.57086092715231784</v>
      </c>
      <c r="M9" s="184">
        <f t="shared" si="2"/>
        <v>0.56418219461697727</v>
      </c>
      <c r="N9" s="184">
        <f t="shared" si="3"/>
        <v>0.52553389043639742</v>
      </c>
      <c r="O9" s="27"/>
    </row>
    <row r="10" spans="1:15" x14ac:dyDescent="0.25">
      <c r="A10" s="181" t="s">
        <v>7</v>
      </c>
      <c r="B10" s="39">
        <v>471</v>
      </c>
      <c r="C10" s="39">
        <v>143</v>
      </c>
      <c r="D10" s="39">
        <v>148</v>
      </c>
      <c r="E10" s="39">
        <v>269</v>
      </c>
      <c r="F10" s="182">
        <f t="shared" ref="F10:F17" si="4">D10/C10</f>
        <v>1.034965034965035</v>
      </c>
      <c r="G10" s="39">
        <v>99</v>
      </c>
      <c r="H10" s="39">
        <v>135</v>
      </c>
      <c r="I10" s="39">
        <v>145</v>
      </c>
      <c r="J10" s="39">
        <v>116</v>
      </c>
      <c r="L10" s="183">
        <f t="shared" si="1"/>
        <v>8.9120151371806997E-2</v>
      </c>
      <c r="M10" s="183">
        <f t="shared" si="2"/>
        <v>0.14803312629399587</v>
      </c>
      <c r="N10" s="183">
        <f t="shared" si="3"/>
        <v>0.13741875580315691</v>
      </c>
      <c r="O10" s="27"/>
    </row>
    <row r="11" spans="1:15" x14ac:dyDescent="0.25">
      <c r="A11" s="181" t="s">
        <v>26</v>
      </c>
      <c r="B11" s="39">
        <v>237</v>
      </c>
      <c r="C11" s="39">
        <v>47</v>
      </c>
      <c r="D11" s="39">
        <v>50</v>
      </c>
      <c r="E11" s="39">
        <v>83</v>
      </c>
      <c r="F11" s="182">
        <f t="shared" si="4"/>
        <v>1.0638297872340425</v>
      </c>
      <c r="G11" s="39">
        <v>42</v>
      </c>
      <c r="H11" s="39">
        <v>45</v>
      </c>
      <c r="I11" s="39">
        <v>59</v>
      </c>
      <c r="J11" s="39">
        <v>59</v>
      </c>
      <c r="L11" s="183">
        <f t="shared" si="1"/>
        <v>4.4843897824030275E-2</v>
      </c>
      <c r="M11" s="183">
        <f t="shared" si="2"/>
        <v>4.8654244306418216E-2</v>
      </c>
      <c r="N11" s="183">
        <f t="shared" si="3"/>
        <v>4.6425255338904362E-2</v>
      </c>
      <c r="O11" s="27"/>
    </row>
    <row r="12" spans="1:15" x14ac:dyDescent="0.25">
      <c r="A12" s="181" t="s">
        <v>6</v>
      </c>
      <c r="B12" s="39">
        <v>1083</v>
      </c>
      <c r="C12" s="39">
        <v>172</v>
      </c>
      <c r="D12" s="39">
        <v>238</v>
      </c>
      <c r="E12" s="39">
        <v>353</v>
      </c>
      <c r="F12" s="182">
        <f t="shared" si="4"/>
        <v>1.3837209302325582</v>
      </c>
      <c r="G12" s="39">
        <v>141</v>
      </c>
      <c r="H12" s="39">
        <v>124</v>
      </c>
      <c r="I12" s="39">
        <v>152</v>
      </c>
      <c r="J12" s="39">
        <v>125</v>
      </c>
      <c r="L12" s="183">
        <f t="shared" si="1"/>
        <v>0.20491958372753075</v>
      </c>
      <c r="M12" s="183">
        <f t="shared" si="2"/>
        <v>0.17805383022774326</v>
      </c>
      <c r="N12" s="183">
        <f t="shared" si="3"/>
        <v>0.22098421541318478</v>
      </c>
      <c r="O12" s="27"/>
    </row>
    <row r="13" spans="1:15" x14ac:dyDescent="0.25">
      <c r="A13" s="181" t="s">
        <v>195</v>
      </c>
      <c r="B13" s="39">
        <v>170</v>
      </c>
      <c r="C13" s="39">
        <v>41</v>
      </c>
      <c r="D13" s="39">
        <v>59</v>
      </c>
      <c r="E13" s="39">
        <v>78</v>
      </c>
      <c r="F13" s="182">
        <f t="shared" si="4"/>
        <v>1.4390243902439024</v>
      </c>
      <c r="G13" s="39">
        <v>41</v>
      </c>
      <c r="H13" s="39">
        <v>42</v>
      </c>
      <c r="I13" s="39">
        <v>48</v>
      </c>
      <c r="J13" s="39">
        <v>48</v>
      </c>
      <c r="L13" s="183">
        <f t="shared" si="1"/>
        <v>3.2166508987701042E-2</v>
      </c>
      <c r="M13" s="183">
        <f t="shared" si="2"/>
        <v>4.2443064182194616E-2</v>
      </c>
      <c r="N13" s="183">
        <f t="shared" si="3"/>
        <v>5.4781801299907153E-2</v>
      </c>
      <c r="O13" s="27"/>
    </row>
    <row r="14" spans="1:15" x14ac:dyDescent="0.25">
      <c r="A14" s="181" t="s">
        <v>25</v>
      </c>
      <c r="B14" s="39">
        <v>136</v>
      </c>
      <c r="C14" s="39">
        <v>12</v>
      </c>
      <c r="D14" s="39">
        <v>11</v>
      </c>
      <c r="E14" s="39">
        <v>15</v>
      </c>
      <c r="F14" s="182">
        <f t="shared" si="4"/>
        <v>0.91666666666666663</v>
      </c>
      <c r="G14" s="39">
        <v>12</v>
      </c>
      <c r="H14" s="39">
        <v>9</v>
      </c>
      <c r="I14" s="39">
        <v>4</v>
      </c>
      <c r="J14" s="39">
        <v>4</v>
      </c>
      <c r="L14" s="183">
        <f t="shared" si="1"/>
        <v>2.5733207190160833E-2</v>
      </c>
      <c r="M14" s="183">
        <f t="shared" si="2"/>
        <v>1.2422360248447204E-2</v>
      </c>
      <c r="N14" s="183">
        <f t="shared" si="3"/>
        <v>1.021355617455896E-2</v>
      </c>
      <c r="O14" s="27"/>
    </row>
    <row r="15" spans="1:15" x14ac:dyDescent="0.25">
      <c r="A15" s="181" t="s">
        <v>12</v>
      </c>
      <c r="B15" s="39">
        <v>171</v>
      </c>
      <c r="C15" s="39">
        <v>6</v>
      </c>
      <c r="D15" s="39">
        <v>5</v>
      </c>
      <c r="E15" s="39">
        <v>16</v>
      </c>
      <c r="F15" s="182">
        <f t="shared" si="4"/>
        <v>0.83333333333333337</v>
      </c>
      <c r="G15" s="39">
        <v>6</v>
      </c>
      <c r="H15" s="39">
        <v>3</v>
      </c>
      <c r="I15" s="39">
        <v>4</v>
      </c>
      <c r="J15" s="39">
        <v>4</v>
      </c>
      <c r="L15" s="183">
        <f t="shared" si="1"/>
        <v>3.2355723746452222E-2</v>
      </c>
      <c r="M15" s="183">
        <f t="shared" si="2"/>
        <v>6.2111801242236021E-3</v>
      </c>
      <c r="N15" s="183">
        <f t="shared" si="3"/>
        <v>4.642525533890436E-3</v>
      </c>
      <c r="O15" s="27"/>
    </row>
    <row r="16" spans="1:15" x14ac:dyDescent="0.25">
      <c r="A16" s="17" t="s">
        <v>147</v>
      </c>
      <c r="B16" s="63">
        <f>SUM(B10:B15)</f>
        <v>2268</v>
      </c>
      <c r="C16" s="63">
        <f>SUM(C10:C15)</f>
        <v>421</v>
      </c>
      <c r="D16" s="63">
        <f>SUM(D10:D15)</f>
        <v>511</v>
      </c>
      <c r="E16" s="63">
        <f>SUM(E10:E15)</f>
        <v>814</v>
      </c>
      <c r="F16" s="61">
        <f t="shared" si="4"/>
        <v>1.2137767220902613</v>
      </c>
      <c r="G16" s="63">
        <f>SUM(G10:G15)</f>
        <v>341</v>
      </c>
      <c r="H16" s="63">
        <f>SUM(H10:H15)</f>
        <v>358</v>
      </c>
      <c r="I16" s="63">
        <f>SUM(I10:I15)</f>
        <v>412</v>
      </c>
      <c r="J16" s="63">
        <f>SUM(J10:J15)</f>
        <v>356</v>
      </c>
      <c r="L16" s="184">
        <f t="shared" si="1"/>
        <v>0.4291390728476821</v>
      </c>
      <c r="M16" s="184">
        <f t="shared" si="2"/>
        <v>0.43581780538302278</v>
      </c>
      <c r="N16" s="184">
        <f t="shared" si="3"/>
        <v>0.47446610956360258</v>
      </c>
      <c r="O16" s="27"/>
    </row>
    <row r="17" spans="1:16" x14ac:dyDescent="0.25">
      <c r="A17" s="17" t="s">
        <v>201</v>
      </c>
      <c r="B17" s="63">
        <f>SUM(B16,B9)</f>
        <v>5285</v>
      </c>
      <c r="C17" s="63">
        <f>SUM(C16,C9)</f>
        <v>966</v>
      </c>
      <c r="D17" s="63">
        <f>SUM(D16,D9)</f>
        <v>1077</v>
      </c>
      <c r="E17" s="63">
        <f>SUM(E16,E9)</f>
        <v>1671</v>
      </c>
      <c r="F17" s="61">
        <f t="shared" si="4"/>
        <v>1.1149068322981366</v>
      </c>
      <c r="G17" s="63">
        <f>SUM(G16,G9)</f>
        <v>719</v>
      </c>
      <c r="H17" s="63">
        <f>SUM(H16,H9)</f>
        <v>716</v>
      </c>
      <c r="I17" s="63">
        <f>SUM(I16,I9)</f>
        <v>981</v>
      </c>
      <c r="J17" s="63">
        <f>SUM(J16,J9)</f>
        <v>776</v>
      </c>
      <c r="L17" s="184">
        <f t="shared" si="1"/>
        <v>1</v>
      </c>
      <c r="M17" s="184">
        <f t="shared" si="2"/>
        <v>1</v>
      </c>
      <c r="N17" s="184">
        <f t="shared" si="3"/>
        <v>1</v>
      </c>
      <c r="O17" s="27"/>
    </row>
    <row r="18" spans="1:16" x14ac:dyDescent="0.25">
      <c r="O18" s="27"/>
    </row>
    <row r="19" spans="1:16" x14ac:dyDescent="0.25">
      <c r="O19" s="27"/>
    </row>
    <row r="20" spans="1:16" ht="13.8" x14ac:dyDescent="0.25">
      <c r="A20" s="611" t="s">
        <v>210</v>
      </c>
      <c r="B20" s="611"/>
      <c r="C20" s="611"/>
      <c r="D20" s="611"/>
      <c r="E20" s="611"/>
      <c r="F20" s="611"/>
      <c r="G20" s="611"/>
      <c r="H20" s="611"/>
      <c r="I20" s="611"/>
      <c r="J20" s="611"/>
      <c r="K20" s="611"/>
      <c r="L20" s="611"/>
      <c r="M20" s="611"/>
      <c r="N20" s="611"/>
      <c r="O20" s="27"/>
    </row>
    <row r="21" spans="1:16" x14ac:dyDescent="0.25">
      <c r="O21" s="27"/>
    </row>
    <row r="22" spans="1:16" ht="30.6" x14ac:dyDescent="0.25">
      <c r="A22" s="179" t="s">
        <v>193</v>
      </c>
      <c r="B22" s="180" t="s">
        <v>375</v>
      </c>
      <c r="C22" s="180" t="s">
        <v>335</v>
      </c>
      <c r="D22" s="180" t="s">
        <v>336</v>
      </c>
      <c r="E22" s="180" t="s">
        <v>337</v>
      </c>
      <c r="F22" s="180" t="s">
        <v>199</v>
      </c>
      <c r="G22" s="180" t="s">
        <v>338</v>
      </c>
      <c r="H22" s="180" t="s">
        <v>339</v>
      </c>
      <c r="I22" s="180" t="s">
        <v>198</v>
      </c>
      <c r="J22" s="180" t="s">
        <v>200</v>
      </c>
      <c r="L22" s="180" t="s">
        <v>203</v>
      </c>
      <c r="M22" s="180" t="s">
        <v>205</v>
      </c>
      <c r="N22" s="180" t="s">
        <v>206</v>
      </c>
      <c r="O22" s="27"/>
    </row>
    <row r="23" spans="1:16" x14ac:dyDescent="0.25">
      <c r="A23" s="181" t="s">
        <v>10</v>
      </c>
      <c r="B23" s="39">
        <v>1529</v>
      </c>
      <c r="C23" s="39">
        <v>666</v>
      </c>
      <c r="D23" s="39">
        <v>1180</v>
      </c>
      <c r="E23" s="39">
        <v>2839</v>
      </c>
      <c r="F23" s="182">
        <v>1.7717717717717718</v>
      </c>
      <c r="G23" s="39">
        <v>672</v>
      </c>
      <c r="H23" s="39">
        <v>625</v>
      </c>
      <c r="I23" s="39">
        <v>666</v>
      </c>
      <c r="J23" s="37">
        <v>730</v>
      </c>
      <c r="K23" s="34"/>
      <c r="L23" s="183">
        <f>B23/$B$36</f>
        <v>0.28930936613055819</v>
      </c>
      <c r="M23" s="183">
        <f>C23/$C$36</f>
        <v>0.25995316159250587</v>
      </c>
      <c r="N23" s="183">
        <f>D23/$D$36</f>
        <v>0.31441513455901943</v>
      </c>
      <c r="O23" s="27"/>
    </row>
    <row r="24" spans="1:16" x14ac:dyDescent="0.25">
      <c r="A24" s="181" t="s">
        <v>3</v>
      </c>
      <c r="B24" s="39">
        <v>564</v>
      </c>
      <c r="C24" s="39">
        <v>303</v>
      </c>
      <c r="D24" s="39">
        <v>364</v>
      </c>
      <c r="E24" s="39">
        <v>772</v>
      </c>
      <c r="F24" s="182">
        <v>1.2013201320132014</v>
      </c>
      <c r="G24" s="185">
        <v>300</v>
      </c>
      <c r="H24" s="186">
        <v>247</v>
      </c>
      <c r="I24" s="39">
        <v>309</v>
      </c>
      <c r="J24" s="186">
        <v>324</v>
      </c>
      <c r="K24" s="34"/>
      <c r="L24" s="183">
        <f t="shared" ref="L24:L36" si="5">B24/$B$36</f>
        <v>0.10671712393566699</v>
      </c>
      <c r="M24" s="183">
        <f t="shared" ref="M24:M36" si="6">C24/$C$36</f>
        <v>0.11826697892271663</v>
      </c>
      <c r="N24" s="183">
        <f t="shared" ref="N24:N36" si="7">D24/$D$36</f>
        <v>9.6989075406341593E-2</v>
      </c>
      <c r="O24" s="27"/>
    </row>
    <row r="25" spans="1:16" x14ac:dyDescent="0.25">
      <c r="A25" s="181" t="s">
        <v>95</v>
      </c>
      <c r="B25" s="39">
        <v>263</v>
      </c>
      <c r="C25" s="39">
        <v>138</v>
      </c>
      <c r="D25" s="39">
        <v>176</v>
      </c>
      <c r="E25" s="39">
        <v>340</v>
      </c>
      <c r="F25" s="182">
        <v>1.2753623188405796</v>
      </c>
      <c r="G25" s="39">
        <v>142</v>
      </c>
      <c r="H25" s="39">
        <v>127</v>
      </c>
      <c r="I25" s="39">
        <v>138</v>
      </c>
      <c r="J25" s="39">
        <v>153</v>
      </c>
      <c r="K25" s="34"/>
      <c r="L25" s="183">
        <f t="shared" si="5"/>
        <v>4.9763481551561024E-2</v>
      </c>
      <c r="M25" s="183">
        <f t="shared" si="6"/>
        <v>5.3864168618266976E-2</v>
      </c>
      <c r="N25" s="183">
        <f t="shared" si="7"/>
        <v>4.6895816679989343E-2</v>
      </c>
      <c r="O25" s="27"/>
    </row>
    <row r="26" spans="1:16" x14ac:dyDescent="0.25">
      <c r="A26" s="181" t="s">
        <v>1</v>
      </c>
      <c r="B26" s="39">
        <v>376</v>
      </c>
      <c r="C26" s="39">
        <v>216</v>
      </c>
      <c r="D26" s="39">
        <v>263</v>
      </c>
      <c r="E26" s="39">
        <v>596</v>
      </c>
      <c r="F26" s="182">
        <v>1.2175925925925926</v>
      </c>
      <c r="G26" s="39">
        <v>220</v>
      </c>
      <c r="H26" s="39">
        <v>199</v>
      </c>
      <c r="I26" s="39">
        <v>228</v>
      </c>
      <c r="J26" s="39">
        <v>220</v>
      </c>
      <c r="K26" s="34"/>
      <c r="L26" s="183">
        <f t="shared" si="5"/>
        <v>7.1144749290444662E-2</v>
      </c>
      <c r="M26" s="183">
        <f t="shared" si="6"/>
        <v>8.4309133489461355E-2</v>
      </c>
      <c r="N26" s="183">
        <f t="shared" si="7"/>
        <v>7.0077271516120435E-2</v>
      </c>
      <c r="O26" s="27"/>
      <c r="P26" s="8">
        <f>75*3</f>
        <v>225</v>
      </c>
    </row>
    <row r="27" spans="1:16" x14ac:dyDescent="0.25">
      <c r="A27" s="181" t="s">
        <v>5</v>
      </c>
      <c r="B27" s="39">
        <v>285</v>
      </c>
      <c r="C27" s="39">
        <v>132</v>
      </c>
      <c r="D27" s="39">
        <v>194</v>
      </c>
      <c r="E27" s="39">
        <v>369</v>
      </c>
      <c r="F27" s="182">
        <v>1.4696969696969697</v>
      </c>
      <c r="G27" s="39">
        <v>139</v>
      </c>
      <c r="H27" s="39">
        <v>125</v>
      </c>
      <c r="I27" s="39">
        <v>132</v>
      </c>
      <c r="J27" s="39">
        <v>147</v>
      </c>
      <c r="K27" s="34"/>
      <c r="L27" s="183">
        <f t="shared" si="5"/>
        <v>5.392620624408704E-2</v>
      </c>
      <c r="M27" s="183">
        <f t="shared" si="6"/>
        <v>5.1522248243559721E-2</v>
      </c>
      <c r="N27" s="183">
        <f t="shared" si="7"/>
        <v>5.1691979749533705E-2</v>
      </c>
      <c r="O27" s="27"/>
    </row>
    <row r="28" spans="1:16" x14ac:dyDescent="0.25">
      <c r="A28" s="17" t="s">
        <v>146</v>
      </c>
      <c r="B28" s="63">
        <f>SUM(B23:B27)</f>
        <v>3017</v>
      </c>
      <c r="C28" s="63">
        <f>SUM(C23:C27)</f>
        <v>1455</v>
      </c>
      <c r="D28" s="63">
        <f>SUM(D23:D27)</f>
        <v>2177</v>
      </c>
      <c r="E28" s="63">
        <f>SUM(E23:E27)</f>
        <v>4916</v>
      </c>
      <c r="F28" s="61">
        <f>D28/C28</f>
        <v>1.4962199312714777</v>
      </c>
      <c r="G28" s="63">
        <f>SUM(G23:G27)</f>
        <v>1473</v>
      </c>
      <c r="H28" s="63">
        <f>SUM(H23:H27)</f>
        <v>1323</v>
      </c>
      <c r="I28" s="63">
        <f>SUM(I23:I27)</f>
        <v>1473</v>
      </c>
      <c r="J28" s="63">
        <f>SUM(J23:J27)</f>
        <v>1574</v>
      </c>
      <c r="K28" s="34"/>
      <c r="L28" s="184">
        <f t="shared" si="5"/>
        <v>0.57086092715231784</v>
      </c>
      <c r="M28" s="184">
        <f t="shared" si="6"/>
        <v>0.5679156908665105</v>
      </c>
      <c r="N28" s="187">
        <f t="shared" si="7"/>
        <v>0.58006927791100449</v>
      </c>
      <c r="O28" s="27"/>
    </row>
    <row r="29" spans="1:16" x14ac:dyDescent="0.25">
      <c r="A29" s="181" t="s">
        <v>7</v>
      </c>
      <c r="B29" s="39">
        <v>471</v>
      </c>
      <c r="C29" s="39">
        <v>262</v>
      </c>
      <c r="D29" s="39">
        <v>354</v>
      </c>
      <c r="E29" s="39">
        <v>885</v>
      </c>
      <c r="F29" s="182">
        <v>1.3511450381679388</v>
      </c>
      <c r="G29" s="39">
        <v>282</v>
      </c>
      <c r="H29" s="39">
        <v>239</v>
      </c>
      <c r="I29" s="39">
        <v>262</v>
      </c>
      <c r="J29" s="39">
        <v>272</v>
      </c>
      <c r="K29" s="34"/>
      <c r="L29" s="183">
        <f t="shared" si="5"/>
        <v>8.9120151371806997E-2</v>
      </c>
      <c r="M29" s="183">
        <f t="shared" si="6"/>
        <v>0.10226385636221702</v>
      </c>
      <c r="N29" s="183">
        <f t="shared" si="7"/>
        <v>9.4324540367705836E-2</v>
      </c>
      <c r="O29" s="27"/>
    </row>
    <row r="30" spans="1:16" x14ac:dyDescent="0.25">
      <c r="A30" s="181" t="s">
        <v>26</v>
      </c>
      <c r="B30" s="39">
        <v>237</v>
      </c>
      <c r="C30" s="39">
        <v>69</v>
      </c>
      <c r="D30" s="39">
        <v>104</v>
      </c>
      <c r="E30" s="39">
        <v>213</v>
      </c>
      <c r="F30" s="182">
        <v>1.5072463768115942</v>
      </c>
      <c r="G30" s="39">
        <v>73</v>
      </c>
      <c r="H30" s="39">
        <v>69</v>
      </c>
      <c r="I30" s="39">
        <v>69</v>
      </c>
      <c r="J30" s="39">
        <v>81</v>
      </c>
      <c r="K30" s="34"/>
      <c r="L30" s="183">
        <f t="shared" si="5"/>
        <v>4.4843897824030275E-2</v>
      </c>
      <c r="M30" s="183">
        <f t="shared" si="6"/>
        <v>2.6932084309133488E-2</v>
      </c>
      <c r="N30" s="183">
        <f t="shared" si="7"/>
        <v>2.7711164401811882E-2</v>
      </c>
      <c r="O30" s="27"/>
    </row>
    <row r="31" spans="1:16" x14ac:dyDescent="0.25">
      <c r="A31" s="181" t="s">
        <v>6</v>
      </c>
      <c r="B31" s="39">
        <v>1083</v>
      </c>
      <c r="C31" s="39">
        <v>464</v>
      </c>
      <c r="D31" s="39">
        <v>765</v>
      </c>
      <c r="E31" s="39">
        <v>1895</v>
      </c>
      <c r="F31" s="182">
        <v>1.6487068965517242</v>
      </c>
      <c r="G31" s="39">
        <v>470</v>
      </c>
      <c r="H31" s="39">
        <v>418</v>
      </c>
      <c r="I31" s="39">
        <v>451</v>
      </c>
      <c r="J31" s="39">
        <v>497</v>
      </c>
      <c r="K31" s="34"/>
      <c r="L31" s="183">
        <f t="shared" si="5"/>
        <v>0.20491958372753075</v>
      </c>
      <c r="M31" s="183">
        <f t="shared" si="6"/>
        <v>0.18110850897736144</v>
      </c>
      <c r="N31" s="183">
        <f t="shared" si="7"/>
        <v>0.2038369304556355</v>
      </c>
      <c r="O31" s="27"/>
    </row>
    <row r="32" spans="1:16" x14ac:dyDescent="0.25">
      <c r="A32" s="181" t="s">
        <v>195</v>
      </c>
      <c r="B32" s="39">
        <v>170</v>
      </c>
      <c r="C32" s="39">
        <v>90</v>
      </c>
      <c r="D32" s="39">
        <v>119</v>
      </c>
      <c r="E32" s="39">
        <v>298</v>
      </c>
      <c r="F32" s="182">
        <v>1.3222222222222222</v>
      </c>
      <c r="G32" s="39">
        <v>97</v>
      </c>
      <c r="H32" s="39">
        <v>91</v>
      </c>
      <c r="I32" s="39">
        <v>90</v>
      </c>
      <c r="J32" s="39">
        <v>108</v>
      </c>
      <c r="K32" s="34"/>
      <c r="L32" s="183">
        <f t="shared" si="5"/>
        <v>3.2166508987701042E-2</v>
      </c>
      <c r="M32" s="183">
        <f t="shared" si="6"/>
        <v>3.5128805620608897E-2</v>
      </c>
      <c r="N32" s="183">
        <f t="shared" si="7"/>
        <v>3.1707966959765521E-2</v>
      </c>
      <c r="O32" s="27"/>
    </row>
    <row r="33" spans="1:15" x14ac:dyDescent="0.25">
      <c r="A33" s="181" t="s">
        <v>25</v>
      </c>
      <c r="B33" s="39">
        <v>136</v>
      </c>
      <c r="C33" s="39">
        <v>54</v>
      </c>
      <c r="D33" s="39">
        <v>71</v>
      </c>
      <c r="E33" s="39">
        <v>143</v>
      </c>
      <c r="F33" s="182">
        <v>1.3148148148148149</v>
      </c>
      <c r="G33" s="39">
        <v>48</v>
      </c>
      <c r="H33" s="39">
        <v>47</v>
      </c>
      <c r="I33" s="39">
        <v>54</v>
      </c>
      <c r="J33" s="39">
        <v>57</v>
      </c>
      <c r="K33" s="34"/>
      <c r="L33" s="183">
        <f t="shared" si="5"/>
        <v>2.5733207190160833E-2</v>
      </c>
      <c r="M33" s="183">
        <f t="shared" si="6"/>
        <v>2.1077283372365339E-2</v>
      </c>
      <c r="N33" s="183">
        <f t="shared" si="7"/>
        <v>1.8918198774313881E-2</v>
      </c>
      <c r="O33" s="27"/>
    </row>
    <row r="34" spans="1:15" x14ac:dyDescent="0.25">
      <c r="A34" s="181" t="s">
        <v>12</v>
      </c>
      <c r="B34" s="39">
        <v>171</v>
      </c>
      <c r="C34" s="39">
        <v>168</v>
      </c>
      <c r="D34" s="39">
        <v>163</v>
      </c>
      <c r="E34" s="39">
        <v>347</v>
      </c>
      <c r="F34" s="182">
        <v>0.97023809523809523</v>
      </c>
      <c r="G34" s="39">
        <v>159</v>
      </c>
      <c r="H34" s="39">
        <v>139</v>
      </c>
      <c r="I34" s="39">
        <v>174</v>
      </c>
      <c r="J34" s="39">
        <v>145</v>
      </c>
      <c r="K34" s="34"/>
      <c r="L34" s="183">
        <f t="shared" si="5"/>
        <v>3.2355723746452222E-2</v>
      </c>
      <c r="M34" s="183">
        <f t="shared" si="6"/>
        <v>6.5573770491803282E-2</v>
      </c>
      <c r="N34" s="183">
        <f t="shared" si="7"/>
        <v>4.3431921129762859E-2</v>
      </c>
      <c r="O34" s="27"/>
    </row>
    <row r="35" spans="1:15" x14ac:dyDescent="0.25">
      <c r="A35" s="17" t="s">
        <v>147</v>
      </c>
      <c r="B35" s="63">
        <f>SUM(B29:B34)</f>
        <v>2268</v>
      </c>
      <c r="C35" s="63">
        <f>SUM(C29:C34)</f>
        <v>1107</v>
      </c>
      <c r="D35" s="63">
        <f>SUM(D29:D34)</f>
        <v>1576</v>
      </c>
      <c r="E35" s="63">
        <f>SUM(E29:E34)</f>
        <v>3781</v>
      </c>
      <c r="F35" s="61">
        <f>D35/C35</f>
        <v>1.4236675700090333</v>
      </c>
      <c r="G35" s="63">
        <f>SUM(G29:G34)</f>
        <v>1129</v>
      </c>
      <c r="H35" s="63">
        <f>SUM(H29:H34)</f>
        <v>1003</v>
      </c>
      <c r="I35" s="63">
        <f>SUM(I29:I34)</f>
        <v>1100</v>
      </c>
      <c r="J35" s="63">
        <f>SUM(J29:J34)</f>
        <v>1160</v>
      </c>
      <c r="K35" s="34"/>
      <c r="L35" s="184">
        <f t="shared" si="5"/>
        <v>0.4291390728476821</v>
      </c>
      <c r="M35" s="184">
        <f t="shared" si="6"/>
        <v>0.43208430913348944</v>
      </c>
      <c r="N35" s="184">
        <f t="shared" si="7"/>
        <v>0.41993072208899546</v>
      </c>
      <c r="O35" s="27"/>
    </row>
    <row r="36" spans="1:15" x14ac:dyDescent="0.25">
      <c r="A36" s="17" t="s">
        <v>201</v>
      </c>
      <c r="B36" s="63">
        <f>SUM(B35,B28)</f>
        <v>5285</v>
      </c>
      <c r="C36" s="63">
        <f>SUM(C35,C28)</f>
        <v>2562</v>
      </c>
      <c r="D36" s="63">
        <f>SUM(D35,D28)</f>
        <v>3753</v>
      </c>
      <c r="E36" s="63">
        <f>SUM(E35,E28)</f>
        <v>8697</v>
      </c>
      <c r="F36" s="61">
        <f>D36/C36</f>
        <v>1.4648711943793911</v>
      </c>
      <c r="G36" s="63">
        <f>SUM(G35,G28)</f>
        <v>2602</v>
      </c>
      <c r="H36" s="63">
        <f>SUM(H35,H28)</f>
        <v>2326</v>
      </c>
      <c r="I36" s="63">
        <f>SUM(I35,I28)</f>
        <v>2573</v>
      </c>
      <c r="J36" s="63">
        <f>SUM(J35,J28)</f>
        <v>2734</v>
      </c>
      <c r="K36" s="34"/>
      <c r="L36" s="184">
        <f t="shared" si="5"/>
        <v>1</v>
      </c>
      <c r="M36" s="184">
        <f t="shared" si="6"/>
        <v>1</v>
      </c>
      <c r="N36" s="184">
        <f t="shared" si="7"/>
        <v>1</v>
      </c>
      <c r="O36" s="27"/>
    </row>
    <row r="37" spans="1:15" x14ac:dyDescent="0.25">
      <c r="O37" s="27"/>
    </row>
    <row r="39" spans="1:15" x14ac:dyDescent="0.25">
      <c r="O39" s="27"/>
    </row>
  </sheetData>
  <mergeCells count="2">
    <mergeCell ref="A1:N1"/>
    <mergeCell ref="A20:N20"/>
  </mergeCells>
  <printOptions horizontalCentered="1"/>
  <pageMargins left="0.43307086614173229" right="0.43307086614173229" top="0.59055118110236227" bottom="0.59055118110236227" header="0.43307086614173229" footer="0.43307086614173229"/>
  <pageSetup paperSize="9" scale="95" firstPageNumber="26" orientation="landscape" useFirstPageNumber="1" r:id="rId1"/>
  <headerFooter alignWithMargins="0">
    <oddFooter>&amp;L&amp;8Rectorat - SAIO&amp;C&amp;P&amp;R&amp;8Tableaux doc références 2002 - récap post BEP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zoomScale="75" zoomScaleNormal="75" zoomScaleSheetLayoutView="75" workbookViewId="0">
      <selection activeCell="F12" sqref="F12"/>
    </sheetView>
  </sheetViews>
  <sheetFormatPr defaultRowHeight="13.2" x14ac:dyDescent="0.25"/>
  <cols>
    <col min="1" max="1" width="25.88671875" customWidth="1"/>
    <col min="2" max="2" width="13.109375" customWidth="1"/>
    <col min="3" max="3" width="6.6640625" customWidth="1"/>
    <col min="4" max="4" width="36.33203125" customWidth="1"/>
    <col min="5" max="5" width="9.5546875" customWidth="1"/>
    <col min="6" max="6" width="9.44140625" customWidth="1"/>
    <col min="7" max="7" width="10.44140625" customWidth="1"/>
    <col min="8" max="8" width="10.5546875" customWidth="1"/>
    <col min="9" max="9" width="10.88671875" customWidth="1"/>
    <col min="10" max="10" width="9.88671875" customWidth="1"/>
    <col min="11" max="256" width="11.5546875" customWidth="1"/>
  </cols>
  <sheetData>
    <row r="1" spans="1:20" x14ac:dyDescent="0.25">
      <c r="A1" s="151" t="s">
        <v>484</v>
      </c>
      <c r="B1" s="29"/>
      <c r="C1" s="362"/>
      <c r="D1" s="363"/>
      <c r="E1" s="31"/>
      <c r="F1" s="31"/>
      <c r="G1" s="31"/>
      <c r="H1" s="31"/>
      <c r="I1" s="31"/>
      <c r="J1" s="27"/>
      <c r="K1" s="27"/>
    </row>
    <row r="2" spans="1:20" x14ac:dyDescent="0.25">
      <c r="A2" s="29"/>
      <c r="B2" s="29"/>
      <c r="C2" s="362"/>
      <c r="D2" s="363"/>
      <c r="E2" s="31"/>
      <c r="F2" s="31"/>
      <c r="G2" s="31"/>
      <c r="H2" s="31"/>
      <c r="I2" s="31"/>
      <c r="J2" s="27"/>
      <c r="K2" s="27"/>
    </row>
    <row r="3" spans="1:20" x14ac:dyDescent="0.25">
      <c r="A3" s="364"/>
      <c r="B3" s="365"/>
      <c r="C3" s="366"/>
      <c r="D3" s="365"/>
      <c r="E3" s="367" t="s">
        <v>485</v>
      </c>
      <c r="F3" s="368" t="s">
        <v>486</v>
      </c>
      <c r="G3" s="367" t="s">
        <v>487</v>
      </c>
      <c r="H3" s="368" t="s">
        <v>487</v>
      </c>
      <c r="I3" s="367" t="s">
        <v>488</v>
      </c>
      <c r="J3" s="369" t="s">
        <v>489</v>
      </c>
      <c r="K3" s="27"/>
    </row>
    <row r="4" spans="1:20" x14ac:dyDescent="0.25">
      <c r="A4" s="370" t="s">
        <v>0</v>
      </c>
      <c r="B4" s="371" t="s">
        <v>490</v>
      </c>
      <c r="C4" s="372" t="s">
        <v>491</v>
      </c>
      <c r="D4" s="371" t="s">
        <v>492</v>
      </c>
      <c r="E4" s="372" t="s">
        <v>493</v>
      </c>
      <c r="F4" s="373" t="s">
        <v>494</v>
      </c>
      <c r="G4" s="372" t="s">
        <v>495</v>
      </c>
      <c r="H4" s="373" t="s">
        <v>496</v>
      </c>
      <c r="I4" s="372" t="s">
        <v>496</v>
      </c>
      <c r="J4" s="374" t="s">
        <v>740</v>
      </c>
      <c r="K4" s="27"/>
    </row>
    <row r="5" spans="1:20" ht="12.75" customHeight="1" x14ac:dyDescent="0.25">
      <c r="A5" s="375" t="s">
        <v>497</v>
      </c>
      <c r="B5" s="376" t="s">
        <v>54</v>
      </c>
      <c r="C5" s="377">
        <v>20004</v>
      </c>
      <c r="D5" s="378" t="s">
        <v>498</v>
      </c>
      <c r="E5" s="377">
        <v>12</v>
      </c>
      <c r="F5" s="379">
        <v>15</v>
      </c>
      <c r="G5" s="377">
        <v>64</v>
      </c>
      <c r="H5" s="379">
        <v>81</v>
      </c>
      <c r="I5" s="377">
        <v>18</v>
      </c>
      <c r="J5" s="380">
        <f>G5/E5</f>
        <v>5.333333333333333</v>
      </c>
      <c r="K5" s="27"/>
    </row>
    <row r="6" spans="1:20" ht="9" customHeight="1" x14ac:dyDescent="0.25">
      <c r="A6" s="381"/>
      <c r="B6" s="381"/>
      <c r="C6" s="382"/>
      <c r="D6" s="383"/>
      <c r="E6" s="382"/>
      <c r="F6" s="382"/>
      <c r="G6" s="382"/>
      <c r="H6" s="382"/>
      <c r="I6" s="382"/>
      <c r="J6" s="384"/>
      <c r="K6" s="27"/>
    </row>
    <row r="7" spans="1:20" ht="12.75" customHeight="1" x14ac:dyDescent="0.25">
      <c r="A7" s="358" t="s">
        <v>499</v>
      </c>
      <c r="B7" s="385" t="s">
        <v>10</v>
      </c>
      <c r="C7" s="366">
        <v>20005</v>
      </c>
      <c r="D7" s="365" t="s">
        <v>500</v>
      </c>
      <c r="E7" s="366">
        <v>24</v>
      </c>
      <c r="F7" s="386">
        <v>24</v>
      </c>
      <c r="G7" s="366">
        <v>63</v>
      </c>
      <c r="H7" s="386">
        <v>135</v>
      </c>
      <c r="I7" s="366">
        <v>28</v>
      </c>
      <c r="J7" s="387">
        <f>G7/E7</f>
        <v>2.625</v>
      </c>
      <c r="K7" s="27"/>
    </row>
    <row r="8" spans="1:20" ht="12.75" customHeight="1" x14ac:dyDescent="0.25">
      <c r="A8" s="359" t="s">
        <v>501</v>
      </c>
      <c r="B8" s="381" t="s">
        <v>28</v>
      </c>
      <c r="C8" s="388">
        <v>20005</v>
      </c>
      <c r="D8" s="383" t="s">
        <v>500</v>
      </c>
      <c r="E8" s="388">
        <v>24</v>
      </c>
      <c r="F8" s="382">
        <v>26</v>
      </c>
      <c r="G8" s="388">
        <v>41</v>
      </c>
      <c r="H8" s="382">
        <v>76</v>
      </c>
      <c r="I8" s="388">
        <v>45</v>
      </c>
      <c r="J8" s="389">
        <f>G8/E8</f>
        <v>1.7083333333333333</v>
      </c>
      <c r="K8" s="27"/>
    </row>
    <row r="9" spans="1:20" ht="12.75" customHeight="1" x14ac:dyDescent="0.25">
      <c r="A9" s="360"/>
      <c r="B9" s="390"/>
      <c r="C9" s="391"/>
      <c r="D9" s="392"/>
      <c r="E9" s="372">
        <f>SUM(E7:E8)</f>
        <v>48</v>
      </c>
      <c r="F9" s="372">
        <f>SUM(F7:F8)</f>
        <v>50</v>
      </c>
      <c r="G9" s="372">
        <f>SUM(G7:G8)</f>
        <v>104</v>
      </c>
      <c r="H9" s="372">
        <f>SUM(H7:H8)</f>
        <v>211</v>
      </c>
      <c r="I9" s="372">
        <f>SUM(I7:I8)</f>
        <v>73</v>
      </c>
      <c r="J9" s="393">
        <f>G9/E9</f>
        <v>2.1666666666666665</v>
      </c>
      <c r="K9" s="27"/>
    </row>
    <row r="10" spans="1:20" ht="8.25" customHeight="1" x14ac:dyDescent="0.25">
      <c r="A10" s="381"/>
      <c r="B10" s="381"/>
      <c r="C10" s="362"/>
      <c r="D10" s="383"/>
      <c r="E10" s="382"/>
      <c r="F10" s="382"/>
      <c r="G10" s="382"/>
      <c r="H10" s="382"/>
      <c r="I10" s="382"/>
      <c r="J10" s="394"/>
      <c r="K10" s="27"/>
    </row>
    <row r="11" spans="1:20" ht="12.75" customHeight="1" x14ac:dyDescent="0.25">
      <c r="A11" s="358" t="s">
        <v>502</v>
      </c>
      <c r="B11" s="385" t="s">
        <v>5</v>
      </c>
      <c r="C11" s="366">
        <v>20101</v>
      </c>
      <c r="D11" s="365" t="s">
        <v>503</v>
      </c>
      <c r="E11" s="366">
        <v>35</v>
      </c>
      <c r="F11" s="386">
        <v>31</v>
      </c>
      <c r="G11" s="366">
        <v>65</v>
      </c>
      <c r="H11" s="386">
        <v>140</v>
      </c>
      <c r="I11" s="366">
        <v>39</v>
      </c>
      <c r="J11" s="395">
        <f>G11/E11</f>
        <v>1.8571428571428572</v>
      </c>
      <c r="K11" s="27"/>
    </row>
    <row r="12" spans="1:20" ht="12.75" customHeight="1" x14ac:dyDescent="0.25">
      <c r="A12" s="359" t="s">
        <v>504</v>
      </c>
      <c r="B12" s="381" t="s">
        <v>26</v>
      </c>
      <c r="C12" s="388">
        <v>20101</v>
      </c>
      <c r="D12" s="383" t="s">
        <v>503</v>
      </c>
      <c r="E12" s="388">
        <v>15</v>
      </c>
      <c r="F12" s="382">
        <v>21</v>
      </c>
      <c r="G12" s="388">
        <v>35</v>
      </c>
      <c r="H12" s="382">
        <v>110</v>
      </c>
      <c r="I12" s="388">
        <v>40</v>
      </c>
      <c r="J12" s="389">
        <f>G12/E12</f>
        <v>2.3333333333333335</v>
      </c>
      <c r="K12" s="27"/>
    </row>
    <row r="13" spans="1:20" s="324" customFormat="1" ht="12.75" customHeight="1" x14ac:dyDescent="0.25">
      <c r="A13" s="360"/>
      <c r="B13" s="390"/>
      <c r="C13" s="391"/>
      <c r="D13" s="392"/>
      <c r="E13" s="372">
        <f>SUM(E11:E12)</f>
        <v>50</v>
      </c>
      <c r="F13" s="372">
        <f>SUM(F11:F12)</f>
        <v>52</v>
      </c>
      <c r="G13" s="372">
        <f>SUM(G11:G12)</f>
        <v>100</v>
      </c>
      <c r="H13" s="372">
        <f>SUM(H11:H12)</f>
        <v>250</v>
      </c>
      <c r="I13" s="372">
        <f>SUM(I11:I12)</f>
        <v>79</v>
      </c>
      <c r="J13" s="396">
        <f>G13/E13</f>
        <v>2</v>
      </c>
      <c r="K13" s="117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9" customHeight="1" x14ac:dyDescent="0.25">
      <c r="A14" s="359"/>
      <c r="B14" s="381"/>
      <c r="C14" s="397"/>
      <c r="D14" s="378"/>
      <c r="E14" s="379"/>
      <c r="F14" s="379"/>
      <c r="G14" s="379"/>
      <c r="H14" s="379"/>
      <c r="I14" s="379"/>
      <c r="J14" s="398"/>
      <c r="K14" s="117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2.75" customHeight="1" x14ac:dyDescent="0.25">
      <c r="A15" s="399" t="s">
        <v>505</v>
      </c>
      <c r="B15" s="358" t="s">
        <v>3</v>
      </c>
      <c r="C15" s="386">
        <v>20107</v>
      </c>
      <c r="D15" s="364" t="s">
        <v>506</v>
      </c>
      <c r="E15" s="386">
        <v>30</v>
      </c>
      <c r="F15" s="366">
        <v>21</v>
      </c>
      <c r="G15" s="386">
        <v>34</v>
      </c>
      <c r="H15" s="366">
        <v>85</v>
      </c>
      <c r="I15" s="366">
        <v>29</v>
      </c>
      <c r="J15" s="395">
        <f>G15/E15</f>
        <v>1.1333333333333333</v>
      </c>
      <c r="K15" s="117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2.75" customHeight="1" x14ac:dyDescent="0.25">
      <c r="A16" s="400" t="s">
        <v>507</v>
      </c>
      <c r="B16" s="359" t="s">
        <v>7</v>
      </c>
      <c r="C16" s="382">
        <v>20107</v>
      </c>
      <c r="D16" s="401" t="s">
        <v>506</v>
      </c>
      <c r="E16" s="382">
        <v>24</v>
      </c>
      <c r="F16" s="388">
        <v>13</v>
      </c>
      <c r="G16" s="382">
        <v>33</v>
      </c>
      <c r="H16" s="388">
        <v>89</v>
      </c>
      <c r="I16" s="388">
        <v>29</v>
      </c>
      <c r="J16" s="389">
        <f>G16/E16</f>
        <v>1.375</v>
      </c>
      <c r="K16" s="117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2.75" customHeight="1" x14ac:dyDescent="0.25">
      <c r="A17" s="402"/>
      <c r="B17" s="360"/>
      <c r="C17" s="403"/>
      <c r="D17" s="404"/>
      <c r="E17" s="373">
        <f>SUM(E15:E16)</f>
        <v>54</v>
      </c>
      <c r="F17" s="372">
        <f>SUM(F15:F16)</f>
        <v>34</v>
      </c>
      <c r="G17" s="373">
        <f>SUM(G15:G16)</f>
        <v>67</v>
      </c>
      <c r="H17" s="372">
        <f>SUM(H15:H16)</f>
        <v>174</v>
      </c>
      <c r="I17" s="373">
        <f>SUM(I15:I16)</f>
        <v>58</v>
      </c>
      <c r="J17" s="396">
        <f>G17/E17</f>
        <v>1.2407407407407407</v>
      </c>
      <c r="K17" s="117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 ht="9" customHeight="1" x14ac:dyDescent="0.25">
      <c r="A18" s="381"/>
      <c r="B18" s="381"/>
      <c r="C18" s="362"/>
      <c r="D18" s="383"/>
      <c r="E18" s="382"/>
      <c r="F18" s="382"/>
      <c r="G18" s="382"/>
      <c r="H18" s="382"/>
      <c r="I18" s="382"/>
      <c r="J18" s="394"/>
      <c r="K18" s="117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 ht="12.75" customHeight="1" x14ac:dyDescent="0.25">
      <c r="A19" s="358" t="s">
        <v>499</v>
      </c>
      <c r="B19" s="385" t="s">
        <v>10</v>
      </c>
      <c r="C19" s="366">
        <v>20108</v>
      </c>
      <c r="D19" s="364" t="s">
        <v>508</v>
      </c>
      <c r="E19" s="366">
        <v>24</v>
      </c>
      <c r="F19" s="386">
        <v>15</v>
      </c>
      <c r="G19" s="366">
        <v>36</v>
      </c>
      <c r="H19" s="386">
        <v>99</v>
      </c>
      <c r="I19" s="366">
        <v>32</v>
      </c>
      <c r="J19" s="395">
        <f>G19/E19</f>
        <v>1.5</v>
      </c>
      <c r="K19" s="117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2.75" customHeight="1" x14ac:dyDescent="0.25">
      <c r="A20" s="359" t="s">
        <v>509</v>
      </c>
      <c r="B20" s="381" t="s">
        <v>6</v>
      </c>
      <c r="C20" s="388">
        <v>20108</v>
      </c>
      <c r="D20" s="383" t="s">
        <v>508</v>
      </c>
      <c r="E20" s="388">
        <v>12</v>
      </c>
      <c r="F20" s="382">
        <v>16</v>
      </c>
      <c r="G20" s="388">
        <v>30</v>
      </c>
      <c r="H20" s="382">
        <v>54</v>
      </c>
      <c r="I20" s="388">
        <v>18</v>
      </c>
      <c r="J20" s="389">
        <f>G20/E20</f>
        <v>2.5</v>
      </c>
      <c r="K20" s="117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 ht="12.75" customHeight="1" x14ac:dyDescent="0.25">
      <c r="A21" s="360"/>
      <c r="B21" s="390"/>
      <c r="C21" s="391"/>
      <c r="D21" s="392"/>
      <c r="E21" s="372">
        <f>SUM(E19:E20)</f>
        <v>36</v>
      </c>
      <c r="F21" s="372">
        <f>SUM(F19:F20)</f>
        <v>31</v>
      </c>
      <c r="G21" s="372">
        <f>SUM(G19:G20)</f>
        <v>66</v>
      </c>
      <c r="H21" s="372">
        <f>SUM(H19:H20)</f>
        <v>153</v>
      </c>
      <c r="I21" s="372">
        <f>SUM(I19:I20)</f>
        <v>50</v>
      </c>
      <c r="J21" s="396">
        <f>G21/E21</f>
        <v>1.8333333333333333</v>
      </c>
      <c r="K21" s="117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 ht="9" customHeight="1" x14ac:dyDescent="0.25">
      <c r="A22" s="381"/>
      <c r="B22" s="381"/>
      <c r="C22" s="382"/>
      <c r="D22" s="383"/>
      <c r="E22" s="405"/>
      <c r="F22" s="405"/>
      <c r="G22" s="405"/>
      <c r="H22" s="405"/>
      <c r="I22" s="405"/>
      <c r="J22" s="406"/>
      <c r="K22" s="117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 s="325" customFormat="1" ht="12.75" customHeight="1" x14ac:dyDescent="0.25">
      <c r="A23" s="358" t="s">
        <v>505</v>
      </c>
      <c r="B23" s="385" t="s">
        <v>3</v>
      </c>
      <c r="C23" s="366">
        <v>20109</v>
      </c>
      <c r="D23" s="365" t="s">
        <v>510</v>
      </c>
      <c r="E23" s="366">
        <v>30</v>
      </c>
      <c r="F23" s="386">
        <v>26</v>
      </c>
      <c r="G23" s="366">
        <v>103</v>
      </c>
      <c r="H23" s="386">
        <v>190</v>
      </c>
      <c r="I23" s="366">
        <v>28</v>
      </c>
      <c r="J23" s="395">
        <f>G23/E23</f>
        <v>3.4333333333333331</v>
      </c>
      <c r="K23" s="117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 ht="12.75" customHeight="1" x14ac:dyDescent="0.25">
      <c r="A24" s="359" t="s">
        <v>507</v>
      </c>
      <c r="B24" s="381" t="s">
        <v>7</v>
      </c>
      <c r="C24" s="388">
        <v>20109</v>
      </c>
      <c r="D24" s="401" t="s">
        <v>510</v>
      </c>
      <c r="E24" s="388">
        <v>24</v>
      </c>
      <c r="F24" s="382">
        <v>18</v>
      </c>
      <c r="G24" s="388">
        <v>77</v>
      </c>
      <c r="H24" s="382">
        <v>166</v>
      </c>
      <c r="I24" s="388">
        <v>30</v>
      </c>
      <c r="J24" s="389">
        <f>G24/E24</f>
        <v>3.2083333333333335</v>
      </c>
      <c r="K24" s="27"/>
    </row>
    <row r="25" spans="1:20" ht="12.75" customHeight="1" x14ac:dyDescent="0.25">
      <c r="A25" s="359" t="s">
        <v>501</v>
      </c>
      <c r="B25" s="381" t="s">
        <v>28</v>
      </c>
      <c r="C25" s="388">
        <v>20109</v>
      </c>
      <c r="D25" s="383" t="s">
        <v>510</v>
      </c>
      <c r="E25" s="388">
        <v>30</v>
      </c>
      <c r="F25" s="382">
        <v>30</v>
      </c>
      <c r="G25" s="388">
        <v>60</v>
      </c>
      <c r="H25" s="382">
        <v>128</v>
      </c>
      <c r="I25" s="388">
        <v>47</v>
      </c>
      <c r="J25" s="389">
        <f>G25/E25</f>
        <v>2</v>
      </c>
      <c r="K25" s="27"/>
    </row>
    <row r="26" spans="1:20" ht="12.75" customHeight="1" x14ac:dyDescent="0.25">
      <c r="A26" s="360"/>
      <c r="B26" s="390"/>
      <c r="C26" s="391"/>
      <c r="D26" s="392"/>
      <c r="E26" s="372">
        <f>SUM(E23:E25)</f>
        <v>84</v>
      </c>
      <c r="F26" s="372">
        <f>SUM(F23:F25)</f>
        <v>74</v>
      </c>
      <c r="G26" s="372">
        <f>SUM(G23:G25)</f>
        <v>240</v>
      </c>
      <c r="H26" s="372">
        <f>SUM(H23:H25)</f>
        <v>484</v>
      </c>
      <c r="I26" s="372">
        <f>SUM(I23:I25)</f>
        <v>105</v>
      </c>
      <c r="J26" s="396">
        <f>G26/E26</f>
        <v>2.8571428571428572</v>
      </c>
      <c r="K26" s="27"/>
    </row>
    <row r="27" spans="1:20" ht="9" customHeight="1" x14ac:dyDescent="0.25">
      <c r="A27" s="381"/>
      <c r="B27" s="381"/>
      <c r="C27" s="362"/>
      <c r="D27" s="383"/>
      <c r="E27" s="382"/>
      <c r="F27" s="382"/>
      <c r="G27" s="382"/>
      <c r="H27" s="382"/>
      <c r="I27" s="382"/>
      <c r="J27" s="394"/>
      <c r="K27" s="27"/>
    </row>
    <row r="28" spans="1:20" ht="12.75" customHeight="1" x14ac:dyDescent="0.25">
      <c r="A28" s="375" t="s">
        <v>511</v>
      </c>
      <c r="B28" s="376" t="s">
        <v>10</v>
      </c>
      <c r="C28" s="377">
        <v>22002</v>
      </c>
      <c r="D28" s="407" t="s">
        <v>512</v>
      </c>
      <c r="E28" s="377">
        <v>18</v>
      </c>
      <c r="F28" s="379">
        <v>17</v>
      </c>
      <c r="G28" s="377">
        <v>39</v>
      </c>
      <c r="H28" s="379">
        <v>58</v>
      </c>
      <c r="I28" s="377">
        <v>32</v>
      </c>
      <c r="J28" s="408">
        <f>G28/E28</f>
        <v>2.1666666666666665</v>
      </c>
      <c r="K28" s="27"/>
    </row>
    <row r="29" spans="1:20" ht="9" customHeight="1" x14ac:dyDescent="0.25">
      <c r="A29" s="381"/>
      <c r="B29" s="381"/>
      <c r="C29" s="362"/>
      <c r="D29" s="409"/>
      <c r="E29" s="410"/>
      <c r="F29" s="163"/>
      <c r="G29" s="362"/>
      <c r="H29" s="362"/>
      <c r="I29" s="362"/>
      <c r="J29" s="394"/>
      <c r="K29" s="27"/>
    </row>
    <row r="30" spans="1:20" ht="12.75" customHeight="1" x14ac:dyDescent="0.25">
      <c r="A30" s="375" t="s">
        <v>511</v>
      </c>
      <c r="B30" s="376" t="s">
        <v>10</v>
      </c>
      <c r="C30" s="377">
        <v>22102</v>
      </c>
      <c r="D30" s="407" t="s">
        <v>513</v>
      </c>
      <c r="E30" s="377">
        <v>30</v>
      </c>
      <c r="F30" s="379">
        <v>30</v>
      </c>
      <c r="G30" s="377">
        <v>143</v>
      </c>
      <c r="H30" s="379">
        <v>253</v>
      </c>
      <c r="I30" s="377">
        <v>32</v>
      </c>
      <c r="J30" s="408">
        <f>G30/E30</f>
        <v>4.7666666666666666</v>
      </c>
      <c r="K30" s="27"/>
    </row>
    <row r="31" spans="1:20" ht="9" customHeight="1" x14ac:dyDescent="0.25">
      <c r="A31" s="381"/>
      <c r="B31" s="381"/>
      <c r="C31" s="362"/>
      <c r="D31" s="409"/>
      <c r="E31" s="382"/>
      <c r="F31" s="382"/>
      <c r="G31" s="382"/>
      <c r="H31" s="382"/>
      <c r="I31" s="382"/>
      <c r="J31" s="394"/>
      <c r="K31" s="27"/>
    </row>
    <row r="32" spans="1:20" ht="12.75" customHeight="1" x14ac:dyDescent="0.25">
      <c r="A32" s="375" t="s">
        <v>511</v>
      </c>
      <c r="B32" s="376" t="s">
        <v>10</v>
      </c>
      <c r="C32" s="377">
        <v>22103</v>
      </c>
      <c r="D32" s="378" t="s">
        <v>514</v>
      </c>
      <c r="E32" s="377">
        <v>24</v>
      </c>
      <c r="F32" s="379">
        <v>20</v>
      </c>
      <c r="G32" s="377">
        <v>62</v>
      </c>
      <c r="H32" s="379">
        <v>137</v>
      </c>
      <c r="I32" s="377">
        <v>30</v>
      </c>
      <c r="J32" s="408">
        <f>G32/E32</f>
        <v>2.5833333333333335</v>
      </c>
      <c r="K32" s="27"/>
    </row>
    <row r="33" spans="1:11" ht="9" customHeight="1" x14ac:dyDescent="0.25">
      <c r="A33" s="381"/>
      <c r="B33" s="381"/>
      <c r="C33" s="362"/>
      <c r="D33" s="383"/>
      <c r="E33" s="382"/>
      <c r="F33" s="382"/>
      <c r="G33" s="382"/>
      <c r="H33" s="382"/>
      <c r="I33" s="382"/>
      <c r="J33" s="394"/>
      <c r="K33" s="27"/>
    </row>
    <row r="34" spans="1:11" ht="12.75" customHeight="1" x14ac:dyDescent="0.25">
      <c r="A34" s="375" t="s">
        <v>511</v>
      </c>
      <c r="B34" s="376" t="s">
        <v>10</v>
      </c>
      <c r="C34" s="377">
        <v>22202</v>
      </c>
      <c r="D34" s="378" t="s">
        <v>515</v>
      </c>
      <c r="E34" s="377">
        <v>30</v>
      </c>
      <c r="F34" s="379">
        <v>32</v>
      </c>
      <c r="G34" s="377">
        <v>78</v>
      </c>
      <c r="H34" s="379">
        <v>218</v>
      </c>
      <c r="I34" s="377">
        <v>32</v>
      </c>
      <c r="J34" s="408">
        <f>G34/E34</f>
        <v>2.6</v>
      </c>
      <c r="K34" s="27"/>
    </row>
    <row r="35" spans="1:11" ht="9" customHeight="1" x14ac:dyDescent="0.25">
      <c r="A35" s="381"/>
      <c r="B35" s="381"/>
      <c r="C35" s="362"/>
      <c r="D35" s="383"/>
      <c r="E35" s="382"/>
      <c r="F35" s="382"/>
      <c r="G35" s="382"/>
      <c r="H35" s="382"/>
      <c r="I35" s="382"/>
      <c r="J35" s="394"/>
      <c r="K35" s="27"/>
    </row>
    <row r="36" spans="1:11" ht="12.75" customHeight="1" x14ac:dyDescent="0.25">
      <c r="A36" s="375" t="s">
        <v>516</v>
      </c>
      <c r="B36" s="376" t="s">
        <v>517</v>
      </c>
      <c r="C36" s="377">
        <v>22206</v>
      </c>
      <c r="D36" s="407" t="s">
        <v>518</v>
      </c>
      <c r="E36" s="377">
        <v>30</v>
      </c>
      <c r="F36" s="379">
        <v>26</v>
      </c>
      <c r="G36" s="377">
        <v>133</v>
      </c>
      <c r="H36" s="379">
        <v>168</v>
      </c>
      <c r="I36" s="377">
        <v>30</v>
      </c>
      <c r="J36" s="408">
        <f>G36/E36</f>
        <v>4.4333333333333336</v>
      </c>
      <c r="K36" s="27"/>
    </row>
    <row r="37" spans="1:11" ht="9" customHeight="1" x14ac:dyDescent="0.25">
      <c r="A37" s="381"/>
      <c r="B37" s="381"/>
      <c r="C37" s="362"/>
      <c r="D37" s="409"/>
      <c r="E37" s="382"/>
      <c r="F37" s="382"/>
      <c r="G37" s="382"/>
      <c r="H37" s="382"/>
      <c r="I37" s="382"/>
      <c r="J37" s="394"/>
      <c r="K37" s="27"/>
    </row>
    <row r="38" spans="1:11" ht="12.75" customHeight="1" x14ac:dyDescent="0.25">
      <c r="A38" s="375" t="s">
        <v>504</v>
      </c>
      <c r="B38" s="376" t="s">
        <v>26</v>
      </c>
      <c r="C38" s="377">
        <v>22307</v>
      </c>
      <c r="D38" s="378" t="s">
        <v>519</v>
      </c>
      <c r="E38" s="377">
        <v>24</v>
      </c>
      <c r="F38" s="379">
        <v>24</v>
      </c>
      <c r="G38" s="377">
        <v>62</v>
      </c>
      <c r="H38" s="379">
        <v>78</v>
      </c>
      <c r="I38" s="377">
        <v>29</v>
      </c>
      <c r="J38" s="408">
        <f>G38/E38</f>
        <v>2.5833333333333335</v>
      </c>
      <c r="K38" s="27"/>
    </row>
    <row r="39" spans="1:11" ht="9" customHeight="1" x14ac:dyDescent="0.25">
      <c r="A39" s="381"/>
      <c r="B39" s="381"/>
      <c r="C39" s="362"/>
      <c r="D39" s="383"/>
      <c r="E39" s="382"/>
      <c r="F39" s="382"/>
      <c r="G39" s="382"/>
      <c r="H39" s="382"/>
      <c r="I39" s="382"/>
      <c r="J39" s="394"/>
      <c r="K39" s="27"/>
    </row>
    <row r="40" spans="1:11" ht="12.75" customHeight="1" x14ac:dyDescent="0.25">
      <c r="A40" s="375" t="s">
        <v>501</v>
      </c>
      <c r="B40" s="376" t="s">
        <v>520</v>
      </c>
      <c r="C40" s="377">
        <v>22401</v>
      </c>
      <c r="D40" s="378" t="s">
        <v>521</v>
      </c>
      <c r="E40" s="377">
        <v>18</v>
      </c>
      <c r="F40" s="379">
        <v>18</v>
      </c>
      <c r="G40" s="377">
        <v>26</v>
      </c>
      <c r="H40" s="379">
        <v>60</v>
      </c>
      <c r="I40" s="377">
        <v>32</v>
      </c>
      <c r="J40" s="408">
        <f>G40/E40</f>
        <v>1.4444444444444444</v>
      </c>
      <c r="K40" s="27"/>
    </row>
    <row r="41" spans="1:11" ht="9" customHeight="1" x14ac:dyDescent="0.25">
      <c r="A41" s="381"/>
      <c r="B41" s="381"/>
      <c r="C41" s="362"/>
      <c r="D41" s="383"/>
      <c r="E41" s="382"/>
      <c r="F41" s="382"/>
      <c r="G41" s="382"/>
      <c r="H41" s="382"/>
      <c r="I41" s="382"/>
      <c r="J41" s="394"/>
      <c r="K41" s="27"/>
    </row>
    <row r="42" spans="1:11" ht="12.75" customHeight="1" x14ac:dyDescent="0.25">
      <c r="A42" s="358" t="s">
        <v>522</v>
      </c>
      <c r="B42" s="385" t="s">
        <v>14</v>
      </c>
      <c r="C42" s="366">
        <v>22502</v>
      </c>
      <c r="D42" s="365" t="s">
        <v>523</v>
      </c>
      <c r="E42" s="366">
        <v>24</v>
      </c>
      <c r="F42" s="386">
        <v>21</v>
      </c>
      <c r="G42" s="366">
        <v>24</v>
      </c>
      <c r="H42" s="386">
        <v>58</v>
      </c>
      <c r="I42" s="366">
        <v>26</v>
      </c>
      <c r="J42" s="395">
        <f>G42/E42</f>
        <v>1</v>
      </c>
      <c r="K42" s="27"/>
    </row>
    <row r="43" spans="1:11" ht="12.75" customHeight="1" x14ac:dyDescent="0.25">
      <c r="A43" s="359" t="s">
        <v>524</v>
      </c>
      <c r="B43" s="381" t="s">
        <v>16</v>
      </c>
      <c r="C43" s="388">
        <v>22502</v>
      </c>
      <c r="D43" s="383" t="s">
        <v>523</v>
      </c>
      <c r="E43" s="388">
        <v>18</v>
      </c>
      <c r="F43" s="382">
        <v>16</v>
      </c>
      <c r="G43" s="388">
        <v>26</v>
      </c>
      <c r="H43" s="382">
        <v>47</v>
      </c>
      <c r="I43" s="388">
        <v>26</v>
      </c>
      <c r="J43" s="389">
        <f>G43/E43</f>
        <v>1.4444444444444444</v>
      </c>
      <c r="K43" s="27"/>
    </row>
    <row r="44" spans="1:11" ht="12.75" customHeight="1" x14ac:dyDescent="0.25">
      <c r="A44" s="360"/>
      <c r="B44" s="390"/>
      <c r="C44" s="391"/>
      <c r="D44" s="392"/>
      <c r="E44" s="372">
        <f>SUM(E42:E43)</f>
        <v>42</v>
      </c>
      <c r="F44" s="372">
        <f>SUM(F42:F43)</f>
        <v>37</v>
      </c>
      <c r="G44" s="372">
        <f>SUM(G42:G43)</f>
        <v>50</v>
      </c>
      <c r="H44" s="372">
        <f>SUM(H42:H43)</f>
        <v>105</v>
      </c>
      <c r="I44" s="372">
        <f>SUM(I42:I43)</f>
        <v>52</v>
      </c>
      <c r="J44" s="396">
        <f>G44/E44</f>
        <v>1.1904761904761905</v>
      </c>
      <c r="K44" s="27"/>
    </row>
    <row r="45" spans="1:11" ht="9" customHeight="1" x14ac:dyDescent="0.25">
      <c r="A45" s="381"/>
      <c r="B45" s="381"/>
      <c r="C45" s="362"/>
      <c r="D45" s="383"/>
      <c r="E45" s="382"/>
      <c r="F45" s="382"/>
      <c r="G45" s="382"/>
      <c r="H45" s="382"/>
      <c r="I45" s="382"/>
      <c r="J45" s="394"/>
      <c r="K45" s="27"/>
    </row>
    <row r="46" spans="1:11" ht="12.75" customHeight="1" x14ac:dyDescent="0.25">
      <c r="A46" s="375" t="s">
        <v>525</v>
      </c>
      <c r="B46" s="376" t="s">
        <v>526</v>
      </c>
      <c r="C46" s="377">
        <v>23009</v>
      </c>
      <c r="D46" s="378" t="s">
        <v>527</v>
      </c>
      <c r="E46" s="377">
        <v>24</v>
      </c>
      <c r="F46" s="379">
        <v>22</v>
      </c>
      <c r="G46" s="377">
        <v>68</v>
      </c>
      <c r="H46" s="379">
        <v>117</v>
      </c>
      <c r="I46" s="377">
        <v>48</v>
      </c>
      <c r="J46" s="408">
        <f>G46/E46</f>
        <v>2.8333333333333335</v>
      </c>
      <c r="K46" s="27"/>
    </row>
    <row r="47" spans="1:11" ht="9" customHeight="1" x14ac:dyDescent="0.25">
      <c r="A47" s="381"/>
      <c r="B47" s="381"/>
      <c r="C47" s="362"/>
      <c r="D47" s="383"/>
      <c r="E47" s="382"/>
      <c r="F47" s="382"/>
      <c r="G47" s="382"/>
      <c r="H47" s="382"/>
      <c r="I47" s="382"/>
      <c r="J47" s="394"/>
      <c r="K47" s="27"/>
    </row>
    <row r="48" spans="1:11" ht="12.75" customHeight="1" x14ac:dyDescent="0.25">
      <c r="A48" s="375" t="s">
        <v>528</v>
      </c>
      <c r="B48" s="376" t="s">
        <v>526</v>
      </c>
      <c r="C48" s="377">
        <v>23010</v>
      </c>
      <c r="D48" s="378" t="s">
        <v>529</v>
      </c>
      <c r="E48" s="377">
        <v>24</v>
      </c>
      <c r="F48" s="379">
        <v>17</v>
      </c>
      <c r="G48" s="377">
        <v>32</v>
      </c>
      <c r="H48" s="379">
        <v>67</v>
      </c>
      <c r="I48" s="377">
        <v>30</v>
      </c>
      <c r="J48" s="408">
        <f>G48/E48</f>
        <v>1.3333333333333333</v>
      </c>
      <c r="K48" s="27"/>
    </row>
    <row r="49" spans="1:11" ht="9" customHeight="1" x14ac:dyDescent="0.25">
      <c r="A49" s="381"/>
      <c r="B49" s="381"/>
      <c r="C49" s="362"/>
      <c r="D49" s="383"/>
      <c r="E49" s="382"/>
      <c r="F49" s="382"/>
      <c r="G49" s="382"/>
      <c r="H49" s="382"/>
      <c r="I49" s="382"/>
      <c r="J49" s="394"/>
      <c r="K49" s="27"/>
    </row>
    <row r="50" spans="1:11" ht="12.75" customHeight="1" x14ac:dyDescent="0.25">
      <c r="A50" s="375" t="s">
        <v>525</v>
      </c>
      <c r="B50" s="376" t="s">
        <v>526</v>
      </c>
      <c r="C50" s="377">
        <v>23011</v>
      </c>
      <c r="D50" s="378" t="s">
        <v>530</v>
      </c>
      <c r="E50" s="377">
        <v>24</v>
      </c>
      <c r="F50" s="379">
        <v>19</v>
      </c>
      <c r="G50" s="377">
        <v>125</v>
      </c>
      <c r="H50" s="379">
        <v>155</v>
      </c>
      <c r="I50" s="377">
        <v>49</v>
      </c>
      <c r="J50" s="408">
        <f>G50/E50</f>
        <v>5.208333333333333</v>
      </c>
      <c r="K50" s="27"/>
    </row>
    <row r="51" spans="1:11" ht="12.75" customHeight="1" x14ac:dyDescent="0.25">
      <c r="A51" s="375" t="s">
        <v>525</v>
      </c>
      <c r="B51" s="376" t="s">
        <v>526</v>
      </c>
      <c r="C51" s="377">
        <v>23105</v>
      </c>
      <c r="D51" s="378" t="s">
        <v>531</v>
      </c>
      <c r="E51" s="377">
        <v>24</v>
      </c>
      <c r="F51" s="379">
        <v>23</v>
      </c>
      <c r="G51" s="377">
        <v>59</v>
      </c>
      <c r="H51" s="379">
        <v>113</v>
      </c>
      <c r="I51" s="377">
        <v>53</v>
      </c>
      <c r="J51" s="408">
        <f>G51/E51</f>
        <v>2.4583333333333335</v>
      </c>
      <c r="K51" s="27"/>
    </row>
    <row r="52" spans="1:11" ht="8.25" customHeight="1" x14ac:dyDescent="0.25">
      <c r="A52" s="381"/>
      <c r="B52" s="381"/>
      <c r="C52" s="362"/>
      <c r="D52" s="383"/>
      <c r="E52" s="382"/>
      <c r="F52" s="382"/>
      <c r="G52" s="382"/>
      <c r="H52" s="382"/>
      <c r="I52" s="382"/>
      <c r="J52" s="394"/>
      <c r="K52" s="27"/>
    </row>
    <row r="53" spans="1:11" ht="12.75" customHeight="1" x14ac:dyDescent="0.25">
      <c r="A53" s="375" t="s">
        <v>499</v>
      </c>
      <c r="B53" s="376" t="s">
        <v>10</v>
      </c>
      <c r="C53" s="377">
        <v>23409</v>
      </c>
      <c r="D53" s="407" t="s">
        <v>532</v>
      </c>
      <c r="E53" s="377">
        <v>24</v>
      </c>
      <c r="F53" s="379">
        <v>23</v>
      </c>
      <c r="G53" s="377">
        <v>46</v>
      </c>
      <c r="H53" s="379">
        <v>54</v>
      </c>
      <c r="I53" s="377">
        <v>26</v>
      </c>
      <c r="J53" s="408">
        <f>G53/E53</f>
        <v>1.9166666666666667</v>
      </c>
      <c r="K53" s="27"/>
    </row>
    <row r="54" spans="1:11" ht="8.25" customHeight="1" x14ac:dyDescent="0.25">
      <c r="A54" s="381"/>
      <c r="B54" s="381"/>
      <c r="C54" s="362"/>
      <c r="D54" s="409"/>
      <c r="E54" s="382"/>
      <c r="F54" s="382"/>
      <c r="G54" s="382"/>
      <c r="H54" s="382"/>
      <c r="I54" s="382"/>
      <c r="J54" s="394"/>
      <c r="K54" s="27"/>
    </row>
    <row r="55" spans="1:11" ht="12.75" customHeight="1" x14ac:dyDescent="0.25">
      <c r="A55" s="375" t="s">
        <v>533</v>
      </c>
      <c r="B55" s="376" t="s">
        <v>10</v>
      </c>
      <c r="C55" s="377">
        <v>24001</v>
      </c>
      <c r="D55" s="378" t="s">
        <v>534</v>
      </c>
      <c r="E55" s="377">
        <v>24</v>
      </c>
      <c r="F55" s="379">
        <v>29</v>
      </c>
      <c r="G55" s="377">
        <v>61</v>
      </c>
      <c r="H55" s="379">
        <v>68</v>
      </c>
      <c r="I55" s="377">
        <v>29</v>
      </c>
      <c r="J55" s="408">
        <f>G55/E55</f>
        <v>2.5416666666666665</v>
      </c>
      <c r="K55" s="27"/>
    </row>
    <row r="56" spans="1:11" ht="8.25" customHeight="1" x14ac:dyDescent="0.25">
      <c r="A56" s="381"/>
      <c r="B56" s="381"/>
      <c r="C56" s="362"/>
      <c r="D56" s="383"/>
      <c r="E56" s="382"/>
      <c r="F56" s="382"/>
      <c r="G56" s="382"/>
      <c r="H56" s="382"/>
      <c r="I56" s="382"/>
      <c r="J56" s="394"/>
      <c r="K56" s="27"/>
    </row>
    <row r="57" spans="1:11" ht="12.75" customHeight="1" x14ac:dyDescent="0.25">
      <c r="A57" s="375" t="s">
        <v>535</v>
      </c>
      <c r="B57" s="376" t="s">
        <v>6</v>
      </c>
      <c r="C57" s="377">
        <v>24108</v>
      </c>
      <c r="D57" s="378" t="s">
        <v>536</v>
      </c>
      <c r="E57" s="377">
        <v>15</v>
      </c>
      <c r="F57" s="379">
        <v>6</v>
      </c>
      <c r="G57" s="377">
        <v>12</v>
      </c>
      <c r="H57" s="379">
        <v>32</v>
      </c>
      <c r="I57" s="377">
        <v>15</v>
      </c>
      <c r="J57" s="408">
        <f>G57/E57</f>
        <v>0.8</v>
      </c>
      <c r="K57" s="27"/>
    </row>
    <row r="58" spans="1:11" ht="8.25" customHeight="1" x14ac:dyDescent="0.25">
      <c r="A58" s="381"/>
      <c r="B58" s="381"/>
      <c r="C58" s="362"/>
      <c r="D58" s="383"/>
      <c r="E58" s="382"/>
      <c r="F58" s="382"/>
      <c r="G58" s="382"/>
      <c r="H58" s="382"/>
      <c r="I58" s="382"/>
      <c r="J58" s="394"/>
      <c r="K58" s="27"/>
    </row>
    <row r="59" spans="1:11" ht="12.75" customHeight="1" x14ac:dyDescent="0.25">
      <c r="A59" s="375" t="s">
        <v>537</v>
      </c>
      <c r="B59" s="376" t="s">
        <v>6</v>
      </c>
      <c r="C59" s="377">
        <v>25001</v>
      </c>
      <c r="D59" s="378" t="s">
        <v>538</v>
      </c>
      <c r="E59" s="377">
        <v>18</v>
      </c>
      <c r="F59" s="379">
        <v>24</v>
      </c>
      <c r="G59" s="377">
        <v>55</v>
      </c>
      <c r="H59" s="379">
        <v>110</v>
      </c>
      <c r="I59" s="377">
        <v>30</v>
      </c>
      <c r="J59" s="408">
        <f>G59/E59</f>
        <v>3.0555555555555554</v>
      </c>
      <c r="K59" s="27"/>
    </row>
    <row r="60" spans="1:11" ht="8.25" customHeight="1" x14ac:dyDescent="0.25">
      <c r="A60" s="381"/>
      <c r="B60" s="381"/>
      <c r="C60" s="362"/>
      <c r="D60" s="383"/>
      <c r="E60" s="382"/>
      <c r="F60" s="382"/>
      <c r="G60" s="382"/>
      <c r="H60" s="382"/>
      <c r="I60" s="382"/>
      <c r="J60" s="394"/>
      <c r="K60" s="27"/>
    </row>
    <row r="61" spans="1:11" ht="12.75" customHeight="1" x14ac:dyDescent="0.25">
      <c r="A61" s="358" t="s">
        <v>539</v>
      </c>
      <c r="B61" s="385" t="s">
        <v>1</v>
      </c>
      <c r="C61" s="366">
        <v>25003</v>
      </c>
      <c r="D61" s="365" t="s">
        <v>540</v>
      </c>
      <c r="E61" s="366">
        <v>24</v>
      </c>
      <c r="F61" s="386">
        <v>27</v>
      </c>
      <c r="G61" s="366">
        <v>42</v>
      </c>
      <c r="H61" s="386">
        <v>114</v>
      </c>
      <c r="I61" s="366">
        <v>30</v>
      </c>
      <c r="J61" s="395">
        <f>G61/E61</f>
        <v>1.75</v>
      </c>
      <c r="K61" s="27"/>
    </row>
    <row r="62" spans="1:11" ht="12.75" customHeight="1" x14ac:dyDescent="0.25">
      <c r="A62" s="359" t="s">
        <v>541</v>
      </c>
      <c r="B62" s="381" t="s">
        <v>5</v>
      </c>
      <c r="C62" s="388">
        <v>25003</v>
      </c>
      <c r="D62" s="383" t="s">
        <v>540</v>
      </c>
      <c r="E62" s="388">
        <v>24</v>
      </c>
      <c r="F62" s="382">
        <v>26</v>
      </c>
      <c r="G62" s="388">
        <v>61</v>
      </c>
      <c r="H62" s="382">
        <v>124</v>
      </c>
      <c r="I62" s="388">
        <v>36</v>
      </c>
      <c r="J62" s="389">
        <f>G62/E62</f>
        <v>2.5416666666666665</v>
      </c>
      <c r="K62" s="27"/>
    </row>
    <row r="63" spans="1:11" ht="12.75" customHeight="1" x14ac:dyDescent="0.25">
      <c r="A63" s="359" t="s">
        <v>501</v>
      </c>
      <c r="B63" s="381" t="s">
        <v>28</v>
      </c>
      <c r="C63" s="388">
        <v>25003</v>
      </c>
      <c r="D63" s="383" t="s">
        <v>540</v>
      </c>
      <c r="E63" s="388">
        <v>24</v>
      </c>
      <c r="F63" s="382">
        <v>20</v>
      </c>
      <c r="G63" s="388">
        <v>19</v>
      </c>
      <c r="H63" s="382">
        <v>78</v>
      </c>
      <c r="I63" s="388">
        <v>28</v>
      </c>
      <c r="J63" s="389">
        <f>G63/E63</f>
        <v>0.79166666666666663</v>
      </c>
      <c r="K63" s="27"/>
    </row>
    <row r="64" spans="1:11" ht="12.75" customHeight="1" x14ac:dyDescent="0.25">
      <c r="A64" s="360"/>
      <c r="B64" s="390"/>
      <c r="C64" s="391"/>
      <c r="D64" s="392"/>
      <c r="E64" s="372">
        <f>SUM(E61:E63)</f>
        <v>72</v>
      </c>
      <c r="F64" s="372">
        <f>SUM(F61:F63)</f>
        <v>73</v>
      </c>
      <c r="G64" s="372">
        <f>SUM(G61:G63)</f>
        <v>122</v>
      </c>
      <c r="H64" s="372">
        <f>SUM(H61:H63)</f>
        <v>316</v>
      </c>
      <c r="I64" s="372">
        <f>SUM(I61:I63)</f>
        <v>94</v>
      </c>
      <c r="J64" s="396">
        <f>G64/E64</f>
        <v>1.6944444444444444</v>
      </c>
      <c r="K64" s="27"/>
    </row>
    <row r="65" spans="1:11" ht="8.25" customHeight="1" x14ac:dyDescent="0.25">
      <c r="A65" s="381"/>
      <c r="B65" s="381"/>
      <c r="C65" s="362"/>
      <c r="D65" s="383"/>
      <c r="E65" s="382"/>
      <c r="F65" s="382"/>
      <c r="G65" s="382"/>
      <c r="H65" s="382"/>
      <c r="I65" s="382"/>
      <c r="J65" s="394"/>
      <c r="K65" s="27"/>
    </row>
    <row r="66" spans="1:11" ht="12.75" customHeight="1" x14ac:dyDescent="0.25">
      <c r="A66" s="358" t="s">
        <v>499</v>
      </c>
      <c r="B66" s="385" t="s">
        <v>10</v>
      </c>
      <c r="C66" s="366">
        <v>25004</v>
      </c>
      <c r="D66" s="365" t="s">
        <v>542</v>
      </c>
      <c r="E66" s="366">
        <v>30</v>
      </c>
      <c r="F66" s="386">
        <v>30</v>
      </c>
      <c r="G66" s="366">
        <v>58</v>
      </c>
      <c r="H66" s="386">
        <v>113</v>
      </c>
      <c r="I66" s="366">
        <v>37</v>
      </c>
      <c r="J66" s="395">
        <f>G66/E66</f>
        <v>1.9333333333333333</v>
      </c>
      <c r="K66" s="27"/>
    </row>
    <row r="67" spans="1:11" ht="12.75" customHeight="1" x14ac:dyDescent="0.25">
      <c r="A67" s="359" t="s">
        <v>543</v>
      </c>
      <c r="B67" s="381" t="s">
        <v>544</v>
      </c>
      <c r="C67" s="388">
        <v>25004</v>
      </c>
      <c r="D67" s="383" t="s">
        <v>542</v>
      </c>
      <c r="E67" s="388">
        <v>30</v>
      </c>
      <c r="F67" s="382">
        <v>26</v>
      </c>
      <c r="G67" s="388">
        <v>48</v>
      </c>
      <c r="H67" s="382">
        <v>85</v>
      </c>
      <c r="I67" s="388">
        <v>37</v>
      </c>
      <c r="J67" s="389">
        <f>G67/E67</f>
        <v>1.6</v>
      </c>
      <c r="K67" s="27"/>
    </row>
    <row r="68" spans="1:11" ht="12.75" customHeight="1" x14ac:dyDescent="0.25">
      <c r="A68" s="359" t="s">
        <v>545</v>
      </c>
      <c r="B68" s="381" t="s">
        <v>1</v>
      </c>
      <c r="C68" s="388">
        <v>25004</v>
      </c>
      <c r="D68" s="383" t="s">
        <v>542</v>
      </c>
      <c r="E68" s="388">
        <v>12</v>
      </c>
      <c r="F68" s="382">
        <v>12</v>
      </c>
      <c r="G68" s="388">
        <v>3</v>
      </c>
      <c r="H68" s="382">
        <v>8</v>
      </c>
      <c r="I68" s="388">
        <v>3</v>
      </c>
      <c r="J68" s="389">
        <f>G68/E68</f>
        <v>0.25</v>
      </c>
      <c r="K68" s="27"/>
    </row>
    <row r="69" spans="1:11" ht="12.75" customHeight="1" x14ac:dyDescent="0.25">
      <c r="A69" s="359" t="s">
        <v>537</v>
      </c>
      <c r="B69" s="381" t="s">
        <v>6</v>
      </c>
      <c r="C69" s="388">
        <v>25004</v>
      </c>
      <c r="D69" s="383" t="s">
        <v>542</v>
      </c>
      <c r="E69" s="388">
        <v>15</v>
      </c>
      <c r="F69" s="382">
        <v>18</v>
      </c>
      <c r="G69" s="388">
        <v>30</v>
      </c>
      <c r="H69" s="382">
        <v>88</v>
      </c>
      <c r="I69" s="388">
        <v>34</v>
      </c>
      <c r="J69" s="389">
        <f>G69/E69</f>
        <v>2</v>
      </c>
      <c r="K69" s="27"/>
    </row>
    <row r="70" spans="1:11" ht="12.75" customHeight="1" x14ac:dyDescent="0.25">
      <c r="A70" s="360"/>
      <c r="B70" s="390"/>
      <c r="C70" s="391"/>
      <c r="D70" s="392"/>
      <c r="E70" s="372">
        <f>SUM(E66:E69)</f>
        <v>87</v>
      </c>
      <c r="F70" s="372">
        <f>SUM(F66:F69)</f>
        <v>86</v>
      </c>
      <c r="G70" s="372">
        <f>SUM(G66:G69)</f>
        <v>139</v>
      </c>
      <c r="H70" s="372">
        <f>SUM(H66:H69)</f>
        <v>294</v>
      </c>
      <c r="I70" s="372">
        <f>SUM(I66:I69)</f>
        <v>111</v>
      </c>
      <c r="J70" s="396">
        <f>G70/E70</f>
        <v>1.5977011494252873</v>
      </c>
      <c r="K70" s="27"/>
    </row>
    <row r="71" spans="1:11" ht="8.25" customHeight="1" x14ac:dyDescent="0.25">
      <c r="A71" s="381"/>
      <c r="B71" s="381"/>
      <c r="C71" s="362"/>
      <c r="D71" s="383"/>
      <c r="E71" s="382"/>
      <c r="F71" s="382"/>
      <c r="G71" s="382"/>
      <c r="H71" s="382"/>
      <c r="I71" s="382"/>
      <c r="J71" s="394"/>
      <c r="K71" s="27"/>
    </row>
    <row r="72" spans="1:11" ht="12.75" customHeight="1" x14ac:dyDescent="0.25">
      <c r="A72" s="375" t="s">
        <v>522</v>
      </c>
      <c r="B72" s="376" t="s">
        <v>14</v>
      </c>
      <c r="C72" s="377">
        <v>25104</v>
      </c>
      <c r="D72" s="378" t="s">
        <v>546</v>
      </c>
      <c r="E72" s="377">
        <v>30</v>
      </c>
      <c r="F72" s="379">
        <v>29</v>
      </c>
      <c r="G72" s="377">
        <v>34</v>
      </c>
      <c r="H72" s="379">
        <v>64</v>
      </c>
      <c r="I72" s="377">
        <v>30</v>
      </c>
      <c r="J72" s="408">
        <f>G72/E72</f>
        <v>1.1333333333333333</v>
      </c>
      <c r="K72" s="27"/>
    </row>
    <row r="73" spans="1:11" ht="8.25" customHeight="1" x14ac:dyDescent="0.25">
      <c r="A73" s="381"/>
      <c r="B73" s="381"/>
      <c r="C73" s="362"/>
      <c r="D73" s="383"/>
      <c r="E73" s="382"/>
      <c r="F73" s="382"/>
      <c r="G73" s="382"/>
      <c r="H73" s="382"/>
      <c r="I73" s="382"/>
      <c r="J73" s="394"/>
      <c r="K73" s="27"/>
    </row>
    <row r="74" spans="1:11" ht="12.75" customHeight="1" x14ac:dyDescent="0.25">
      <c r="A74" s="375" t="s">
        <v>547</v>
      </c>
      <c r="B74" s="376" t="s">
        <v>34</v>
      </c>
      <c r="C74" s="377">
        <v>25205</v>
      </c>
      <c r="D74" s="378" t="s">
        <v>548</v>
      </c>
      <c r="E74" s="377">
        <v>30</v>
      </c>
      <c r="F74" s="379">
        <v>26</v>
      </c>
      <c r="G74" s="377">
        <v>72</v>
      </c>
      <c r="H74" s="379">
        <v>91</v>
      </c>
      <c r="I74" s="377">
        <v>34</v>
      </c>
      <c r="J74" s="408">
        <f>G74/E74</f>
        <v>2.4</v>
      </c>
      <c r="K74" s="27"/>
    </row>
    <row r="75" spans="1:11" ht="8.25" customHeight="1" x14ac:dyDescent="0.25">
      <c r="A75" s="381"/>
      <c r="B75" s="381"/>
      <c r="C75" s="362"/>
      <c r="D75" s="383"/>
      <c r="E75" s="382"/>
      <c r="F75" s="382"/>
      <c r="G75" s="382"/>
      <c r="H75" s="382"/>
      <c r="I75" s="382"/>
      <c r="J75" s="394"/>
      <c r="K75" s="27"/>
    </row>
    <row r="76" spans="1:11" ht="12.75" customHeight="1" x14ac:dyDescent="0.25">
      <c r="A76" s="375" t="s">
        <v>549</v>
      </c>
      <c r="B76" s="376" t="s">
        <v>29</v>
      </c>
      <c r="C76" s="377">
        <v>25401</v>
      </c>
      <c r="D76" s="378" t="s">
        <v>550</v>
      </c>
      <c r="E76" s="377">
        <v>18</v>
      </c>
      <c r="F76" s="379">
        <v>18</v>
      </c>
      <c r="G76" s="377">
        <v>25</v>
      </c>
      <c r="H76" s="379">
        <v>44</v>
      </c>
      <c r="I76" s="377">
        <v>19</v>
      </c>
      <c r="J76" s="408">
        <f>G76/E76</f>
        <v>1.3888888888888888</v>
      </c>
      <c r="K76" s="27"/>
    </row>
    <row r="77" spans="1:11" ht="9" customHeight="1" x14ac:dyDescent="0.25">
      <c r="A77" s="381"/>
      <c r="B77" s="381"/>
      <c r="C77" s="362"/>
      <c r="D77" s="383"/>
      <c r="E77" s="382"/>
      <c r="F77" s="382"/>
      <c r="G77" s="382"/>
      <c r="H77" s="382"/>
      <c r="I77" s="382"/>
      <c r="J77" s="394"/>
      <c r="K77" s="27"/>
    </row>
    <row r="78" spans="1:11" ht="12.75" customHeight="1" x14ac:dyDescent="0.25">
      <c r="A78" s="375" t="s">
        <v>551</v>
      </c>
      <c r="B78" s="376" t="s">
        <v>4</v>
      </c>
      <c r="C78" s="377">
        <v>25408</v>
      </c>
      <c r="D78" s="378" t="s">
        <v>552</v>
      </c>
      <c r="E78" s="377">
        <v>18</v>
      </c>
      <c r="F78" s="379">
        <v>16</v>
      </c>
      <c r="G78" s="377">
        <v>23</v>
      </c>
      <c r="H78" s="379">
        <v>37</v>
      </c>
      <c r="I78" s="377">
        <v>15</v>
      </c>
      <c r="J78" s="408">
        <f>G78/E78</f>
        <v>1.2777777777777777</v>
      </c>
      <c r="K78" s="27"/>
    </row>
    <row r="79" spans="1:11" ht="8.25" customHeight="1" x14ac:dyDescent="0.25">
      <c r="A79" s="381"/>
      <c r="B79" s="381"/>
      <c r="C79" s="362"/>
      <c r="D79" s="383"/>
      <c r="E79" s="382"/>
      <c r="F79" s="382"/>
      <c r="G79" s="382"/>
      <c r="H79" s="382"/>
      <c r="I79" s="382"/>
      <c r="J79" s="394"/>
      <c r="K79" s="27"/>
    </row>
    <row r="80" spans="1:11" ht="12.75" customHeight="1" x14ac:dyDescent="0.25">
      <c r="A80" s="358" t="s">
        <v>499</v>
      </c>
      <c r="B80" s="385" t="s">
        <v>10</v>
      </c>
      <c r="C80" s="366">
        <v>25509</v>
      </c>
      <c r="D80" s="365" t="s">
        <v>553</v>
      </c>
      <c r="E80" s="411">
        <v>54</v>
      </c>
      <c r="F80" s="366">
        <v>52</v>
      </c>
      <c r="G80" s="366">
        <v>126</v>
      </c>
      <c r="H80" s="386">
        <v>207</v>
      </c>
      <c r="I80" s="366">
        <v>80</v>
      </c>
      <c r="J80" s="395">
        <f>G80/E80</f>
        <v>2.3333333333333335</v>
      </c>
      <c r="K80" s="27"/>
    </row>
    <row r="81" spans="1:11" ht="12.75" customHeight="1" x14ac:dyDescent="0.25">
      <c r="A81" s="359" t="s">
        <v>504</v>
      </c>
      <c r="B81" s="381" t="s">
        <v>26</v>
      </c>
      <c r="C81" s="388">
        <v>25509</v>
      </c>
      <c r="D81" s="383" t="s">
        <v>553</v>
      </c>
      <c r="E81" s="397">
        <v>24</v>
      </c>
      <c r="F81" s="388">
        <v>19</v>
      </c>
      <c r="G81" s="388">
        <v>33</v>
      </c>
      <c r="H81" s="382">
        <v>95</v>
      </c>
      <c r="I81" s="388">
        <v>35</v>
      </c>
      <c r="J81" s="389">
        <f>G81/E81</f>
        <v>1.375</v>
      </c>
      <c r="K81" s="27"/>
    </row>
    <row r="82" spans="1:11" ht="12.75" customHeight="1" x14ac:dyDescent="0.25">
      <c r="A82" s="359" t="s">
        <v>554</v>
      </c>
      <c r="B82" s="381" t="s">
        <v>517</v>
      </c>
      <c r="C82" s="388">
        <v>25509</v>
      </c>
      <c r="D82" s="383" t="s">
        <v>553</v>
      </c>
      <c r="E82" s="397">
        <v>24</v>
      </c>
      <c r="F82" s="388">
        <v>23</v>
      </c>
      <c r="G82" s="388">
        <v>30</v>
      </c>
      <c r="H82" s="382">
        <v>111</v>
      </c>
      <c r="I82" s="388">
        <v>35</v>
      </c>
      <c r="J82" s="389">
        <f>G82/E82</f>
        <v>1.25</v>
      </c>
      <c r="K82" s="27"/>
    </row>
    <row r="83" spans="1:11" ht="12.75" customHeight="1" x14ac:dyDescent="0.25">
      <c r="A83" s="360"/>
      <c r="B83" s="390"/>
      <c r="C83" s="391"/>
      <c r="D83" s="392"/>
      <c r="E83" s="412">
        <f>SUM(E80:E82)</f>
        <v>102</v>
      </c>
      <c r="F83" s="412">
        <f>SUM(F80:F82)</f>
        <v>94</v>
      </c>
      <c r="G83" s="412">
        <f>SUM(G80:G82)</f>
        <v>189</v>
      </c>
      <c r="H83" s="412">
        <f>SUM(H80:H82)</f>
        <v>413</v>
      </c>
      <c r="I83" s="412">
        <f>SUM(I80:I82)</f>
        <v>150</v>
      </c>
      <c r="J83" s="396">
        <f>G83/E83</f>
        <v>1.8529411764705883</v>
      </c>
      <c r="K83" s="27"/>
    </row>
    <row r="84" spans="1:11" ht="8.25" customHeight="1" x14ac:dyDescent="0.25">
      <c r="A84" s="381"/>
      <c r="B84" s="381"/>
      <c r="C84" s="362"/>
      <c r="D84" s="383"/>
      <c r="E84" s="382"/>
      <c r="F84" s="382"/>
      <c r="G84" s="382"/>
      <c r="H84" s="382"/>
      <c r="I84" s="382"/>
      <c r="J84" s="394"/>
      <c r="K84" s="27"/>
    </row>
    <row r="85" spans="1:11" ht="12.75" customHeight="1" x14ac:dyDescent="0.25">
      <c r="A85" s="375" t="s">
        <v>555</v>
      </c>
      <c r="B85" s="376" t="s">
        <v>28</v>
      </c>
      <c r="C85" s="377">
        <v>25511</v>
      </c>
      <c r="D85" s="378" t="s">
        <v>556</v>
      </c>
      <c r="E85" s="377">
        <v>24</v>
      </c>
      <c r="F85" s="379">
        <v>17</v>
      </c>
      <c r="G85" s="377">
        <v>50</v>
      </c>
      <c r="H85" s="379">
        <v>81</v>
      </c>
      <c r="I85" s="377">
        <v>46</v>
      </c>
      <c r="J85" s="408">
        <f>G85/E85</f>
        <v>2.0833333333333335</v>
      </c>
      <c r="K85" s="27"/>
    </row>
    <row r="86" spans="1:11" ht="8.25" customHeight="1" x14ac:dyDescent="0.25">
      <c r="A86" s="381"/>
      <c r="B86" s="381"/>
      <c r="C86" s="362"/>
      <c r="D86" s="383"/>
      <c r="E86" s="382"/>
      <c r="F86" s="382"/>
      <c r="G86" s="382"/>
      <c r="H86" s="382"/>
      <c r="I86" s="382"/>
      <c r="J86" s="394"/>
      <c r="K86" s="27"/>
    </row>
    <row r="87" spans="1:11" ht="12.75" customHeight="1" x14ac:dyDescent="0.25">
      <c r="A87" s="358" t="s">
        <v>499</v>
      </c>
      <c r="B87" s="385" t="s">
        <v>10</v>
      </c>
      <c r="C87" s="366">
        <v>25513</v>
      </c>
      <c r="D87" s="365" t="s">
        <v>557</v>
      </c>
      <c r="E87" s="366">
        <v>48</v>
      </c>
      <c r="F87" s="386">
        <v>27</v>
      </c>
      <c r="G87" s="366">
        <v>79</v>
      </c>
      <c r="H87" s="386">
        <v>143</v>
      </c>
      <c r="I87" s="366">
        <v>60</v>
      </c>
      <c r="J87" s="395">
        <f>G87/E87</f>
        <v>1.6458333333333333</v>
      </c>
      <c r="K87" s="27"/>
    </row>
    <row r="88" spans="1:11" ht="12.75" customHeight="1" x14ac:dyDescent="0.25">
      <c r="A88" s="359" t="s">
        <v>502</v>
      </c>
      <c r="B88" s="381" t="s">
        <v>5</v>
      </c>
      <c r="C88" s="388">
        <v>25513</v>
      </c>
      <c r="D88" s="383" t="s">
        <v>557</v>
      </c>
      <c r="E88" s="388">
        <v>24</v>
      </c>
      <c r="F88" s="382">
        <v>16</v>
      </c>
      <c r="G88" s="388">
        <v>24</v>
      </c>
      <c r="H88" s="382">
        <v>52</v>
      </c>
      <c r="I88" s="388">
        <v>30</v>
      </c>
      <c r="J88" s="389">
        <f>G88/E88</f>
        <v>1</v>
      </c>
      <c r="K88" s="27"/>
    </row>
    <row r="89" spans="1:11" ht="12.75" customHeight="1" x14ac:dyDescent="0.25">
      <c r="A89" s="359" t="s">
        <v>537</v>
      </c>
      <c r="B89" s="381" t="s">
        <v>6</v>
      </c>
      <c r="C89" s="388">
        <v>25513</v>
      </c>
      <c r="D89" s="383" t="s">
        <v>557</v>
      </c>
      <c r="E89" s="388">
        <v>24</v>
      </c>
      <c r="F89" s="382">
        <v>17</v>
      </c>
      <c r="G89" s="388">
        <v>42</v>
      </c>
      <c r="H89" s="382">
        <v>95</v>
      </c>
      <c r="I89" s="388">
        <v>30</v>
      </c>
      <c r="J89" s="389">
        <f>G89/E89</f>
        <v>1.75</v>
      </c>
      <c r="K89" s="27"/>
    </row>
    <row r="90" spans="1:11" ht="12.75" customHeight="1" x14ac:dyDescent="0.25">
      <c r="A90" s="360"/>
      <c r="B90" s="390"/>
      <c r="C90" s="391"/>
      <c r="D90" s="392"/>
      <c r="E90" s="372">
        <f>SUM(E87:E89)</f>
        <v>96</v>
      </c>
      <c r="F90" s="372">
        <f>SUM(F87:F89)</f>
        <v>60</v>
      </c>
      <c r="G90" s="372">
        <f>SUM(G87:G89)</f>
        <v>145</v>
      </c>
      <c r="H90" s="372">
        <f>SUM(H87:H89)</f>
        <v>290</v>
      </c>
      <c r="I90" s="372">
        <f>SUM(I87:I89)</f>
        <v>120</v>
      </c>
      <c r="J90" s="396">
        <f>G90/E90</f>
        <v>1.5104166666666667</v>
      </c>
      <c r="K90" s="27"/>
    </row>
    <row r="91" spans="1:11" ht="8.25" customHeight="1" x14ac:dyDescent="0.25">
      <c r="A91" s="381"/>
      <c r="B91" s="381"/>
      <c r="C91" s="362"/>
      <c r="D91" s="383"/>
      <c r="E91" s="382"/>
      <c r="F91" s="382"/>
      <c r="G91" s="382"/>
      <c r="H91" s="382"/>
      <c r="I91" s="382"/>
      <c r="J91" s="394"/>
      <c r="K91" s="27"/>
    </row>
    <row r="92" spans="1:11" ht="12.75" customHeight="1" x14ac:dyDescent="0.25">
      <c r="A92" s="381"/>
      <c r="B92" s="381"/>
      <c r="C92" s="382"/>
      <c r="D92" s="519" t="s">
        <v>187</v>
      </c>
      <c r="E92" s="414">
        <f>E90+E85+E83+E78+E76+E74+E72+E70+E64+E59+E57+E55+E53+E51+E48+E46+E50+E44+E40+E38+E36+E34+E32+E30+E28+E21+E17+E26+E13+E9+E5</f>
        <v>1154</v>
      </c>
      <c r="F92" s="414">
        <f>F90+F85+F83+F78+F76+F74+F72+F70+F64+F59+F57+F55+F53+F51+F48+F46+F50+F44+F40+F38+F36+F34+F32+F30+F28+F21+F17+F26+F13+F9+F5</f>
        <v>1042</v>
      </c>
      <c r="G92" s="414">
        <f>G90+G85+G83+G78+G76+G74+G72+G70+G64+G59+G57+G55+G53+G51+G48+G46+G50+G44+G40+G38+G36+G34+G32+G30+G28+G21+G17+G26+G13+G9+G5</f>
        <v>2491</v>
      </c>
      <c r="H92" s="414">
        <f>H90+H85+H83+H78+H76+H74+H72+H70+H64+H59+H57+H55+H53+H51+H48+H46+H50+H44+H40+H38+H36+H34+H32+H30+H28+H21+H17+H26+H13+H9+H5</f>
        <v>4776</v>
      </c>
      <c r="I92" s="414">
        <f>I90+I85+I83+I78+I76+I74+I72+I70+I64+I59+I57+I55+I53+I51+I48+I46+I50+I44+I40+I38+I36+I34+I32+I30+I28+I21+I17+I26+I13+I9+I5</f>
        <v>1551</v>
      </c>
      <c r="J92" s="408">
        <f>G92/E92</f>
        <v>2.1585788561525132</v>
      </c>
      <c r="K92" s="27"/>
    </row>
    <row r="93" spans="1:11" ht="8.25" customHeight="1" x14ac:dyDescent="0.25">
      <c r="A93" s="381"/>
      <c r="B93" s="381"/>
      <c r="C93" s="362"/>
      <c r="D93" s="383"/>
      <c r="E93" s="382"/>
      <c r="F93" s="382"/>
      <c r="G93" s="382"/>
      <c r="H93" s="382"/>
      <c r="I93" s="382"/>
      <c r="J93" s="394"/>
      <c r="K93" s="27"/>
    </row>
    <row r="94" spans="1:11" ht="12.75" customHeight="1" x14ac:dyDescent="0.25">
      <c r="A94" s="375" t="s">
        <v>558</v>
      </c>
      <c r="B94" s="376" t="s">
        <v>10</v>
      </c>
      <c r="C94" s="377">
        <v>31101</v>
      </c>
      <c r="D94" s="407" t="s">
        <v>559</v>
      </c>
      <c r="E94" s="377">
        <v>35</v>
      </c>
      <c r="F94" s="379">
        <v>32</v>
      </c>
      <c r="G94" s="377">
        <v>81</v>
      </c>
      <c r="H94" s="379">
        <v>180</v>
      </c>
      <c r="I94" s="377">
        <v>50</v>
      </c>
      <c r="J94" s="408">
        <f>G94/E94</f>
        <v>2.3142857142857145</v>
      </c>
      <c r="K94" s="27"/>
    </row>
    <row r="95" spans="1:11" ht="8.25" customHeight="1" x14ac:dyDescent="0.25">
      <c r="A95" s="381"/>
      <c r="B95" s="381"/>
      <c r="C95" s="362"/>
      <c r="D95" s="409"/>
      <c r="E95" s="382"/>
      <c r="F95" s="382"/>
      <c r="G95" s="382"/>
      <c r="H95" s="382"/>
      <c r="I95" s="382"/>
      <c r="J95" s="394"/>
      <c r="K95" s="27"/>
    </row>
    <row r="96" spans="1:11" ht="12.75" customHeight="1" x14ac:dyDescent="0.25">
      <c r="A96" s="358" t="s">
        <v>558</v>
      </c>
      <c r="B96" s="385" t="s">
        <v>10</v>
      </c>
      <c r="C96" s="366">
        <v>31203</v>
      </c>
      <c r="D96" s="365" t="s">
        <v>560</v>
      </c>
      <c r="E96" s="366">
        <v>35</v>
      </c>
      <c r="F96" s="386">
        <v>34</v>
      </c>
      <c r="G96" s="366">
        <v>263</v>
      </c>
      <c r="H96" s="386">
        <v>444</v>
      </c>
      <c r="I96" s="366">
        <v>35</v>
      </c>
      <c r="J96" s="395">
        <f>G96/E96</f>
        <v>7.5142857142857142</v>
      </c>
      <c r="K96" s="27"/>
    </row>
    <row r="97" spans="1:11" ht="12.75" customHeight="1" x14ac:dyDescent="0.25">
      <c r="A97" s="359" t="s">
        <v>561</v>
      </c>
      <c r="B97" s="381" t="s">
        <v>6</v>
      </c>
      <c r="C97" s="388">
        <v>31203</v>
      </c>
      <c r="D97" s="383" t="s">
        <v>560</v>
      </c>
      <c r="E97" s="388">
        <v>24</v>
      </c>
      <c r="F97" s="382">
        <v>27</v>
      </c>
      <c r="G97" s="388">
        <v>109</v>
      </c>
      <c r="H97" s="382">
        <v>202</v>
      </c>
      <c r="I97" s="388">
        <v>61</v>
      </c>
      <c r="J97" s="389">
        <f>G97/E97</f>
        <v>4.541666666666667</v>
      </c>
      <c r="K97" s="27"/>
    </row>
    <row r="98" spans="1:11" ht="12.75" customHeight="1" x14ac:dyDescent="0.25">
      <c r="A98" s="360"/>
      <c r="B98" s="390"/>
      <c r="C98" s="391"/>
      <c r="D98" s="392"/>
      <c r="E98" s="372">
        <f>SUM(E96:E97)</f>
        <v>59</v>
      </c>
      <c r="F98" s="372">
        <f>SUM(F96:F97)</f>
        <v>61</v>
      </c>
      <c r="G98" s="372">
        <f>SUM(G96:G97)</f>
        <v>372</v>
      </c>
      <c r="H98" s="372">
        <f>SUM(H96:H97)</f>
        <v>646</v>
      </c>
      <c r="I98" s="372">
        <f>SUM(I96:I97)</f>
        <v>96</v>
      </c>
      <c r="J98" s="396">
        <f>G98/E98</f>
        <v>6.3050847457627119</v>
      </c>
      <c r="K98" s="27"/>
    </row>
    <row r="99" spans="1:11" ht="9" customHeight="1" x14ac:dyDescent="0.25">
      <c r="A99" s="381"/>
      <c r="B99" s="381"/>
      <c r="C99" s="362"/>
      <c r="D99" s="383"/>
      <c r="E99" s="382"/>
      <c r="F99" s="382"/>
      <c r="G99" s="382"/>
      <c r="H99" s="382"/>
      <c r="I99" s="382"/>
      <c r="J99" s="394"/>
      <c r="K99" s="27"/>
    </row>
    <row r="100" spans="1:11" ht="12.75" customHeight="1" x14ac:dyDescent="0.25">
      <c r="A100" s="358" t="s">
        <v>562</v>
      </c>
      <c r="B100" s="385" t="s">
        <v>3</v>
      </c>
      <c r="C100" s="366">
        <v>31206</v>
      </c>
      <c r="D100" s="365" t="s">
        <v>563</v>
      </c>
      <c r="E100" s="366">
        <v>35</v>
      </c>
      <c r="F100" s="386">
        <v>28</v>
      </c>
      <c r="G100" s="366">
        <v>119</v>
      </c>
      <c r="H100" s="386">
        <v>219</v>
      </c>
      <c r="I100" s="366">
        <v>37</v>
      </c>
      <c r="J100" s="395">
        <f>G100/E100</f>
        <v>3.4</v>
      </c>
      <c r="K100" s="27"/>
    </row>
    <row r="101" spans="1:11" ht="12.75" customHeight="1" x14ac:dyDescent="0.25">
      <c r="A101" s="359" t="s">
        <v>558</v>
      </c>
      <c r="B101" s="381" t="s">
        <v>10</v>
      </c>
      <c r="C101" s="388">
        <v>31206</v>
      </c>
      <c r="D101" s="383" t="s">
        <v>563</v>
      </c>
      <c r="E101" s="388">
        <v>35</v>
      </c>
      <c r="F101" s="382">
        <v>33</v>
      </c>
      <c r="G101" s="388">
        <v>325</v>
      </c>
      <c r="H101" s="382">
        <v>753</v>
      </c>
      <c r="I101" s="388">
        <v>35</v>
      </c>
      <c r="J101" s="389">
        <f>G101/E101</f>
        <v>9.2857142857142865</v>
      </c>
      <c r="K101" s="27"/>
    </row>
    <row r="102" spans="1:11" ht="12.75" customHeight="1" x14ac:dyDescent="0.25">
      <c r="A102" s="359" t="s">
        <v>564</v>
      </c>
      <c r="B102" s="381" t="s">
        <v>7</v>
      </c>
      <c r="C102" s="388">
        <v>31206</v>
      </c>
      <c r="D102" s="383" t="s">
        <v>563</v>
      </c>
      <c r="E102" s="388">
        <v>32</v>
      </c>
      <c r="F102" s="382">
        <v>30</v>
      </c>
      <c r="G102" s="388">
        <v>212</v>
      </c>
      <c r="H102" s="382">
        <v>411</v>
      </c>
      <c r="I102" s="388">
        <v>41</v>
      </c>
      <c r="J102" s="389">
        <f>G102/E102</f>
        <v>6.625</v>
      </c>
      <c r="K102" s="27"/>
    </row>
    <row r="103" spans="1:11" ht="12.75" customHeight="1" x14ac:dyDescent="0.25">
      <c r="A103" s="360"/>
      <c r="B103" s="390"/>
      <c r="C103" s="391"/>
      <c r="D103" s="392"/>
      <c r="E103" s="372">
        <f>SUM(E100:E102)</f>
        <v>102</v>
      </c>
      <c r="F103" s="372">
        <f>SUM(F100:F102)</f>
        <v>91</v>
      </c>
      <c r="G103" s="372">
        <f>SUM(G100:G102)</f>
        <v>656</v>
      </c>
      <c r="H103" s="372">
        <f>SUM(H100:H102)</f>
        <v>1383</v>
      </c>
      <c r="I103" s="372">
        <f>SUM(I100:I102)</f>
        <v>113</v>
      </c>
      <c r="J103" s="396">
        <f>G103/E103</f>
        <v>6.4313725490196081</v>
      </c>
      <c r="K103" s="27"/>
    </row>
    <row r="104" spans="1:11" ht="9" customHeight="1" x14ac:dyDescent="0.25">
      <c r="A104" s="381"/>
      <c r="B104" s="381"/>
      <c r="C104" s="362"/>
      <c r="D104" s="383"/>
      <c r="E104" s="382"/>
      <c r="F104" s="382"/>
      <c r="G104" s="382"/>
      <c r="H104" s="382"/>
      <c r="I104" s="382"/>
      <c r="J104" s="394"/>
      <c r="K104" s="27"/>
    </row>
    <row r="105" spans="1:11" ht="12.75" customHeight="1" x14ac:dyDescent="0.25">
      <c r="A105" s="358" t="s">
        <v>565</v>
      </c>
      <c r="B105" s="385" t="s">
        <v>5</v>
      </c>
      <c r="C105" s="366">
        <v>31207</v>
      </c>
      <c r="D105" s="365" t="s">
        <v>566</v>
      </c>
      <c r="E105" s="366">
        <v>24</v>
      </c>
      <c r="F105" s="386">
        <v>21</v>
      </c>
      <c r="G105" s="366">
        <v>31</v>
      </c>
      <c r="H105" s="386">
        <v>79</v>
      </c>
      <c r="I105" s="366">
        <v>30</v>
      </c>
      <c r="J105" s="395">
        <f>G105/E105</f>
        <v>1.2916666666666667</v>
      </c>
      <c r="K105" s="27"/>
    </row>
    <row r="106" spans="1:11" ht="12.75" customHeight="1" x14ac:dyDescent="0.25">
      <c r="A106" s="359" t="s">
        <v>567</v>
      </c>
      <c r="B106" s="381" t="s">
        <v>10</v>
      </c>
      <c r="C106" s="388">
        <v>31207</v>
      </c>
      <c r="D106" s="383" t="s">
        <v>566</v>
      </c>
      <c r="E106" s="388">
        <v>35</v>
      </c>
      <c r="F106" s="382">
        <v>33</v>
      </c>
      <c r="G106" s="388">
        <v>86</v>
      </c>
      <c r="H106" s="382">
        <v>297</v>
      </c>
      <c r="I106" s="388">
        <v>34</v>
      </c>
      <c r="J106" s="389">
        <f>G106/E106</f>
        <v>2.4571428571428573</v>
      </c>
      <c r="K106" s="27"/>
    </row>
    <row r="107" spans="1:11" ht="12.75" customHeight="1" x14ac:dyDescent="0.25">
      <c r="A107" s="359" t="s">
        <v>568</v>
      </c>
      <c r="B107" s="381" t="s">
        <v>26</v>
      </c>
      <c r="C107" s="388">
        <v>31207</v>
      </c>
      <c r="D107" s="383" t="s">
        <v>566</v>
      </c>
      <c r="E107" s="388">
        <v>24</v>
      </c>
      <c r="F107" s="382">
        <v>24</v>
      </c>
      <c r="G107" s="388">
        <v>27</v>
      </c>
      <c r="H107" s="382">
        <v>86</v>
      </c>
      <c r="I107" s="388">
        <v>30</v>
      </c>
      <c r="J107" s="389">
        <f>G107/E107</f>
        <v>1.125</v>
      </c>
      <c r="K107" s="27"/>
    </row>
    <row r="108" spans="1:11" ht="12.75" customHeight="1" x14ac:dyDescent="0.25">
      <c r="A108" s="359" t="s">
        <v>561</v>
      </c>
      <c r="B108" s="381" t="s">
        <v>6</v>
      </c>
      <c r="C108" s="388">
        <v>31207</v>
      </c>
      <c r="D108" s="383" t="s">
        <v>566</v>
      </c>
      <c r="E108" s="388">
        <v>35</v>
      </c>
      <c r="F108" s="382">
        <v>31</v>
      </c>
      <c r="G108" s="388">
        <v>118</v>
      </c>
      <c r="H108" s="382">
        <v>243</v>
      </c>
      <c r="I108" s="388">
        <v>64</v>
      </c>
      <c r="J108" s="389">
        <f>G108/E108</f>
        <v>3.3714285714285714</v>
      </c>
      <c r="K108" s="27"/>
    </row>
    <row r="109" spans="1:11" ht="12.75" customHeight="1" x14ac:dyDescent="0.25">
      <c r="A109" s="360"/>
      <c r="B109" s="390"/>
      <c r="C109" s="391"/>
      <c r="D109" s="392"/>
      <c r="E109" s="372">
        <f>SUM(E105:E108)</f>
        <v>118</v>
      </c>
      <c r="F109" s="372">
        <f>SUM(F105:F108)</f>
        <v>109</v>
      </c>
      <c r="G109" s="372">
        <f>SUM(G105:G108)</f>
        <v>262</v>
      </c>
      <c r="H109" s="372">
        <f>SUM(H105:H108)</f>
        <v>705</v>
      </c>
      <c r="I109" s="372">
        <f>SUM(I105:I108)</f>
        <v>158</v>
      </c>
      <c r="J109" s="396">
        <f>G108/E108</f>
        <v>3.3714285714285714</v>
      </c>
      <c r="K109" s="27"/>
    </row>
    <row r="110" spans="1:11" ht="9" customHeight="1" x14ac:dyDescent="0.25">
      <c r="A110" s="381"/>
      <c r="B110" s="381"/>
      <c r="C110" s="362"/>
      <c r="D110" s="383"/>
      <c r="E110" s="382"/>
      <c r="F110" s="382"/>
      <c r="G110" s="382"/>
      <c r="H110" s="382"/>
      <c r="I110" s="382"/>
      <c r="J110" s="394"/>
      <c r="K110" s="27"/>
    </row>
    <row r="111" spans="1:11" ht="12.75" customHeight="1" x14ac:dyDescent="0.25">
      <c r="A111" s="375" t="s">
        <v>569</v>
      </c>
      <c r="B111" s="376" t="s">
        <v>7</v>
      </c>
      <c r="C111" s="377">
        <v>31303</v>
      </c>
      <c r="D111" s="378" t="s">
        <v>570</v>
      </c>
      <c r="E111" s="377">
        <v>24</v>
      </c>
      <c r="F111" s="379">
        <v>24</v>
      </c>
      <c r="G111" s="377">
        <v>100</v>
      </c>
      <c r="H111" s="379">
        <v>226</v>
      </c>
      <c r="I111" s="377">
        <v>45</v>
      </c>
      <c r="J111" s="408">
        <f>G111/E111</f>
        <v>4.166666666666667</v>
      </c>
      <c r="K111" s="27"/>
    </row>
    <row r="112" spans="1:11" ht="9" customHeight="1" x14ac:dyDescent="0.25">
      <c r="A112" s="381"/>
      <c r="B112" s="381"/>
      <c r="C112" s="362"/>
      <c r="D112" s="383"/>
      <c r="E112" s="382"/>
      <c r="F112" s="382"/>
      <c r="G112" s="382"/>
      <c r="H112" s="382"/>
      <c r="I112" s="382"/>
      <c r="J112" s="394"/>
      <c r="K112" s="27"/>
    </row>
    <row r="113" spans="1:11" ht="12.75" customHeight="1" x14ac:dyDescent="0.25">
      <c r="A113" s="375" t="s">
        <v>501</v>
      </c>
      <c r="B113" s="376" t="s">
        <v>28</v>
      </c>
      <c r="C113" s="377">
        <v>31304</v>
      </c>
      <c r="D113" s="378" t="s">
        <v>571</v>
      </c>
      <c r="E113" s="377">
        <v>24</v>
      </c>
      <c r="F113" s="379">
        <v>29</v>
      </c>
      <c r="G113" s="377">
        <v>73</v>
      </c>
      <c r="H113" s="379">
        <v>176</v>
      </c>
      <c r="I113" s="377">
        <v>48</v>
      </c>
      <c r="J113" s="408">
        <f>G113/E113</f>
        <v>3.0416666666666665</v>
      </c>
      <c r="K113" s="27"/>
    </row>
    <row r="114" spans="1:11" ht="9" customHeight="1" x14ac:dyDescent="0.25">
      <c r="A114" s="381"/>
      <c r="B114" s="381"/>
      <c r="C114" s="362"/>
      <c r="D114" s="383"/>
      <c r="E114" s="382"/>
      <c r="F114" s="382"/>
      <c r="G114" s="382"/>
      <c r="H114" s="382"/>
      <c r="I114" s="382"/>
      <c r="J114" s="394"/>
      <c r="K114" s="27"/>
    </row>
    <row r="115" spans="1:11" ht="12.75" customHeight="1" x14ac:dyDescent="0.25">
      <c r="A115" s="358" t="s">
        <v>567</v>
      </c>
      <c r="B115" s="385" t="s">
        <v>10</v>
      </c>
      <c r="C115" s="366">
        <v>31401</v>
      </c>
      <c r="D115" s="365" t="s">
        <v>572</v>
      </c>
      <c r="E115" s="366">
        <v>24</v>
      </c>
      <c r="F115" s="386">
        <v>16</v>
      </c>
      <c r="G115" s="366">
        <v>58</v>
      </c>
      <c r="H115" s="386">
        <v>96</v>
      </c>
      <c r="I115" s="366">
        <v>24</v>
      </c>
      <c r="J115" s="395">
        <f>G115/E115</f>
        <v>2.4166666666666665</v>
      </c>
      <c r="K115" s="27"/>
    </row>
    <row r="116" spans="1:11" ht="12.75" customHeight="1" x14ac:dyDescent="0.25">
      <c r="A116" s="359" t="s">
        <v>564</v>
      </c>
      <c r="B116" s="381" t="s">
        <v>7</v>
      </c>
      <c r="C116" s="388">
        <v>31401</v>
      </c>
      <c r="D116" s="383" t="s">
        <v>572</v>
      </c>
      <c r="E116" s="388">
        <v>24</v>
      </c>
      <c r="F116" s="382">
        <v>18</v>
      </c>
      <c r="G116" s="388">
        <v>50</v>
      </c>
      <c r="H116" s="382">
        <v>77</v>
      </c>
      <c r="I116" s="388">
        <v>24</v>
      </c>
      <c r="J116" s="389">
        <f>G116/E116</f>
        <v>2.0833333333333335</v>
      </c>
      <c r="K116" s="27"/>
    </row>
    <row r="117" spans="1:11" ht="12.75" customHeight="1" x14ac:dyDescent="0.25">
      <c r="A117" s="360"/>
      <c r="B117" s="390"/>
      <c r="C117" s="391"/>
      <c r="D117" s="392"/>
      <c r="E117" s="372">
        <f>SUM(E115:E116)</f>
        <v>48</v>
      </c>
      <c r="F117" s="372">
        <f>SUM(F115:F116)</f>
        <v>34</v>
      </c>
      <c r="G117" s="372">
        <f>SUM(G115:G116)</f>
        <v>108</v>
      </c>
      <c r="H117" s="372">
        <f>SUM(H115:H116)</f>
        <v>173</v>
      </c>
      <c r="I117" s="372">
        <f>SUM(I115:I116)</f>
        <v>48</v>
      </c>
      <c r="J117" s="396">
        <f>G117/E117</f>
        <v>2.25</v>
      </c>
      <c r="K117" s="27"/>
    </row>
    <row r="118" spans="1:11" ht="9" customHeight="1" x14ac:dyDescent="0.25">
      <c r="A118" s="381"/>
      <c r="B118" s="381"/>
      <c r="C118" s="382"/>
      <c r="D118" s="383"/>
      <c r="E118" s="405"/>
      <c r="F118" s="405"/>
      <c r="G118" s="405"/>
      <c r="H118" s="405"/>
      <c r="I118" s="405"/>
      <c r="J118" s="406"/>
      <c r="K118" s="27"/>
    </row>
    <row r="119" spans="1:11" ht="12.75" customHeight="1" x14ac:dyDescent="0.25">
      <c r="A119" s="399" t="s">
        <v>573</v>
      </c>
      <c r="B119" s="358" t="s">
        <v>22</v>
      </c>
      <c r="C119" s="386">
        <v>31405</v>
      </c>
      <c r="D119" s="364" t="s">
        <v>574</v>
      </c>
      <c r="E119" s="386">
        <v>24</v>
      </c>
      <c r="F119" s="366">
        <v>23</v>
      </c>
      <c r="G119" s="386">
        <v>30</v>
      </c>
      <c r="H119" s="366">
        <v>97</v>
      </c>
      <c r="I119" s="386">
        <v>34</v>
      </c>
      <c r="J119" s="395">
        <f>G119/E119</f>
        <v>1.25</v>
      </c>
      <c r="K119" s="27"/>
    </row>
    <row r="120" spans="1:11" ht="12.75" customHeight="1" x14ac:dyDescent="0.25">
      <c r="A120" s="400" t="s">
        <v>558</v>
      </c>
      <c r="B120" s="359" t="s">
        <v>10</v>
      </c>
      <c r="C120" s="382">
        <v>31405</v>
      </c>
      <c r="D120" s="401" t="s">
        <v>574</v>
      </c>
      <c r="E120" s="382">
        <v>35</v>
      </c>
      <c r="F120" s="388">
        <v>34</v>
      </c>
      <c r="G120" s="382">
        <v>153</v>
      </c>
      <c r="H120" s="388">
        <v>363</v>
      </c>
      <c r="I120" s="382">
        <v>36</v>
      </c>
      <c r="J120" s="389">
        <f>G120/E120</f>
        <v>4.371428571428571</v>
      </c>
      <c r="K120" s="27"/>
    </row>
    <row r="121" spans="1:11" ht="12.75" customHeight="1" x14ac:dyDescent="0.25">
      <c r="A121" s="400" t="s">
        <v>575</v>
      </c>
      <c r="B121" s="359" t="s">
        <v>108</v>
      </c>
      <c r="C121" s="382">
        <v>31405</v>
      </c>
      <c r="D121" s="401" t="s">
        <v>574</v>
      </c>
      <c r="E121" s="382">
        <v>18</v>
      </c>
      <c r="F121" s="388">
        <v>12</v>
      </c>
      <c r="G121" s="382">
        <v>30</v>
      </c>
      <c r="H121" s="388">
        <v>71</v>
      </c>
      <c r="I121" s="382">
        <v>25</v>
      </c>
      <c r="J121" s="389">
        <f>G121/E121</f>
        <v>1.6666666666666667</v>
      </c>
      <c r="K121" s="27"/>
    </row>
    <row r="122" spans="1:11" ht="12.75" customHeight="1" x14ac:dyDescent="0.25">
      <c r="A122" s="402"/>
      <c r="B122" s="360"/>
      <c r="C122" s="403"/>
      <c r="D122" s="404"/>
      <c r="E122" s="373">
        <f>SUM(E119:E121)</f>
        <v>77</v>
      </c>
      <c r="F122" s="372">
        <f>SUM(F119:F121)</f>
        <v>69</v>
      </c>
      <c r="G122" s="373">
        <f>SUM(G119:G121)</f>
        <v>213</v>
      </c>
      <c r="H122" s="372">
        <f>SUM(H119:H121)</f>
        <v>531</v>
      </c>
      <c r="I122" s="373">
        <f>SUM(I119:I121)</f>
        <v>95</v>
      </c>
      <c r="J122" s="396">
        <f>G122/E122</f>
        <v>2.7662337662337664</v>
      </c>
      <c r="K122" s="27"/>
    </row>
    <row r="123" spans="1:11" ht="9" customHeight="1" x14ac:dyDescent="0.25">
      <c r="A123" s="381"/>
      <c r="B123" s="381"/>
      <c r="C123" s="362"/>
      <c r="D123" s="383"/>
      <c r="E123" s="382"/>
      <c r="F123" s="382"/>
      <c r="G123" s="382"/>
      <c r="H123" s="382"/>
      <c r="I123" s="382"/>
      <c r="J123" s="394"/>
      <c r="K123" s="27"/>
    </row>
    <row r="124" spans="1:11" ht="12.75" customHeight="1" x14ac:dyDescent="0.25">
      <c r="A124" s="358" t="s">
        <v>562</v>
      </c>
      <c r="B124" s="385" t="s">
        <v>3</v>
      </c>
      <c r="C124" s="366">
        <v>31406</v>
      </c>
      <c r="D124" s="365" t="s">
        <v>576</v>
      </c>
      <c r="E124" s="366">
        <v>35</v>
      </c>
      <c r="F124" s="386">
        <v>28</v>
      </c>
      <c r="G124" s="366">
        <v>52</v>
      </c>
      <c r="H124" s="386">
        <v>89</v>
      </c>
      <c r="I124" s="366">
        <v>37</v>
      </c>
      <c r="J124" s="395">
        <f t="shared" ref="J124:J133" si="0">G124/E124</f>
        <v>1.4857142857142858</v>
      </c>
      <c r="K124" s="27"/>
    </row>
    <row r="125" spans="1:11" ht="12.75" customHeight="1" x14ac:dyDescent="0.25">
      <c r="A125" s="359" t="s">
        <v>577</v>
      </c>
      <c r="B125" s="381" t="s">
        <v>14</v>
      </c>
      <c r="C125" s="388">
        <v>31406</v>
      </c>
      <c r="D125" s="383" t="s">
        <v>576</v>
      </c>
      <c r="E125" s="388">
        <v>24</v>
      </c>
      <c r="F125" s="382">
        <v>21</v>
      </c>
      <c r="G125" s="388">
        <v>21</v>
      </c>
      <c r="H125" s="382">
        <v>45</v>
      </c>
      <c r="I125" s="388">
        <v>30</v>
      </c>
      <c r="J125" s="389">
        <f t="shared" si="0"/>
        <v>0.875</v>
      </c>
      <c r="K125" s="27"/>
    </row>
    <row r="126" spans="1:11" ht="12.75" customHeight="1" x14ac:dyDescent="0.25">
      <c r="A126" s="359" t="s">
        <v>565</v>
      </c>
      <c r="B126" s="381" t="s">
        <v>5</v>
      </c>
      <c r="C126" s="388">
        <v>31406</v>
      </c>
      <c r="D126" s="383" t="s">
        <v>576</v>
      </c>
      <c r="E126" s="388">
        <v>35</v>
      </c>
      <c r="F126" s="382">
        <v>28</v>
      </c>
      <c r="G126" s="388">
        <v>28</v>
      </c>
      <c r="H126" s="382">
        <v>55</v>
      </c>
      <c r="I126" s="388">
        <v>32</v>
      </c>
      <c r="J126" s="389">
        <f t="shared" si="0"/>
        <v>0.8</v>
      </c>
      <c r="K126" s="27"/>
    </row>
    <row r="127" spans="1:11" ht="12.75" customHeight="1" x14ac:dyDescent="0.25">
      <c r="A127" s="359" t="s">
        <v>567</v>
      </c>
      <c r="B127" s="381" t="s">
        <v>10</v>
      </c>
      <c r="C127" s="388">
        <v>31406</v>
      </c>
      <c r="D127" s="383" t="s">
        <v>576</v>
      </c>
      <c r="E127" s="388">
        <v>35</v>
      </c>
      <c r="F127" s="382">
        <v>26</v>
      </c>
      <c r="G127" s="388">
        <v>72</v>
      </c>
      <c r="H127" s="382">
        <v>218</v>
      </c>
      <c r="I127" s="388">
        <v>35</v>
      </c>
      <c r="J127" s="389">
        <f t="shared" si="0"/>
        <v>2.0571428571428569</v>
      </c>
      <c r="K127" s="27"/>
    </row>
    <row r="128" spans="1:11" ht="12.75" customHeight="1" x14ac:dyDescent="0.25">
      <c r="A128" s="359" t="s">
        <v>558</v>
      </c>
      <c r="B128" s="381" t="s">
        <v>10</v>
      </c>
      <c r="C128" s="388">
        <v>31406</v>
      </c>
      <c r="D128" s="383" t="s">
        <v>576</v>
      </c>
      <c r="E128" s="388">
        <v>59</v>
      </c>
      <c r="F128" s="382">
        <v>67</v>
      </c>
      <c r="G128" s="388">
        <v>151</v>
      </c>
      <c r="H128" s="382">
        <v>338</v>
      </c>
      <c r="I128" s="388">
        <v>72</v>
      </c>
      <c r="J128" s="389">
        <f t="shared" si="0"/>
        <v>2.5593220338983049</v>
      </c>
      <c r="K128" s="27"/>
    </row>
    <row r="129" spans="1:11" ht="12.75" customHeight="1" x14ac:dyDescent="0.25">
      <c r="A129" s="359" t="s">
        <v>578</v>
      </c>
      <c r="B129" s="381" t="s">
        <v>25</v>
      </c>
      <c r="C129" s="388">
        <v>31406</v>
      </c>
      <c r="D129" s="383" t="s">
        <v>576</v>
      </c>
      <c r="E129" s="388">
        <v>24</v>
      </c>
      <c r="F129" s="382">
        <v>17</v>
      </c>
      <c r="G129" s="388">
        <v>30</v>
      </c>
      <c r="H129" s="382">
        <v>57</v>
      </c>
      <c r="I129" s="388">
        <v>30</v>
      </c>
      <c r="J129" s="389">
        <f t="shared" si="0"/>
        <v>1.25</v>
      </c>
      <c r="K129" s="27"/>
    </row>
    <row r="130" spans="1:11" ht="12.75" customHeight="1" x14ac:dyDescent="0.25">
      <c r="A130" s="359" t="s">
        <v>564</v>
      </c>
      <c r="B130" s="381" t="s">
        <v>7</v>
      </c>
      <c r="C130" s="388">
        <v>31406</v>
      </c>
      <c r="D130" s="383" t="s">
        <v>576</v>
      </c>
      <c r="E130" s="388">
        <v>24</v>
      </c>
      <c r="F130" s="382">
        <v>25</v>
      </c>
      <c r="G130" s="388">
        <v>61</v>
      </c>
      <c r="H130" s="382">
        <v>145</v>
      </c>
      <c r="I130" s="388">
        <v>30</v>
      </c>
      <c r="J130" s="389">
        <f t="shared" si="0"/>
        <v>2.5416666666666665</v>
      </c>
      <c r="K130" s="27"/>
    </row>
    <row r="131" spans="1:11" ht="12.75" customHeight="1" x14ac:dyDescent="0.25">
      <c r="A131" s="359" t="s">
        <v>568</v>
      </c>
      <c r="B131" s="381" t="s">
        <v>26</v>
      </c>
      <c r="C131" s="388">
        <v>31406</v>
      </c>
      <c r="D131" s="383" t="s">
        <v>576</v>
      </c>
      <c r="E131" s="388">
        <v>24</v>
      </c>
      <c r="F131" s="382">
        <v>22</v>
      </c>
      <c r="G131" s="388">
        <v>50</v>
      </c>
      <c r="H131" s="382">
        <v>91</v>
      </c>
      <c r="I131" s="388">
        <v>25</v>
      </c>
      <c r="J131" s="389">
        <f t="shared" si="0"/>
        <v>2.0833333333333335</v>
      </c>
      <c r="K131" s="27"/>
    </row>
    <row r="132" spans="1:11" ht="12.75" customHeight="1" x14ac:dyDescent="0.25">
      <c r="A132" s="359" t="s">
        <v>501</v>
      </c>
      <c r="B132" s="381" t="s">
        <v>28</v>
      </c>
      <c r="C132" s="388">
        <v>31406</v>
      </c>
      <c r="D132" s="383" t="s">
        <v>576</v>
      </c>
      <c r="E132" s="388">
        <v>24</v>
      </c>
      <c r="F132" s="382">
        <v>29</v>
      </c>
      <c r="G132" s="388">
        <v>33</v>
      </c>
      <c r="H132" s="382">
        <v>66</v>
      </c>
      <c r="I132" s="388">
        <v>44</v>
      </c>
      <c r="J132" s="389">
        <f t="shared" si="0"/>
        <v>1.375</v>
      </c>
      <c r="K132" s="27"/>
    </row>
    <row r="133" spans="1:11" ht="12.75" customHeight="1" x14ac:dyDescent="0.25">
      <c r="A133" s="360"/>
      <c r="B133" s="390"/>
      <c r="C133" s="391"/>
      <c r="D133" s="392"/>
      <c r="E133" s="372">
        <f>SUM(E124:E132)</f>
        <v>284</v>
      </c>
      <c r="F133" s="372">
        <f>SUM(F124:F132)</f>
        <v>263</v>
      </c>
      <c r="G133" s="372">
        <f>SUM(G124:G132)</f>
        <v>498</v>
      </c>
      <c r="H133" s="372">
        <f>SUM(H124:H132)</f>
        <v>1104</v>
      </c>
      <c r="I133" s="372">
        <f>SUM(I124:I132)</f>
        <v>335</v>
      </c>
      <c r="J133" s="396">
        <f t="shared" si="0"/>
        <v>1.7535211267605635</v>
      </c>
      <c r="K133" s="27"/>
    </row>
    <row r="134" spans="1:11" ht="9" customHeight="1" x14ac:dyDescent="0.25">
      <c r="A134" s="381"/>
      <c r="B134" s="381"/>
      <c r="C134" s="362"/>
      <c r="D134" s="383"/>
      <c r="E134" s="382"/>
      <c r="F134" s="382"/>
      <c r="G134" s="382"/>
      <c r="H134" s="382"/>
      <c r="I134" s="382"/>
      <c r="J134" s="394"/>
      <c r="K134" s="27"/>
    </row>
    <row r="135" spans="1:11" ht="12.75" customHeight="1" x14ac:dyDescent="0.25">
      <c r="A135" s="375" t="s">
        <v>558</v>
      </c>
      <c r="B135" s="376" t="s">
        <v>10</v>
      </c>
      <c r="C135" s="377">
        <v>32001</v>
      </c>
      <c r="D135" s="378" t="s">
        <v>579</v>
      </c>
      <c r="E135" s="377">
        <v>35</v>
      </c>
      <c r="F135" s="379">
        <v>33</v>
      </c>
      <c r="G135" s="377">
        <v>322</v>
      </c>
      <c r="H135" s="379">
        <v>572</v>
      </c>
      <c r="I135" s="377">
        <v>35</v>
      </c>
      <c r="J135" s="408">
        <f>G135/E135</f>
        <v>9.1999999999999993</v>
      </c>
      <c r="K135" s="27"/>
    </row>
    <row r="136" spans="1:11" ht="9" customHeight="1" x14ac:dyDescent="0.25">
      <c r="A136" s="381"/>
      <c r="B136" s="381"/>
      <c r="C136" s="362"/>
      <c r="D136" s="383"/>
      <c r="E136" s="382"/>
      <c r="F136" s="382"/>
      <c r="G136" s="382"/>
      <c r="H136" s="382"/>
      <c r="I136" s="382"/>
      <c r="J136" s="394"/>
      <c r="K136" s="27"/>
    </row>
    <row r="137" spans="1:11" ht="12.75" customHeight="1" x14ac:dyDescent="0.25">
      <c r="A137" s="375" t="s">
        <v>580</v>
      </c>
      <c r="B137" s="376" t="s">
        <v>18</v>
      </c>
      <c r="C137" s="377">
        <v>32201</v>
      </c>
      <c r="D137" s="407" t="s">
        <v>581</v>
      </c>
      <c r="E137" s="377">
        <v>15</v>
      </c>
      <c r="F137" s="379">
        <v>15</v>
      </c>
      <c r="G137" s="377">
        <v>27</v>
      </c>
      <c r="H137" s="379">
        <v>60</v>
      </c>
      <c r="I137" s="377">
        <v>15</v>
      </c>
      <c r="J137" s="408">
        <f>G137/E137</f>
        <v>1.8</v>
      </c>
      <c r="K137" s="27"/>
    </row>
    <row r="138" spans="1:11" ht="9" customHeight="1" x14ac:dyDescent="0.25">
      <c r="A138" s="381" t="s">
        <v>582</v>
      </c>
      <c r="B138" s="381"/>
      <c r="C138" s="362"/>
      <c r="D138" s="409"/>
      <c r="E138" s="382"/>
      <c r="F138" s="382"/>
      <c r="G138" s="382"/>
      <c r="H138" s="382"/>
      <c r="I138" s="382"/>
      <c r="J138" s="394"/>
      <c r="K138" s="27"/>
    </row>
    <row r="139" spans="1:11" ht="12.75" customHeight="1" x14ac:dyDescent="0.25">
      <c r="A139" s="375" t="s">
        <v>580</v>
      </c>
      <c r="B139" s="376" t="s">
        <v>18</v>
      </c>
      <c r="C139" s="377">
        <v>32202</v>
      </c>
      <c r="D139" s="407" t="s">
        <v>583</v>
      </c>
      <c r="E139" s="377">
        <v>15</v>
      </c>
      <c r="F139" s="379">
        <v>12</v>
      </c>
      <c r="G139" s="377">
        <v>94</v>
      </c>
      <c r="H139" s="379">
        <v>124</v>
      </c>
      <c r="I139" s="377">
        <v>15</v>
      </c>
      <c r="J139" s="408">
        <f>G139/E139</f>
        <v>6.2666666666666666</v>
      </c>
      <c r="K139" s="27"/>
    </row>
    <row r="140" spans="1:11" ht="9" customHeight="1" x14ac:dyDescent="0.25">
      <c r="A140" s="381" t="s">
        <v>582</v>
      </c>
      <c r="B140" s="381"/>
      <c r="C140" s="362"/>
      <c r="D140" s="409"/>
      <c r="E140" s="382"/>
      <c r="F140" s="382"/>
      <c r="G140" s="382"/>
      <c r="H140" s="382"/>
      <c r="I140" s="382"/>
      <c r="J140" s="394"/>
      <c r="K140" s="27"/>
    </row>
    <row r="141" spans="1:11" ht="12.75" customHeight="1" x14ac:dyDescent="0.25">
      <c r="A141" s="358" t="s">
        <v>562</v>
      </c>
      <c r="B141" s="385" t="s">
        <v>3</v>
      </c>
      <c r="C141" s="366">
        <v>32405</v>
      </c>
      <c r="D141" s="415" t="s">
        <v>584</v>
      </c>
      <c r="E141" s="366">
        <v>24</v>
      </c>
      <c r="F141" s="386">
        <v>27</v>
      </c>
      <c r="G141" s="366">
        <v>62</v>
      </c>
      <c r="H141" s="386">
        <v>143</v>
      </c>
      <c r="I141" s="366">
        <v>29</v>
      </c>
      <c r="J141" s="395">
        <f t="shared" ref="J141:J148" si="1">G141/E141</f>
        <v>2.5833333333333335</v>
      </c>
      <c r="K141" s="27"/>
    </row>
    <row r="142" spans="1:11" ht="12.75" customHeight="1" x14ac:dyDescent="0.25">
      <c r="A142" s="359" t="s">
        <v>585</v>
      </c>
      <c r="B142" s="381" t="s">
        <v>1</v>
      </c>
      <c r="C142" s="388">
        <v>32405</v>
      </c>
      <c r="D142" s="409" t="s">
        <v>584</v>
      </c>
      <c r="E142" s="388">
        <v>24</v>
      </c>
      <c r="F142" s="382">
        <v>31</v>
      </c>
      <c r="G142" s="388">
        <v>34</v>
      </c>
      <c r="H142" s="382">
        <v>93</v>
      </c>
      <c r="I142" s="388">
        <v>35</v>
      </c>
      <c r="J142" s="389">
        <f t="shared" si="1"/>
        <v>1.4166666666666667</v>
      </c>
      <c r="K142" s="27"/>
    </row>
    <row r="143" spans="1:11" ht="12.75" customHeight="1" x14ac:dyDescent="0.25">
      <c r="A143" s="359" t="s">
        <v>565</v>
      </c>
      <c r="B143" s="381" t="s">
        <v>5</v>
      </c>
      <c r="C143" s="388">
        <v>32405</v>
      </c>
      <c r="D143" s="409" t="s">
        <v>584</v>
      </c>
      <c r="E143" s="388">
        <v>30</v>
      </c>
      <c r="F143" s="382">
        <v>28</v>
      </c>
      <c r="G143" s="388">
        <v>47</v>
      </c>
      <c r="H143" s="382">
        <v>88</v>
      </c>
      <c r="I143" s="388">
        <v>39</v>
      </c>
      <c r="J143" s="389">
        <f t="shared" si="1"/>
        <v>1.5666666666666667</v>
      </c>
      <c r="K143" s="27"/>
    </row>
    <row r="144" spans="1:11" ht="12.75" customHeight="1" x14ac:dyDescent="0.25">
      <c r="A144" s="359" t="s">
        <v>558</v>
      </c>
      <c r="B144" s="381" t="s">
        <v>10</v>
      </c>
      <c r="C144" s="388">
        <v>32405</v>
      </c>
      <c r="D144" s="409" t="s">
        <v>584</v>
      </c>
      <c r="E144" s="388">
        <v>35</v>
      </c>
      <c r="F144" s="382">
        <v>33</v>
      </c>
      <c r="G144" s="388">
        <v>122</v>
      </c>
      <c r="H144" s="382">
        <v>335</v>
      </c>
      <c r="I144" s="388">
        <v>43</v>
      </c>
      <c r="J144" s="389">
        <f t="shared" si="1"/>
        <v>3.4857142857142858</v>
      </c>
      <c r="K144" s="27"/>
    </row>
    <row r="145" spans="1:11" ht="12.75" customHeight="1" x14ac:dyDescent="0.25">
      <c r="A145" s="360" t="s">
        <v>586</v>
      </c>
      <c r="B145" s="390" t="s">
        <v>7</v>
      </c>
      <c r="C145" s="391">
        <v>32405</v>
      </c>
      <c r="D145" s="416" t="s">
        <v>584</v>
      </c>
      <c r="E145" s="391">
        <v>34</v>
      </c>
      <c r="F145" s="403">
        <v>31</v>
      </c>
      <c r="G145" s="391">
        <v>67</v>
      </c>
      <c r="H145" s="403">
        <v>166</v>
      </c>
      <c r="I145" s="391">
        <v>45</v>
      </c>
      <c r="J145" s="563">
        <f t="shared" si="1"/>
        <v>1.9705882352941178</v>
      </c>
      <c r="K145" s="27"/>
    </row>
    <row r="146" spans="1:11" ht="12.75" customHeight="1" x14ac:dyDescent="0.25">
      <c r="A146" s="359" t="s">
        <v>561</v>
      </c>
      <c r="B146" s="381" t="s">
        <v>6</v>
      </c>
      <c r="C146" s="388">
        <v>32405</v>
      </c>
      <c r="D146" s="409" t="s">
        <v>584</v>
      </c>
      <c r="E146" s="388">
        <v>35</v>
      </c>
      <c r="F146" s="382">
        <v>30</v>
      </c>
      <c r="G146" s="388">
        <v>115</v>
      </c>
      <c r="H146" s="382">
        <v>233</v>
      </c>
      <c r="I146" s="388">
        <v>64</v>
      </c>
      <c r="J146" s="389">
        <f t="shared" si="1"/>
        <v>3.2857142857142856</v>
      </c>
      <c r="K146" s="27"/>
    </row>
    <row r="147" spans="1:11" ht="12.75" customHeight="1" x14ac:dyDescent="0.25">
      <c r="A147" s="359" t="s">
        <v>587</v>
      </c>
      <c r="B147" s="381" t="s">
        <v>12</v>
      </c>
      <c r="C147" s="388">
        <v>32405</v>
      </c>
      <c r="D147" s="409" t="s">
        <v>584</v>
      </c>
      <c r="E147" s="388">
        <v>24</v>
      </c>
      <c r="F147" s="382">
        <v>19</v>
      </c>
      <c r="G147" s="388">
        <v>26</v>
      </c>
      <c r="H147" s="382">
        <v>68</v>
      </c>
      <c r="I147" s="388">
        <v>24</v>
      </c>
      <c r="J147" s="389">
        <f t="shared" si="1"/>
        <v>1.0833333333333333</v>
      </c>
      <c r="K147" s="27"/>
    </row>
    <row r="148" spans="1:11" ht="12.75" customHeight="1" x14ac:dyDescent="0.25">
      <c r="A148" s="360"/>
      <c r="B148" s="390"/>
      <c r="C148" s="391"/>
      <c r="D148" s="416"/>
      <c r="E148" s="372">
        <f>SUM(E141:E147)</f>
        <v>206</v>
      </c>
      <c r="F148" s="372">
        <f>SUM(F141:F147)</f>
        <v>199</v>
      </c>
      <c r="G148" s="372">
        <f>SUM(G141:G147)</f>
        <v>473</v>
      </c>
      <c r="H148" s="372">
        <f>SUM(H141:H147)</f>
        <v>1126</v>
      </c>
      <c r="I148" s="372">
        <f>SUM(I141:I147)</f>
        <v>279</v>
      </c>
      <c r="J148" s="396">
        <f t="shared" si="1"/>
        <v>2.296116504854369</v>
      </c>
      <c r="K148" s="27"/>
    </row>
    <row r="149" spans="1:11" ht="9" customHeight="1" x14ac:dyDescent="0.25">
      <c r="A149" s="381"/>
      <c r="B149" s="381"/>
      <c r="C149" s="362"/>
      <c r="D149" s="409"/>
      <c r="E149" s="382"/>
      <c r="F149" s="382"/>
      <c r="G149" s="382"/>
      <c r="H149" s="382"/>
      <c r="I149" s="382"/>
      <c r="J149" s="394"/>
      <c r="K149" s="27"/>
    </row>
    <row r="150" spans="1:11" ht="12.75" customHeight="1" x14ac:dyDescent="0.25">
      <c r="A150" s="358" t="s">
        <v>558</v>
      </c>
      <c r="B150" s="385" t="s">
        <v>10</v>
      </c>
      <c r="C150" s="366">
        <v>32406</v>
      </c>
      <c r="D150" s="415" t="s">
        <v>588</v>
      </c>
      <c r="E150" s="366">
        <v>35</v>
      </c>
      <c r="F150" s="386">
        <v>32</v>
      </c>
      <c r="G150" s="366">
        <v>39</v>
      </c>
      <c r="H150" s="386">
        <v>92</v>
      </c>
      <c r="I150" s="366">
        <v>40</v>
      </c>
      <c r="J150" s="395">
        <f>G150/E150</f>
        <v>1.1142857142857143</v>
      </c>
      <c r="K150" s="27"/>
    </row>
    <row r="151" spans="1:11" ht="12.75" customHeight="1" x14ac:dyDescent="0.25">
      <c r="A151" s="359" t="s">
        <v>561</v>
      </c>
      <c r="B151" s="381" t="s">
        <v>6</v>
      </c>
      <c r="C151" s="388">
        <v>32406</v>
      </c>
      <c r="D151" s="409" t="s">
        <v>588</v>
      </c>
      <c r="E151" s="388">
        <v>24</v>
      </c>
      <c r="F151" s="382">
        <v>20</v>
      </c>
      <c r="G151" s="388">
        <v>33</v>
      </c>
      <c r="H151" s="382">
        <v>70</v>
      </c>
      <c r="I151" s="388">
        <v>24</v>
      </c>
      <c r="J151" s="389">
        <f>G151/E151</f>
        <v>1.375</v>
      </c>
      <c r="K151" s="27"/>
    </row>
    <row r="152" spans="1:11" ht="12.75" customHeight="1" x14ac:dyDescent="0.25">
      <c r="A152" s="360"/>
      <c r="B152" s="390"/>
      <c r="C152" s="391"/>
      <c r="D152" s="416"/>
      <c r="E152" s="372">
        <f>SUM(E150:E151)</f>
        <v>59</v>
      </c>
      <c r="F152" s="372">
        <f>SUM(F150:F151)</f>
        <v>52</v>
      </c>
      <c r="G152" s="372">
        <f>SUM(G150:G151)</f>
        <v>72</v>
      </c>
      <c r="H152" s="372">
        <f>SUM(H150:H151)</f>
        <v>162</v>
      </c>
      <c r="I152" s="372">
        <f>SUM(I150:I151)</f>
        <v>64</v>
      </c>
      <c r="J152" s="396">
        <f>G152/E152</f>
        <v>1.2203389830508475</v>
      </c>
      <c r="K152" s="27"/>
    </row>
    <row r="153" spans="1:11" ht="9" customHeight="1" x14ac:dyDescent="0.25">
      <c r="A153" s="381"/>
      <c r="B153" s="381"/>
      <c r="C153" s="362"/>
      <c r="D153" s="409"/>
      <c r="E153" s="382"/>
      <c r="F153" s="382"/>
      <c r="G153" s="382"/>
      <c r="H153" s="382"/>
      <c r="I153" s="382"/>
      <c r="J153" s="394"/>
      <c r="K153" s="27"/>
    </row>
    <row r="154" spans="1:11" ht="12.75" customHeight="1" x14ac:dyDescent="0.25">
      <c r="A154" s="358" t="s">
        <v>558</v>
      </c>
      <c r="B154" s="385" t="s">
        <v>10</v>
      </c>
      <c r="C154" s="366">
        <v>32605</v>
      </c>
      <c r="D154" s="365" t="s">
        <v>589</v>
      </c>
      <c r="E154" s="366">
        <v>64</v>
      </c>
      <c r="F154" s="386">
        <v>59</v>
      </c>
      <c r="G154" s="366">
        <v>244</v>
      </c>
      <c r="H154" s="386">
        <v>392</v>
      </c>
      <c r="I154" s="366">
        <v>68</v>
      </c>
      <c r="J154" s="395">
        <f>G154/E154</f>
        <v>3.8125</v>
      </c>
      <c r="K154" s="27"/>
    </row>
    <row r="155" spans="1:11" ht="12.75" customHeight="1" x14ac:dyDescent="0.25">
      <c r="A155" s="359" t="s">
        <v>564</v>
      </c>
      <c r="B155" s="381" t="s">
        <v>7</v>
      </c>
      <c r="C155" s="388">
        <v>32605</v>
      </c>
      <c r="D155" s="383" t="s">
        <v>589</v>
      </c>
      <c r="E155" s="388">
        <v>32</v>
      </c>
      <c r="F155" s="382">
        <v>32</v>
      </c>
      <c r="G155" s="388">
        <v>100</v>
      </c>
      <c r="H155" s="382">
        <v>199</v>
      </c>
      <c r="I155" s="388">
        <v>34</v>
      </c>
      <c r="J155" s="389">
        <f>G155/E155</f>
        <v>3.125</v>
      </c>
      <c r="K155" s="27"/>
    </row>
    <row r="156" spans="1:11" ht="12.75" customHeight="1" x14ac:dyDescent="0.25">
      <c r="A156" s="360"/>
      <c r="B156" s="390"/>
      <c r="C156" s="391"/>
      <c r="D156" s="392"/>
      <c r="E156" s="372">
        <f>SUM(E154:E155)</f>
        <v>96</v>
      </c>
      <c r="F156" s="372">
        <f>SUM(F154:F155)</f>
        <v>91</v>
      </c>
      <c r="G156" s="372">
        <f>SUM(G154:G155)</f>
        <v>344</v>
      </c>
      <c r="H156" s="372">
        <f>SUM(H154:H155)</f>
        <v>591</v>
      </c>
      <c r="I156" s="372">
        <f>SUM(I154:I155)</f>
        <v>102</v>
      </c>
      <c r="J156" s="396">
        <f>G156/E156</f>
        <v>3.5833333333333335</v>
      </c>
      <c r="K156" s="27"/>
    </row>
    <row r="157" spans="1:11" ht="9" customHeight="1" x14ac:dyDescent="0.25">
      <c r="A157" s="381"/>
      <c r="B157" s="381"/>
      <c r="C157" s="362"/>
      <c r="D157" s="383"/>
      <c r="E157" s="382"/>
      <c r="F157" s="382"/>
      <c r="G157" s="382"/>
      <c r="H157" s="382"/>
      <c r="I157" s="382"/>
      <c r="J157" s="394"/>
      <c r="K157" s="27"/>
    </row>
    <row r="158" spans="1:11" ht="12.75" customHeight="1" x14ac:dyDescent="0.25">
      <c r="A158" s="358" t="s">
        <v>511</v>
      </c>
      <c r="B158" s="385" t="s">
        <v>10</v>
      </c>
      <c r="C158" s="366">
        <v>33102</v>
      </c>
      <c r="D158" s="415" t="s">
        <v>590</v>
      </c>
      <c r="E158" s="366">
        <v>30</v>
      </c>
      <c r="F158" s="386">
        <v>31</v>
      </c>
      <c r="G158" s="366">
        <v>177</v>
      </c>
      <c r="H158" s="386">
        <v>364</v>
      </c>
      <c r="I158" s="366">
        <v>32</v>
      </c>
      <c r="J158" s="395">
        <f>G158/E158</f>
        <v>5.9</v>
      </c>
      <c r="K158" s="27"/>
    </row>
    <row r="159" spans="1:11" ht="12.75" customHeight="1" x14ac:dyDescent="0.25">
      <c r="A159" s="359" t="s">
        <v>591</v>
      </c>
      <c r="B159" s="381" t="s">
        <v>6</v>
      </c>
      <c r="C159" s="388">
        <v>33102</v>
      </c>
      <c r="D159" s="409" t="s">
        <v>590</v>
      </c>
      <c r="E159" s="388">
        <v>30</v>
      </c>
      <c r="F159" s="382">
        <v>29</v>
      </c>
      <c r="G159" s="388">
        <v>116</v>
      </c>
      <c r="H159" s="382">
        <v>200</v>
      </c>
      <c r="I159" s="388">
        <v>30</v>
      </c>
      <c r="J159" s="389">
        <f>G159/E159</f>
        <v>3.8666666666666667</v>
      </c>
      <c r="K159" s="27"/>
    </row>
    <row r="160" spans="1:11" ht="12.75" customHeight="1" x14ac:dyDescent="0.25">
      <c r="A160" s="360"/>
      <c r="B160" s="390"/>
      <c r="C160" s="391"/>
      <c r="D160" s="416"/>
      <c r="E160" s="372">
        <f>SUM(E158:E159)</f>
        <v>60</v>
      </c>
      <c r="F160" s="372">
        <f>SUM(F158:F159)</f>
        <v>60</v>
      </c>
      <c r="G160" s="372">
        <f>SUM(G158:G159)</f>
        <v>293</v>
      </c>
      <c r="H160" s="372">
        <f>SUM(H158:H159)</f>
        <v>564</v>
      </c>
      <c r="I160" s="372">
        <f>SUM(I158:I159)</f>
        <v>62</v>
      </c>
      <c r="J160" s="396">
        <f>G160/E160</f>
        <v>4.8833333333333337</v>
      </c>
      <c r="K160" s="27"/>
    </row>
    <row r="161" spans="1:11" ht="9" customHeight="1" x14ac:dyDescent="0.25">
      <c r="A161" s="381"/>
      <c r="B161" s="381"/>
      <c r="C161" s="362"/>
      <c r="D161" s="409"/>
      <c r="E161" s="382"/>
      <c r="F161" s="382"/>
      <c r="G161" s="382"/>
      <c r="H161" s="382"/>
      <c r="I161" s="382"/>
      <c r="J161" s="394"/>
      <c r="K161" s="27"/>
    </row>
    <row r="162" spans="1:11" ht="12.75" customHeight="1" x14ac:dyDescent="0.25">
      <c r="A162" s="375" t="s">
        <v>511</v>
      </c>
      <c r="B162" s="376" t="s">
        <v>10</v>
      </c>
      <c r="C162" s="377">
        <v>33103</v>
      </c>
      <c r="D162" s="407" t="s">
        <v>592</v>
      </c>
      <c r="E162" s="377">
        <v>30</v>
      </c>
      <c r="F162" s="379">
        <v>31</v>
      </c>
      <c r="G162" s="377">
        <v>266</v>
      </c>
      <c r="H162" s="379">
        <v>383</v>
      </c>
      <c r="I162" s="377">
        <v>32</v>
      </c>
      <c r="J162" s="408">
        <f>G162/E162</f>
        <v>8.8666666666666671</v>
      </c>
      <c r="K162" s="27"/>
    </row>
    <row r="163" spans="1:11" ht="9" customHeight="1" x14ac:dyDescent="0.25">
      <c r="A163" s="381"/>
      <c r="B163" s="381"/>
      <c r="C163" s="362"/>
      <c r="D163" s="409"/>
      <c r="E163" s="382"/>
      <c r="F163" s="382"/>
      <c r="G163" s="382"/>
      <c r="H163" s="382"/>
      <c r="I163" s="382"/>
      <c r="J163" s="394"/>
      <c r="K163" s="27"/>
    </row>
    <row r="164" spans="1:11" ht="12.75" customHeight="1" x14ac:dyDescent="0.25">
      <c r="A164" s="375" t="s">
        <v>511</v>
      </c>
      <c r="B164" s="376" t="s">
        <v>10</v>
      </c>
      <c r="C164" s="377">
        <v>33107</v>
      </c>
      <c r="D164" s="407" t="s">
        <v>593</v>
      </c>
      <c r="E164" s="377">
        <v>30</v>
      </c>
      <c r="F164" s="379">
        <v>36</v>
      </c>
      <c r="G164" s="377">
        <v>202</v>
      </c>
      <c r="H164" s="379">
        <v>297</v>
      </c>
      <c r="I164" s="377">
        <v>36</v>
      </c>
      <c r="J164" s="408">
        <f>G164/E164</f>
        <v>6.7333333333333334</v>
      </c>
      <c r="K164" s="27"/>
    </row>
    <row r="165" spans="1:11" ht="9" customHeight="1" x14ac:dyDescent="0.25">
      <c r="A165" s="381" t="s">
        <v>582</v>
      </c>
      <c r="B165" s="381"/>
      <c r="C165" s="362"/>
      <c r="D165" s="409"/>
      <c r="E165" s="382"/>
      <c r="F165" s="382"/>
      <c r="G165" s="382"/>
      <c r="H165" s="382"/>
      <c r="I165" s="382"/>
      <c r="J165" s="394"/>
      <c r="K165" s="27"/>
    </row>
    <row r="166" spans="1:11" ht="12.75" customHeight="1" x14ac:dyDescent="0.25">
      <c r="A166" s="375" t="s">
        <v>511</v>
      </c>
      <c r="B166" s="376" t="s">
        <v>10</v>
      </c>
      <c r="C166" s="377">
        <v>33203</v>
      </c>
      <c r="D166" s="407" t="s">
        <v>594</v>
      </c>
      <c r="E166" s="377">
        <v>35</v>
      </c>
      <c r="F166" s="379">
        <v>37</v>
      </c>
      <c r="G166" s="377">
        <v>301</v>
      </c>
      <c r="H166" s="379">
        <v>406</v>
      </c>
      <c r="I166" s="377">
        <v>36</v>
      </c>
      <c r="J166" s="408">
        <f>G166/E166</f>
        <v>8.6</v>
      </c>
      <c r="K166" s="27"/>
    </row>
    <row r="167" spans="1:11" ht="9" customHeight="1" x14ac:dyDescent="0.25">
      <c r="A167" s="381" t="s">
        <v>582</v>
      </c>
      <c r="B167" s="381"/>
      <c r="C167" s="362"/>
      <c r="D167" s="409"/>
      <c r="E167" s="382"/>
      <c r="F167" s="382"/>
      <c r="G167" s="382"/>
      <c r="H167" s="382"/>
      <c r="I167" s="382"/>
      <c r="J167" s="394"/>
      <c r="K167" s="27"/>
    </row>
    <row r="168" spans="1:11" ht="12.75" customHeight="1" x14ac:dyDescent="0.25">
      <c r="A168" s="375" t="s">
        <v>595</v>
      </c>
      <c r="B168" s="376" t="s">
        <v>18</v>
      </c>
      <c r="C168" s="377">
        <v>33405</v>
      </c>
      <c r="D168" s="407" t="s">
        <v>596</v>
      </c>
      <c r="E168" s="377">
        <v>84</v>
      </c>
      <c r="F168" s="379">
        <v>76</v>
      </c>
      <c r="G168" s="377">
        <v>128</v>
      </c>
      <c r="H168" s="379">
        <v>159</v>
      </c>
      <c r="I168" s="377">
        <v>82</v>
      </c>
      <c r="J168" s="408">
        <f>G168/E168</f>
        <v>1.5238095238095237</v>
      </c>
      <c r="K168" s="27"/>
    </row>
    <row r="169" spans="1:11" ht="9" customHeight="1" x14ac:dyDescent="0.25">
      <c r="A169" s="381" t="s">
        <v>582</v>
      </c>
      <c r="B169" s="381"/>
      <c r="C169" s="362"/>
      <c r="D169" s="409"/>
      <c r="E169" s="382"/>
      <c r="F169" s="382"/>
      <c r="G169" s="382"/>
      <c r="H169" s="382"/>
      <c r="I169" s="382"/>
      <c r="J169" s="394"/>
      <c r="K169" s="27"/>
    </row>
    <row r="170" spans="1:11" ht="12.75" customHeight="1" x14ac:dyDescent="0.25">
      <c r="A170" s="358" t="s">
        <v>595</v>
      </c>
      <c r="B170" s="385" t="s">
        <v>18</v>
      </c>
      <c r="C170" s="366">
        <v>33406</v>
      </c>
      <c r="D170" s="415" t="s">
        <v>597</v>
      </c>
      <c r="E170" s="366">
        <v>120</v>
      </c>
      <c r="F170" s="386">
        <v>120</v>
      </c>
      <c r="G170" s="366">
        <v>139</v>
      </c>
      <c r="H170" s="386">
        <v>178</v>
      </c>
      <c r="I170" s="366">
        <v>120</v>
      </c>
      <c r="J170" s="395">
        <f>G170/E170</f>
        <v>1.1583333333333334</v>
      </c>
      <c r="K170" s="27"/>
    </row>
    <row r="171" spans="1:11" ht="12.75" customHeight="1" x14ac:dyDescent="0.25">
      <c r="A171" s="359" t="s">
        <v>598</v>
      </c>
      <c r="B171" s="381" t="s">
        <v>26</v>
      </c>
      <c r="C171" s="388">
        <v>33406</v>
      </c>
      <c r="D171" s="409" t="s">
        <v>597</v>
      </c>
      <c r="E171" s="388">
        <v>24</v>
      </c>
      <c r="F171" s="382">
        <v>23</v>
      </c>
      <c r="G171" s="388">
        <v>37</v>
      </c>
      <c r="H171" s="382">
        <v>73</v>
      </c>
      <c r="I171" s="388">
        <v>24</v>
      </c>
      <c r="J171" s="389">
        <f>G171/E171</f>
        <v>1.5416666666666667</v>
      </c>
      <c r="K171" s="27"/>
    </row>
    <row r="172" spans="1:11" ht="12.75" customHeight="1" x14ac:dyDescent="0.25">
      <c r="A172" s="360"/>
      <c r="B172" s="390"/>
      <c r="C172" s="391"/>
      <c r="D172" s="416"/>
      <c r="E172" s="372">
        <f>SUM(E170:E171)</f>
        <v>144</v>
      </c>
      <c r="F172" s="372">
        <f>SUM(F170:F171)</f>
        <v>143</v>
      </c>
      <c r="G172" s="372">
        <f>SUM(G170:G171)</f>
        <v>176</v>
      </c>
      <c r="H172" s="372">
        <f>SUM(H170:H171)</f>
        <v>251</v>
      </c>
      <c r="I172" s="372">
        <f>SUM(I170:I171)</f>
        <v>144</v>
      </c>
      <c r="J172" s="396">
        <f>G172/E172</f>
        <v>1.2222222222222223</v>
      </c>
      <c r="K172" s="27"/>
    </row>
    <row r="173" spans="1:11" ht="9" customHeight="1" x14ac:dyDescent="0.25">
      <c r="A173" s="381"/>
      <c r="B173" s="381"/>
      <c r="C173" s="362"/>
      <c r="D173" s="409"/>
      <c r="E173" s="382"/>
      <c r="F173" s="382"/>
      <c r="G173" s="382"/>
      <c r="H173" s="382"/>
      <c r="I173" s="382"/>
      <c r="J173" s="394"/>
      <c r="K173" s="27"/>
    </row>
    <row r="174" spans="1:11" ht="12.75" customHeight="1" x14ac:dyDescent="0.25">
      <c r="A174" s="375" t="s">
        <v>595</v>
      </c>
      <c r="B174" s="376" t="s">
        <v>18</v>
      </c>
      <c r="C174" s="377">
        <v>33417</v>
      </c>
      <c r="D174" s="378" t="s">
        <v>599</v>
      </c>
      <c r="E174" s="377">
        <v>64</v>
      </c>
      <c r="F174" s="379">
        <v>57</v>
      </c>
      <c r="G174" s="377">
        <v>200</v>
      </c>
      <c r="H174" s="379">
        <v>318</v>
      </c>
      <c r="I174" s="377">
        <v>64</v>
      </c>
      <c r="J174" s="408">
        <f>G174/E174</f>
        <v>3.125</v>
      </c>
      <c r="K174" s="27"/>
    </row>
    <row r="175" spans="1:11" ht="9" customHeight="1" x14ac:dyDescent="0.25">
      <c r="A175" s="381" t="s">
        <v>600</v>
      </c>
      <c r="B175" s="381"/>
      <c r="C175" s="362"/>
      <c r="D175" s="383"/>
      <c r="E175" s="382"/>
      <c r="F175" s="382"/>
      <c r="G175" s="382"/>
      <c r="H175" s="382"/>
      <c r="I175" s="382"/>
      <c r="J175" s="394"/>
      <c r="K175" s="27"/>
    </row>
    <row r="176" spans="1:11" ht="12.75" customHeight="1" x14ac:dyDescent="0.25">
      <c r="A176" s="375" t="s">
        <v>595</v>
      </c>
      <c r="B176" s="376" t="s">
        <v>18</v>
      </c>
      <c r="C176" s="377">
        <v>33418</v>
      </c>
      <c r="D176" s="378" t="s">
        <v>601</v>
      </c>
      <c r="E176" s="377">
        <v>32</v>
      </c>
      <c r="F176" s="379">
        <v>30</v>
      </c>
      <c r="G176" s="377">
        <v>158</v>
      </c>
      <c r="H176" s="379">
        <v>279</v>
      </c>
      <c r="I176" s="377">
        <v>32</v>
      </c>
      <c r="J176" s="408">
        <f>G176/E176</f>
        <v>4.9375</v>
      </c>
      <c r="K176" s="27"/>
    </row>
    <row r="177" spans="1:11" ht="9" customHeight="1" x14ac:dyDescent="0.25">
      <c r="A177" s="381" t="s">
        <v>602</v>
      </c>
      <c r="B177" s="381"/>
      <c r="C177" s="362"/>
      <c r="D177" s="383"/>
      <c r="E177" s="382"/>
      <c r="F177" s="382"/>
      <c r="G177" s="382"/>
      <c r="H177" s="382"/>
      <c r="I177" s="382"/>
      <c r="J177" s="394"/>
      <c r="K177" s="27"/>
    </row>
    <row r="178" spans="1:11" ht="12.75" customHeight="1" x14ac:dyDescent="0.25">
      <c r="A178" s="375" t="s">
        <v>511</v>
      </c>
      <c r="B178" s="376" t="s">
        <v>10</v>
      </c>
      <c r="C178" s="377">
        <v>33602</v>
      </c>
      <c r="D178" s="407" t="s">
        <v>603</v>
      </c>
      <c r="E178" s="377">
        <v>30</v>
      </c>
      <c r="F178" s="379">
        <v>28</v>
      </c>
      <c r="G178" s="377">
        <v>178</v>
      </c>
      <c r="H178" s="379">
        <v>269</v>
      </c>
      <c r="I178" s="377">
        <v>32</v>
      </c>
      <c r="J178" s="408">
        <f>G178/E178</f>
        <v>5.9333333333333336</v>
      </c>
      <c r="K178" s="27"/>
    </row>
    <row r="179" spans="1:11" ht="9" customHeight="1" x14ac:dyDescent="0.25">
      <c r="A179" s="381"/>
      <c r="B179" s="381"/>
      <c r="C179" s="362"/>
      <c r="D179" s="409"/>
      <c r="E179" s="382"/>
      <c r="F179" s="382"/>
      <c r="G179" s="382"/>
      <c r="H179" s="382"/>
      <c r="I179" s="382"/>
      <c r="J179" s="394"/>
      <c r="K179" s="27"/>
    </row>
    <row r="180" spans="1:11" ht="12.75" customHeight="1" x14ac:dyDescent="0.25">
      <c r="A180" s="30"/>
      <c r="B180" s="30"/>
      <c r="C180" s="423"/>
      <c r="D180" s="417" t="s">
        <v>212</v>
      </c>
      <c r="E180" s="368">
        <f>E178+E176+E174+E172+E168+E166+E164+E162+E160+E156+E152+E148+E139+E137+E135+E133+E122+E117+E113+E111+E109+E103+E98+E94</f>
        <v>1706</v>
      </c>
      <c r="F180" s="367">
        <f>F178+F176+F174+F172+F168+F166+F164+F162+F160+F156+F152+F148+F139+F137+F135+F133+F122+F117+F113+F111+F109+F103+F98+F94</f>
        <v>1612</v>
      </c>
      <c r="G180" s="368">
        <f>G178+G176+G174+G172+G168+G166+G164+G162+G160+G156+G152+G148+G139+G137+G135+G133+G122+G117+G113+G111+G109+G103+G98+G94</f>
        <v>5597</v>
      </c>
      <c r="H180" s="367">
        <f>H178+H176+H174+H172+H168+H166+H164+H162+H160+H156+H152+H148+H139+H137+H135+H133+H122+H117+H113+H111+H109+H103+H98+H94</f>
        <v>10685</v>
      </c>
      <c r="I180" s="367">
        <f>I178+I176+I174+I172+I168+I166+I164+I162+I160+I156+I152+I148+I139+I137+I135+I133+I122+I117+I113+I111+I109+I103+I98+I94</f>
        <v>2018</v>
      </c>
      <c r="J180" s="418">
        <f>G180/E180</f>
        <v>3.2807737397420866</v>
      </c>
      <c r="K180" s="27"/>
    </row>
    <row r="181" spans="1:11" ht="12.75" customHeight="1" x14ac:dyDescent="0.25">
      <c r="A181" s="30"/>
      <c r="B181" s="30"/>
      <c r="C181" s="423"/>
      <c r="D181" s="419" t="s">
        <v>187</v>
      </c>
      <c r="E181" s="405">
        <v>1154</v>
      </c>
      <c r="F181" s="420">
        <v>1042</v>
      </c>
      <c r="G181" s="405">
        <v>2491</v>
      </c>
      <c r="H181" s="420">
        <v>4776</v>
      </c>
      <c r="I181" s="420">
        <v>1551</v>
      </c>
      <c r="J181" s="421">
        <f>G181/E181</f>
        <v>2.1585788561525132</v>
      </c>
      <c r="K181" s="27"/>
    </row>
    <row r="182" spans="1:11" ht="12.75" customHeight="1" x14ac:dyDescent="0.25">
      <c r="A182" s="30"/>
      <c r="B182" s="30"/>
      <c r="C182" s="423"/>
      <c r="D182" s="370" t="s">
        <v>189</v>
      </c>
      <c r="E182" s="373">
        <f>SUM(E180:E181)</f>
        <v>2860</v>
      </c>
      <c r="F182" s="372">
        <f>SUM(F180:F181)</f>
        <v>2654</v>
      </c>
      <c r="G182" s="372">
        <f>SUM(G180:G181)</f>
        <v>8088</v>
      </c>
      <c r="H182" s="372">
        <f>SUM(H180:H181)</f>
        <v>15461</v>
      </c>
      <c r="I182" s="372">
        <f>SUM(I180:I181)</f>
        <v>3569</v>
      </c>
      <c r="J182" s="396">
        <f>G182/E182</f>
        <v>2.8279720279720282</v>
      </c>
      <c r="K182" s="27"/>
    </row>
    <row r="183" spans="1:11" ht="12.75" customHeight="1" x14ac:dyDescent="0.25">
      <c r="A183" s="30"/>
      <c r="B183" s="30"/>
      <c r="C183" s="422" t="s">
        <v>604</v>
      </c>
      <c r="D183" s="27"/>
      <c r="E183" s="28"/>
      <c r="F183" s="28"/>
      <c r="G183" s="28"/>
      <c r="H183" s="28"/>
      <c r="I183" s="28"/>
      <c r="J183" s="27"/>
      <c r="K183" s="27"/>
    </row>
    <row r="184" spans="1:11" ht="12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</row>
    <row r="185" spans="1:11" ht="12.75" customHeight="1" x14ac:dyDescent="0.25"/>
    <row r="186" spans="1:11" ht="12.75" customHeight="1" x14ac:dyDescent="0.25"/>
    <row r="187" spans="1:11" ht="12.75" customHeight="1" x14ac:dyDescent="0.25"/>
    <row r="188" spans="1:11" ht="12.75" customHeight="1" x14ac:dyDescent="0.25"/>
    <row r="189" spans="1:11" ht="12.75" customHeight="1" x14ac:dyDescent="0.25"/>
    <row r="190" spans="1:11" ht="12.75" customHeight="1" x14ac:dyDescent="0.25"/>
    <row r="191" spans="1:11" ht="12.75" customHeight="1" x14ac:dyDescent="0.25"/>
    <row r="192" spans="1:11" ht="12.75" customHeight="1" x14ac:dyDescent="0.25"/>
    <row r="193" ht="12.75" customHeight="1" x14ac:dyDescent="0.25"/>
    <row r="194" ht="12.75" customHeight="1" x14ac:dyDescent="0.25"/>
  </sheetData>
  <printOptions horizontalCentered="1" verticalCentered="1"/>
  <pageMargins left="0.70866141732283472" right="0.6692913385826772" top="0.62992125984251968" bottom="0.59055118110236227" header="0.35433070866141736" footer="0.27559055118110237"/>
  <pageSetup paperSize="9" scale="90" firstPageNumber="27" fitToHeight="4" orientation="landscape" useFirstPageNumber="1" r:id="rId1"/>
  <headerFooter alignWithMargins="0">
    <oddFooter>&amp;L&amp;8Rectorat - SAIO&amp;C&amp;P&amp;R&amp;8Tableaux doc références 2002 - STS/sections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données fin 3e par district</vt:lpstr>
      <vt:lpstr>fin seconde</vt:lpstr>
      <vt:lpstr>affectation bep</vt:lpstr>
      <vt:lpstr>affectation cap nmp</vt:lpstr>
      <vt:lpstr>récap. post 3è</vt:lpstr>
      <vt:lpstr>affectation 1ere adaptation</vt:lpstr>
      <vt:lpstr>affectation 1ere profes.</vt:lpstr>
      <vt:lpstr>recap. post bep</vt:lpstr>
      <vt:lpstr>BTS par section</vt:lpstr>
      <vt:lpstr>BTS par bac d'origine</vt:lpstr>
      <vt:lpstr>BTS par secteur</vt:lpstr>
      <vt:lpstr>STS par district</vt:lpstr>
      <vt:lpstr>'affectation 1ere adaptation'!Print_Area</vt:lpstr>
      <vt:lpstr>'affectation 1ere profes.'!Print_Area</vt:lpstr>
      <vt:lpstr>'affectation bep'!Print_Area</vt:lpstr>
      <vt:lpstr>'affectation cap nmp'!Print_Area</vt:lpstr>
      <vt:lpstr>'BTS par bac d''origine'!Print_Area</vt:lpstr>
      <vt:lpstr>'BTS par secteur'!Print_Area</vt:lpstr>
      <vt:lpstr>'BTS par section'!Print_Area</vt:lpstr>
      <vt:lpstr>'fin seconde'!Print_Area</vt:lpstr>
      <vt:lpstr>'recap. post bep'!Print_Area</vt:lpstr>
      <vt:lpstr>'STS par district'!Print_Area</vt:lpstr>
      <vt:lpstr>'affectation 1ere adaptation'!Print_Titles</vt:lpstr>
      <vt:lpstr>'affectation 1ere profes.'!Print_Titles</vt:lpstr>
      <vt:lpstr>'affectation bep'!Print_Titles</vt:lpstr>
      <vt:lpstr>'affectation cap nmp'!Print_Titles</vt:lpstr>
      <vt:lpstr>'BTS par section'!Print_Titles</vt:lpstr>
      <vt:lpstr>'fin seconde'!Print_Titles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Denis</dc:creator>
  <cp:lastModifiedBy>Aniket Gupta</cp:lastModifiedBy>
  <cp:lastPrinted>2003-03-10T15:09:51Z</cp:lastPrinted>
  <dcterms:created xsi:type="dcterms:W3CDTF">2002-01-14T21:09:43Z</dcterms:created>
  <dcterms:modified xsi:type="dcterms:W3CDTF">2024-01-29T04:53:07Z</dcterms:modified>
</cp:coreProperties>
</file>