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632DD773-5F5C-4D7D-A557-572B1A3E97C6}" xr6:coauthVersionLast="47" xr6:coauthVersionMax="47" xr10:uidLastSave="{00000000-0000-0000-0000-000000000000}"/>
  <bookViews>
    <workbookView xWindow="2652" yWindow="2652" windowWidth="17280" windowHeight="8880"/>
  </bookViews>
  <sheets>
    <sheet name="Contents" sheetId="1" r:id="rId1"/>
    <sheet name="Schools &amp; pupils" sheetId="2" r:id="rId2"/>
    <sheet name="Teachers" sheetId="17" r:id="rId3"/>
    <sheet name="Teacher Tainees" sheetId="18" r:id="rId4"/>
    <sheet name="GCSE entries" sheetId="4" r:id="rId5"/>
    <sheet name="A Level entries" sheetId="5" r:id="rId6"/>
    <sheet name="AS Level entries" sheetId="8" r:id="rId7"/>
    <sheet name="GNVQ Foundation " sheetId="14" r:id="rId8"/>
    <sheet name="GNVQ Intermediate" sheetId="13" r:id="rId9"/>
    <sheet name="GNVQ Advanced" sheetId="12" r:id="rId10"/>
    <sheet name="ICTsurvey England " sheetId="15" r:id="rId11"/>
    <sheet name="ICT Expenditure England  2001-2" sheetId="19" r:id="rId12"/>
    <sheet name="Use &amp; benefit of ICT England" sheetId="16" r:id="rId13"/>
    <sheet name="Spending summary(EPC)" sheetId="3" r:id="rId14"/>
    <sheet name="Total Spending (estimated)" sheetId="10" r:id="rId15"/>
    <sheet name="Primary Spend by Subject (EPC)" sheetId="6" r:id="rId16"/>
    <sheet name="Primary estimated total by subj" sheetId="11" r:id="rId17"/>
    <sheet name="Secondary spend by Subject- EPC" sheetId="7" r:id="rId18"/>
    <sheet name="Secondary est. total by subject" sheetId="9" r:id="rId19"/>
  </sheets>
  <definedNames>
    <definedName name="_Toc529601164" localSheetId="15">'Primary Spend by Subject (EPC)'!$A$5</definedName>
    <definedName name="_Toc529601165" localSheetId="15">'Primary Spend by Subject (EPC)'!$C$5</definedName>
    <definedName name="_Toc529601166" localSheetId="15">'Primary Spend by Subject (EPC)'!$E$5</definedName>
    <definedName name="_Toc529601167" localSheetId="15">'Primary Spend by Subject (EPC)'!$F$5</definedName>
    <definedName name="_Toc529601168" localSheetId="15">'Primary Spend by Subject (EPC)'!$A$7</definedName>
    <definedName name="_Toc529601169" localSheetId="15">'Primary Spend by Subject (EPC)'!$A$8</definedName>
    <definedName name="_Toc529601170" localSheetId="15">'Primary Spend by Subject (EPC)'!$A$9</definedName>
    <definedName name="_Toc529601171" localSheetId="15">'Primary Spend by Subject (EPC)'!$A$11</definedName>
    <definedName name="_Toc529601172" localSheetId="15">'Primary Spend by Subject (EPC)'!$A$22</definedName>
    <definedName name="_Toc529601173" localSheetId="15">'Primary Spend by Subject (EPC)'!$A$23</definedName>
    <definedName name="_Toc529601174" localSheetId="15">'Primary Spend by Subject (EPC)'!$A$24</definedName>
    <definedName name="_Toc529601175" localSheetId="15">'Primary Spend by Subject (EPC)'!$A$26</definedName>
    <definedName name="_Toc529601176" localSheetId="15">'Primary Spend by Subject (EPC)'!$A$36</definedName>
    <definedName name="_Toc529601177" localSheetId="15">'Primary Spend by Subject (EPC)'!$A$37</definedName>
    <definedName name="_Toc529601178" localSheetId="15">'Primary Spend by Subject (EPC)'!$A$38</definedName>
    <definedName name="_Toc529601179" localSheetId="17">'Secondary spend by Subject- EPC'!$A$5</definedName>
    <definedName name="_Toc529601180" localSheetId="17">'Secondary spend by Subject- EPC'!$C$5</definedName>
    <definedName name="_Toc529601181" localSheetId="17">'Secondary spend by Subject- EPC'!$E$5</definedName>
    <definedName name="_Toc529601182" localSheetId="17">'Secondary spend by Subject- EPC'!$F$5</definedName>
    <definedName name="_Toc529601183" localSheetId="17">'Secondary spend by Subject- EPC'!$A$7</definedName>
    <definedName name="_Toc529601184" localSheetId="17">'Secondary spend by Subject- EPC'!$A$8</definedName>
    <definedName name="_Toc529601185" localSheetId="17">'Secondary spend by Subject- EPC'!$A$9</definedName>
    <definedName name="_Toc529601186" localSheetId="17">'Secondary spend by Subject- EPC'!$A$11</definedName>
    <definedName name="_Toc529601187" localSheetId="17">'Secondary spend by Subject- EPC'!$A$23</definedName>
    <definedName name="_Toc529601188" localSheetId="17">'Secondary spend by Subject- EPC'!$A$24</definedName>
    <definedName name="_Toc529601189" localSheetId="17">'Secondary spend by Subject- EPC'!$A$25</definedName>
    <definedName name="_Toc529601190" localSheetId="17">'Secondary spend by Subject- EPC'!$A$27</definedName>
    <definedName name="_Toc529601191" localSheetId="17">'Secondary spend by Subject- EPC'!$A$37</definedName>
    <definedName name="_Toc529601192" localSheetId="17">'Secondary spend by Subject- EPC'!$A$38</definedName>
    <definedName name="_Toc529601193" localSheetId="17">'Secondary spend by Subject- EPC'!$A$39</definedName>
    <definedName name="_xlnm.Print_Area" localSheetId="5">'A Level entries'!$A$1:$L$72</definedName>
    <definedName name="_xlnm.Print_Area" localSheetId="6">'AS Level entries'!$A$1:$F$73</definedName>
    <definedName name="_xlnm.Print_Area" localSheetId="4">'GCSE entries'!$A$1:$L$87</definedName>
    <definedName name="_xlnm.Print_Area" localSheetId="9">'GNVQ Advanced'!$A$1:$G$41</definedName>
    <definedName name="_xlnm.Print_Area" localSheetId="7">'GNVQ Foundation '!$A$1:$G$36</definedName>
    <definedName name="_xlnm.Print_Area" localSheetId="8">'GNVQ Intermediate'!$A$1:$G$37</definedName>
    <definedName name="_xlnm.Print_Area" localSheetId="11">'ICT Expenditure England  2001-2'!$A$1:$I$39</definedName>
    <definedName name="_xlnm.Print_Area" localSheetId="10">'ICTsurvey England '!$A$1:$J$29</definedName>
    <definedName name="_xlnm.Print_Area" localSheetId="16">'Primary estimated total by subj'!$A$1:$J$23</definedName>
    <definedName name="_xlnm.Print_Area" localSheetId="15">'Primary Spend by Subject (EPC)'!$A$1:$H$39</definedName>
    <definedName name="_xlnm.Print_Area" localSheetId="1">'Schools &amp; pupils'!$A$1:$I$21</definedName>
    <definedName name="_xlnm.Print_Area" localSheetId="18">'Secondary est. total by subject'!$A$1:$L$25</definedName>
    <definedName name="_xlnm.Print_Area" localSheetId="17">'Secondary spend by Subject- EPC'!$A$1:$H$40</definedName>
    <definedName name="_xlnm.Print_Area" localSheetId="13">'Spending summary(EPC)'!$A$1:$I$22</definedName>
    <definedName name="_xlnm.Print_Area" localSheetId="3">'Teacher Tainees'!$A$1:$J$30</definedName>
    <definedName name="_xlnm.Print_Area" localSheetId="2">Teachers!$A$1:$K$29</definedName>
    <definedName name="_xlnm.Print_Area" localSheetId="14">'Total Spending (estimated)'!$A$1:$J$22</definedName>
    <definedName name="_xlnm.Print_Area" localSheetId="12">'Use &amp; benefit of ICT England'!$A$1:$L$36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 i="5" l="1"/>
  <c r="K66" i="5"/>
  <c r="K64" i="5"/>
  <c r="K62" i="5"/>
  <c r="K60" i="5"/>
  <c r="K58" i="5"/>
  <c r="K56" i="5"/>
  <c r="K54" i="5"/>
  <c r="K52" i="5"/>
  <c r="K50" i="5"/>
  <c r="K48" i="5"/>
  <c r="K46" i="5"/>
  <c r="K44" i="5"/>
  <c r="K42" i="5"/>
  <c r="K40" i="5"/>
  <c r="K38" i="5"/>
  <c r="K36" i="5"/>
  <c r="K34" i="5"/>
  <c r="K32" i="5"/>
  <c r="K30" i="5"/>
  <c r="K28" i="5"/>
  <c r="K26" i="5"/>
  <c r="K24" i="5"/>
  <c r="K22" i="5"/>
  <c r="K20" i="5"/>
  <c r="K18" i="5"/>
  <c r="K16" i="5"/>
  <c r="K14" i="5"/>
  <c r="K12" i="5"/>
  <c r="K10" i="5"/>
  <c r="K8" i="5"/>
  <c r="K6" i="5"/>
  <c r="K4" i="5"/>
  <c r="L66" i="5"/>
  <c r="L64" i="5"/>
  <c r="L62" i="5"/>
  <c r="L60" i="5"/>
  <c r="L58" i="5"/>
  <c r="L56" i="5"/>
  <c r="L54" i="5"/>
  <c r="L52" i="5"/>
  <c r="L50" i="5"/>
  <c r="L48" i="5"/>
  <c r="L46" i="5"/>
  <c r="L44" i="5"/>
  <c r="L42" i="5"/>
  <c r="L40" i="5"/>
  <c r="L38" i="5"/>
  <c r="L36" i="5"/>
  <c r="L34" i="5"/>
  <c r="L32" i="5"/>
  <c r="L30" i="5"/>
  <c r="L28" i="5"/>
  <c r="L26" i="5"/>
  <c r="L24" i="5"/>
  <c r="L22" i="5"/>
  <c r="L20" i="5"/>
  <c r="L18" i="5"/>
  <c r="L16" i="5"/>
  <c r="L14" i="5"/>
  <c r="L12" i="5"/>
  <c r="L10" i="5"/>
  <c r="L8" i="5"/>
  <c r="L6" i="5"/>
  <c r="L4" i="5"/>
  <c r="J68" i="5"/>
  <c r="J66" i="5"/>
  <c r="J64" i="5"/>
  <c r="J62" i="5"/>
  <c r="J60" i="5"/>
  <c r="J58" i="5"/>
  <c r="J56" i="5"/>
  <c r="J54" i="5"/>
  <c r="J52" i="5"/>
  <c r="J50" i="5"/>
  <c r="J48" i="5"/>
  <c r="J46" i="5"/>
  <c r="J44" i="5"/>
  <c r="J42" i="5"/>
  <c r="J40" i="5"/>
  <c r="J38" i="5"/>
  <c r="J36" i="5"/>
  <c r="J34" i="5"/>
  <c r="J32" i="5"/>
  <c r="J30" i="5"/>
  <c r="J28" i="5"/>
  <c r="J26" i="5"/>
  <c r="J24" i="5"/>
  <c r="J22" i="5"/>
  <c r="J20" i="5"/>
  <c r="J18" i="5"/>
  <c r="J16" i="5"/>
  <c r="J14" i="5"/>
  <c r="J12" i="5"/>
  <c r="J10" i="5"/>
  <c r="J8" i="5"/>
  <c r="J6" i="5"/>
  <c r="J4" i="5"/>
  <c r="I70" i="5"/>
  <c r="H70" i="5"/>
  <c r="G70" i="5"/>
  <c r="F70" i="5"/>
  <c r="E70" i="5"/>
  <c r="D70" i="5"/>
  <c r="C70" i="5"/>
  <c r="B70" i="5"/>
  <c r="C70" i="8"/>
  <c r="E66" i="8"/>
  <c r="E64" i="8"/>
  <c r="E62" i="8"/>
  <c r="E60" i="8"/>
  <c r="E58" i="8"/>
  <c r="E56" i="8"/>
  <c r="E54" i="8"/>
  <c r="E52" i="8"/>
  <c r="E50" i="8"/>
  <c r="E48" i="8"/>
  <c r="E46" i="8"/>
  <c r="E44" i="8"/>
  <c r="E42" i="8"/>
  <c r="E40" i="8"/>
  <c r="E38" i="8"/>
  <c r="E36" i="8"/>
  <c r="E34" i="8"/>
  <c r="E32" i="8"/>
  <c r="E30" i="8"/>
  <c r="E28" i="8"/>
  <c r="E26" i="8"/>
  <c r="E24" i="8"/>
  <c r="E22" i="8"/>
  <c r="E20" i="8"/>
  <c r="E18" i="8"/>
  <c r="E16" i="8"/>
  <c r="E14" i="8"/>
  <c r="E12" i="8"/>
  <c r="E10" i="8"/>
  <c r="E8" i="8"/>
  <c r="E6" i="8"/>
  <c r="E4" i="8"/>
  <c r="D68" i="8"/>
  <c r="D66" i="8"/>
  <c r="D64" i="8"/>
  <c r="D62" i="8"/>
  <c r="D60" i="8"/>
  <c r="D58" i="8"/>
  <c r="D56" i="8"/>
  <c r="D54" i="8"/>
  <c r="D52" i="8"/>
  <c r="D50" i="8"/>
  <c r="D48" i="8"/>
  <c r="D46" i="8"/>
  <c r="D44" i="8"/>
  <c r="D42" i="8"/>
  <c r="D40" i="8"/>
  <c r="D38" i="8"/>
  <c r="D36" i="8"/>
  <c r="D34" i="8"/>
  <c r="D32" i="8"/>
  <c r="D30" i="8"/>
  <c r="D28" i="8"/>
  <c r="D26" i="8"/>
  <c r="D24" i="8"/>
  <c r="D22" i="8"/>
  <c r="D20" i="8"/>
  <c r="D18" i="8"/>
  <c r="D16" i="8"/>
  <c r="D14" i="8"/>
  <c r="D12" i="8"/>
  <c r="D10" i="8"/>
  <c r="D8" i="8"/>
  <c r="D6" i="8"/>
  <c r="D4" i="8"/>
  <c r="B70" i="8"/>
  <c r="I52" i="4"/>
  <c r="I82" i="4" s="1"/>
  <c r="I84" i="4" s="1"/>
  <c r="I83" i="4"/>
  <c r="K80" i="4"/>
  <c r="K78" i="4"/>
  <c r="K76" i="4"/>
  <c r="K74" i="4"/>
  <c r="K72" i="4"/>
  <c r="K70" i="4"/>
  <c r="K68" i="4"/>
  <c r="K66" i="4"/>
  <c r="K64" i="4"/>
  <c r="K62" i="4"/>
  <c r="K60" i="4"/>
  <c r="K58" i="4"/>
  <c r="F52" i="4"/>
  <c r="K52" i="4" s="1"/>
  <c r="K50" i="4"/>
  <c r="K48" i="4"/>
  <c r="K46" i="4"/>
  <c r="K44" i="4"/>
  <c r="K42" i="4"/>
  <c r="K40" i="4"/>
  <c r="K38" i="4"/>
  <c r="K36" i="4"/>
  <c r="K34" i="4"/>
  <c r="K32" i="4"/>
  <c r="K30" i="4"/>
  <c r="K28" i="4"/>
  <c r="K26" i="4"/>
  <c r="K24" i="4"/>
  <c r="K22" i="4"/>
  <c r="K20" i="4"/>
  <c r="K18" i="4"/>
  <c r="K16" i="4"/>
  <c r="K14" i="4"/>
  <c r="K12" i="4"/>
  <c r="K10" i="4"/>
  <c r="K8" i="4"/>
  <c r="K6" i="4"/>
  <c r="K4" i="4"/>
  <c r="L78" i="4"/>
  <c r="L76" i="4"/>
  <c r="L74" i="4"/>
  <c r="L72" i="4"/>
  <c r="L70" i="4"/>
  <c r="L68" i="4"/>
  <c r="L66" i="4"/>
  <c r="L64" i="4"/>
  <c r="L62" i="4"/>
  <c r="L60" i="4"/>
  <c r="L58" i="4"/>
  <c r="L56" i="4"/>
  <c r="L54" i="4"/>
  <c r="L52" i="4"/>
  <c r="L50" i="4"/>
  <c r="L48" i="4"/>
  <c r="L46" i="4"/>
  <c r="L44" i="4"/>
  <c r="L42" i="4"/>
  <c r="L40" i="4"/>
  <c r="L38" i="4"/>
  <c r="L36" i="4"/>
  <c r="L34" i="4"/>
  <c r="L32" i="4"/>
  <c r="L30" i="4"/>
  <c r="L28" i="4"/>
  <c r="L26" i="4"/>
  <c r="L24" i="4"/>
  <c r="L22" i="4"/>
  <c r="L20" i="4"/>
  <c r="L18" i="4"/>
  <c r="L16" i="4"/>
  <c r="L14" i="4"/>
  <c r="L12" i="4"/>
  <c r="L10" i="4"/>
  <c r="L8" i="4"/>
  <c r="L6" i="4"/>
  <c r="L4" i="4"/>
  <c r="K56" i="4"/>
  <c r="K54" i="4"/>
  <c r="J80" i="4"/>
  <c r="J78" i="4"/>
  <c r="J76" i="4"/>
  <c r="J74" i="4"/>
  <c r="J72" i="4"/>
  <c r="J70" i="4"/>
  <c r="J68" i="4"/>
  <c r="J66" i="4"/>
  <c r="J64" i="4"/>
  <c r="J62" i="4"/>
  <c r="J60" i="4"/>
  <c r="J58" i="4"/>
  <c r="J52" i="4"/>
  <c r="J50" i="4"/>
  <c r="J48" i="4"/>
  <c r="J46" i="4"/>
  <c r="J44" i="4"/>
  <c r="J42" i="4"/>
  <c r="J40" i="4"/>
  <c r="J38" i="4"/>
  <c r="J36" i="4"/>
  <c r="J34" i="4"/>
  <c r="J32" i="4"/>
  <c r="J30" i="4"/>
  <c r="J28" i="4"/>
  <c r="J26" i="4"/>
  <c r="J24" i="4"/>
  <c r="J22" i="4"/>
  <c r="J20" i="4"/>
  <c r="J18" i="4"/>
  <c r="J16" i="4"/>
  <c r="J14" i="4"/>
  <c r="J12" i="4"/>
  <c r="J10" i="4"/>
  <c r="J8" i="4"/>
  <c r="J6" i="4"/>
  <c r="J4" i="4"/>
  <c r="H52" i="4"/>
  <c r="H82" i="4"/>
  <c r="H83" i="4"/>
  <c r="H84" i="4"/>
  <c r="G52" i="4"/>
  <c r="G82" i="4" s="1"/>
  <c r="G84" i="4" s="1"/>
  <c r="G83" i="4"/>
  <c r="F83" i="4"/>
  <c r="F82" i="4"/>
  <c r="F84" i="4" s="1"/>
  <c r="E82" i="4"/>
  <c r="E84" i="4" s="1"/>
  <c r="E83" i="4"/>
  <c r="D82" i="4"/>
  <c r="D84" i="4" s="1"/>
  <c r="D83" i="4"/>
  <c r="C82" i="4"/>
  <c r="C83" i="4"/>
  <c r="C84" i="4"/>
  <c r="B82" i="4"/>
  <c r="B84" i="4" s="1"/>
  <c r="B83" i="4"/>
  <c r="E41" i="12"/>
  <c r="F41" i="12"/>
  <c r="C41" i="12"/>
  <c r="D41" i="12"/>
  <c r="B41" i="12"/>
  <c r="D35" i="14"/>
  <c r="F35" i="14" s="1"/>
  <c r="F33" i="14"/>
  <c r="F31" i="14"/>
  <c r="F29" i="14"/>
  <c r="F27" i="14"/>
  <c r="F25" i="14"/>
  <c r="F23" i="14"/>
  <c r="F21" i="14"/>
  <c r="F19" i="14"/>
  <c r="F17" i="14"/>
  <c r="F15" i="14"/>
  <c r="F13" i="14"/>
  <c r="F11" i="14"/>
  <c r="F9" i="14"/>
  <c r="F7" i="14"/>
  <c r="B35" i="14"/>
  <c r="C35" i="14"/>
  <c r="E37" i="13"/>
  <c r="F35" i="13"/>
  <c r="F33" i="13"/>
  <c r="F31" i="13"/>
  <c r="F29" i="13"/>
  <c r="F27" i="13"/>
  <c r="F25" i="13"/>
  <c r="F23" i="13"/>
  <c r="F21" i="13"/>
  <c r="F19" i="13"/>
  <c r="F17" i="13"/>
  <c r="F15" i="13"/>
  <c r="F13" i="13"/>
  <c r="F11" i="13"/>
  <c r="F9" i="13"/>
  <c r="F7" i="13"/>
  <c r="B37" i="13"/>
  <c r="D37" i="13"/>
  <c r="C37" i="13"/>
  <c r="B7" i="11"/>
  <c r="B15" i="11" s="1"/>
  <c r="C7" i="11"/>
  <c r="C9" i="11" s="1"/>
  <c r="D7" i="11"/>
  <c r="D9" i="11" s="1"/>
  <c r="D22" i="11" s="1"/>
  <c r="E7" i="11"/>
  <c r="E16" i="11" s="1"/>
  <c r="F7" i="11"/>
  <c r="F11" i="11" s="1"/>
  <c r="B10" i="11"/>
  <c r="D10" i="11"/>
  <c r="F10" i="11"/>
  <c r="D11" i="11"/>
  <c r="E11" i="11"/>
  <c r="D12" i="11"/>
  <c r="F12" i="11"/>
  <c r="D13" i="11"/>
  <c r="B14" i="11"/>
  <c r="D14" i="11"/>
  <c r="F14" i="11"/>
  <c r="D15" i="11"/>
  <c r="E15" i="11"/>
  <c r="B16" i="11"/>
  <c r="D16" i="11"/>
  <c r="D17" i="11"/>
  <c r="B18" i="11"/>
  <c r="D18" i="11"/>
  <c r="F18" i="11"/>
  <c r="D19" i="11"/>
  <c r="E19" i="11"/>
  <c r="D20" i="11"/>
  <c r="F20" i="11"/>
  <c r="D21" i="11"/>
  <c r="D8" i="11"/>
  <c r="B8" i="11"/>
  <c r="D8" i="10"/>
  <c r="B23" i="11" s="1"/>
  <c r="D9" i="10"/>
  <c r="D10" i="10"/>
  <c r="D23" i="11" s="1"/>
  <c r="D11" i="10"/>
  <c r="D12" i="10"/>
  <c r="F23" i="11" s="1"/>
  <c r="E23" i="11"/>
  <c r="C23" i="11"/>
  <c r="C7" i="9"/>
  <c r="C14" i="9" s="1"/>
  <c r="C9" i="9"/>
  <c r="C11" i="9"/>
  <c r="C12" i="9"/>
  <c r="C13" i="9"/>
  <c r="C15" i="9"/>
  <c r="C17" i="9"/>
  <c r="C19" i="9"/>
  <c r="C20" i="9"/>
  <c r="C21" i="9"/>
  <c r="D7" i="9"/>
  <c r="D9" i="9" s="1"/>
  <c r="D8" i="9"/>
  <c r="D10" i="9"/>
  <c r="D11" i="9"/>
  <c r="D12" i="9"/>
  <c r="D13" i="9"/>
  <c r="D14" i="9"/>
  <c r="D15" i="9"/>
  <c r="D16" i="9"/>
  <c r="D18" i="9"/>
  <c r="D19" i="9"/>
  <c r="D20" i="9"/>
  <c r="D21" i="9"/>
  <c r="D22" i="9"/>
  <c r="E7" i="9"/>
  <c r="E12" i="9" s="1"/>
  <c r="G12" i="9" s="1"/>
  <c r="E10" i="9"/>
  <c r="E11" i="9"/>
  <c r="E15" i="9"/>
  <c r="E18" i="9"/>
  <c r="E19" i="9"/>
  <c r="F7" i="9"/>
  <c r="F8" i="9"/>
  <c r="F23" i="9" s="1"/>
  <c r="F9" i="9"/>
  <c r="F10" i="9"/>
  <c r="F11" i="9"/>
  <c r="F12" i="9"/>
  <c r="F13" i="9"/>
  <c r="F14" i="9"/>
  <c r="F15" i="9"/>
  <c r="F16" i="9"/>
  <c r="F17" i="9"/>
  <c r="F18" i="9"/>
  <c r="F19" i="9"/>
  <c r="F20" i="9"/>
  <c r="F21" i="9"/>
  <c r="F22" i="9"/>
  <c r="B7" i="9"/>
  <c r="B9" i="9" s="1"/>
  <c r="B8" i="9"/>
  <c r="B12" i="9"/>
  <c r="B16" i="9"/>
  <c r="B20" i="9"/>
  <c r="G7" i="9"/>
  <c r="D17" i="10"/>
  <c r="B24" i="9" s="1"/>
  <c r="D18" i="10"/>
  <c r="D19" i="10"/>
  <c r="D24" i="9" s="1"/>
  <c r="D20" i="10"/>
  <c r="D21" i="10"/>
  <c r="F24" i="9" s="1"/>
  <c r="E24" i="9"/>
  <c r="C24" i="9"/>
  <c r="B22" i="10"/>
  <c r="B13" i="10"/>
  <c r="F8" i="11" l="1"/>
  <c r="B21" i="11"/>
  <c r="F17" i="11"/>
  <c r="C16" i="11"/>
  <c r="G16" i="11" s="1"/>
  <c r="E14" i="11"/>
  <c r="B13" i="11"/>
  <c r="F9" i="11"/>
  <c r="B9" i="11"/>
  <c r="E8" i="11"/>
  <c r="C19" i="11"/>
  <c r="E17" i="11"/>
  <c r="C11" i="11"/>
  <c r="E17" i="9"/>
  <c r="E9" i="9"/>
  <c r="G9" i="9" s="1"/>
  <c r="D22" i="10"/>
  <c r="G24" i="9" s="1"/>
  <c r="B19" i="9"/>
  <c r="G19" i="9" s="1"/>
  <c r="B15" i="9"/>
  <c r="G15" i="9" s="1"/>
  <c r="B11" i="9"/>
  <c r="G11" i="9" s="1"/>
  <c r="E16" i="9"/>
  <c r="E8" i="9"/>
  <c r="D17" i="9"/>
  <c r="D23" i="9" s="1"/>
  <c r="C18" i="9"/>
  <c r="C10" i="9"/>
  <c r="G7" i="11"/>
  <c r="E20" i="11"/>
  <c r="B19" i="11"/>
  <c r="F15" i="11"/>
  <c r="C14" i="11"/>
  <c r="G14" i="11" s="1"/>
  <c r="E12" i="11"/>
  <c r="B11" i="11"/>
  <c r="G11" i="11" s="1"/>
  <c r="E9" i="11"/>
  <c r="C21" i="11"/>
  <c r="C13" i="11"/>
  <c r="C8" i="11"/>
  <c r="C17" i="11"/>
  <c r="B22" i="9"/>
  <c r="B18" i="9"/>
  <c r="B14" i="9"/>
  <c r="G14" i="9" s="1"/>
  <c r="B10" i="9"/>
  <c r="G10" i="9" s="1"/>
  <c r="E22" i="9"/>
  <c r="E14" i="9"/>
  <c r="C16" i="9"/>
  <c r="G16" i="9" s="1"/>
  <c r="C8" i="9"/>
  <c r="D13" i="10"/>
  <c r="G23" i="11" s="1"/>
  <c r="F21" i="11"/>
  <c r="C20" i="11"/>
  <c r="E18" i="11"/>
  <c r="B17" i="11"/>
  <c r="G17" i="11" s="1"/>
  <c r="F13" i="11"/>
  <c r="C12" i="11"/>
  <c r="E10" i="11"/>
  <c r="E21" i="9"/>
  <c r="E13" i="9"/>
  <c r="E21" i="11"/>
  <c r="B20" i="11"/>
  <c r="F16" i="11"/>
  <c r="C15" i="11"/>
  <c r="G15" i="11" s="1"/>
  <c r="E13" i="11"/>
  <c r="B12" i="11"/>
  <c r="B21" i="9"/>
  <c r="B17" i="9"/>
  <c r="G17" i="9" s="1"/>
  <c r="B13" i="9"/>
  <c r="G13" i="9" s="1"/>
  <c r="E20" i="9"/>
  <c r="G20" i="9" s="1"/>
  <c r="C22" i="9"/>
  <c r="F19" i="11"/>
  <c r="C18" i="11"/>
  <c r="G18" i="11" s="1"/>
  <c r="C10" i="11"/>
  <c r="G10" i="11" s="1"/>
  <c r="G20" i="11" l="1"/>
  <c r="G13" i="11"/>
  <c r="B23" i="9"/>
  <c r="G21" i="9"/>
  <c r="E23" i="9"/>
  <c r="B22" i="11"/>
  <c r="G12" i="11"/>
  <c r="C23" i="9"/>
  <c r="G8" i="9"/>
  <c r="G22" i="9"/>
  <c r="G8" i="11"/>
  <c r="C22" i="11"/>
  <c r="G19" i="11"/>
  <c r="G21" i="11"/>
  <c r="G18" i="9"/>
  <c r="E22" i="11"/>
  <c r="F22" i="11"/>
  <c r="G9" i="11"/>
  <c r="G22" i="11" l="1"/>
  <c r="G23" i="9"/>
</calcChain>
</file>

<file path=xl/comments1.xml><?xml version="1.0" encoding="utf-8"?>
<comments xmlns="http://schemas.openxmlformats.org/spreadsheetml/2006/main">
  <authors>
    <author>Watson</author>
    <author>.</author>
  </authors>
  <commentList>
    <comment ref="B3" authorId="0" shapeId="0">
      <text>
        <r>
          <rPr>
            <b/>
            <sz val="8"/>
            <color indexed="81"/>
            <rFont val="Tahoma"/>
            <family val="2"/>
          </rPr>
          <t>Watson:</t>
        </r>
        <r>
          <rPr>
            <sz val="8"/>
            <color indexed="81"/>
            <rFont val="Tahoma"/>
            <family val="2"/>
          </rPr>
          <t xml:space="preserve">
incomplete information</t>
        </r>
      </text>
    </comment>
    <comment ref="A4" authorId="0" shapeId="0">
      <text>
        <r>
          <rPr>
            <b/>
            <sz val="8"/>
            <color indexed="81"/>
            <rFont val="Tahoma"/>
            <family val="2"/>
          </rPr>
          <t>Watson:</t>
        </r>
        <r>
          <rPr>
            <sz val="8"/>
            <color indexed="81"/>
            <rFont val="Tahoma"/>
            <family val="2"/>
          </rPr>
          <t xml:space="preserve">
formerly Art &amp; design</t>
        </r>
      </text>
    </comment>
    <comment ref="A10" authorId="0" shapeId="0">
      <text>
        <r>
          <rPr>
            <b/>
            <sz val="8"/>
            <color indexed="81"/>
            <rFont val="Tahoma"/>
            <family val="2"/>
          </rPr>
          <t>Watson:</t>
        </r>
        <r>
          <rPr>
            <sz val="8"/>
            <color indexed="81"/>
            <rFont val="Tahoma"/>
            <family val="2"/>
          </rPr>
          <t xml:space="preserve">
formerly Technology</t>
        </r>
      </text>
    </comment>
    <comment ref="F52" authorId="0" shapeId="0">
      <text>
        <r>
          <rPr>
            <b/>
            <sz val="8"/>
            <color indexed="81"/>
            <rFont val="Tahoma"/>
            <family val="2"/>
          </rPr>
          <t>Double award times 2 plus single award for comparison</t>
        </r>
      </text>
    </comment>
    <comment ref="G52" authorId="1" shapeId="0">
      <text>
        <r>
          <rPr>
            <b/>
            <sz val="8"/>
            <color indexed="81"/>
            <rFont val="Tahoma"/>
            <family val="2"/>
          </rPr>
          <t>.:</t>
        </r>
        <r>
          <rPr>
            <sz val="8"/>
            <color indexed="81"/>
            <rFont val="Tahoma"/>
            <family val="2"/>
          </rPr>
          <t xml:space="preserve">
Double award times 2 plus single award for comparison</t>
        </r>
      </text>
    </comment>
    <comment ref="H52" authorId="1" shapeId="0">
      <text>
        <r>
          <rPr>
            <b/>
            <sz val="8"/>
            <color indexed="81"/>
            <rFont val="Tahoma"/>
            <family val="2"/>
          </rPr>
          <t>.:</t>
        </r>
        <r>
          <rPr>
            <sz val="8"/>
            <color indexed="81"/>
            <rFont val="Tahoma"/>
            <family val="2"/>
          </rPr>
          <t xml:space="preserve">
Double award times 2 plus single award for comparison
</t>
        </r>
      </text>
    </comment>
    <comment ref="K54" authorId="0" shapeId="0">
      <text>
        <r>
          <rPr>
            <b/>
            <sz val="8"/>
            <color indexed="81"/>
            <rFont val="Tahoma"/>
            <family val="2"/>
          </rPr>
          <t>Watson:</t>
        </r>
        <r>
          <rPr>
            <sz val="8"/>
            <color indexed="81"/>
            <rFont val="Tahoma"/>
            <family val="2"/>
          </rPr>
          <t xml:space="preserve">
comparison with 99</t>
        </r>
      </text>
    </comment>
    <comment ref="K56" authorId="0" shapeId="0">
      <text>
        <r>
          <rPr>
            <b/>
            <sz val="8"/>
            <color indexed="81"/>
            <rFont val="Tahoma"/>
            <family val="2"/>
          </rPr>
          <t>Watson:</t>
        </r>
        <r>
          <rPr>
            <sz val="8"/>
            <color indexed="81"/>
            <rFont val="Tahoma"/>
            <family val="2"/>
          </rPr>
          <t xml:space="preserve">
comparison with 99</t>
        </r>
      </text>
    </comment>
  </commentList>
</comments>
</file>

<file path=xl/comments2.xml><?xml version="1.0" encoding="utf-8"?>
<comments xmlns="http://schemas.openxmlformats.org/spreadsheetml/2006/main">
  <authors>
    <author>Roger Watson</author>
    <author>Watson</author>
  </authors>
  <commentList>
    <comment ref="A22" authorId="0" shapeId="0">
      <text>
        <r>
          <rPr>
            <b/>
            <sz val="8"/>
            <color indexed="81"/>
            <rFont val="Tahoma"/>
            <family val="2"/>
          </rPr>
          <t>Roger Watson:</t>
        </r>
        <r>
          <rPr>
            <sz val="8"/>
            <color indexed="81"/>
            <rFont val="Tahoma"/>
            <family val="2"/>
          </rPr>
          <t xml:space="preserve">
Expressive Arts before 2001</t>
        </r>
      </text>
    </comment>
    <comment ref="A54" authorId="1" shapeId="0">
      <text>
        <r>
          <rPr>
            <b/>
            <sz val="8"/>
            <color indexed="81"/>
            <rFont val="Tahoma"/>
            <family val="2"/>
          </rPr>
          <t>Watson:</t>
        </r>
        <r>
          <rPr>
            <sz val="8"/>
            <color indexed="81"/>
            <rFont val="Tahoma"/>
            <family val="2"/>
          </rPr>
          <t xml:space="preserve">
includes all Science subjects except Biology, Chemistry and Physics</t>
        </r>
      </text>
    </comment>
  </commentList>
</comments>
</file>

<file path=xl/comments3.xml><?xml version="1.0" encoding="utf-8"?>
<comments xmlns="http://schemas.openxmlformats.org/spreadsheetml/2006/main">
  <authors>
    <author>Watson</author>
  </authors>
  <commentList>
    <comment ref="A54" authorId="0" shapeId="0">
      <text>
        <r>
          <rPr>
            <b/>
            <sz val="8"/>
            <color indexed="81"/>
            <rFont val="Tahoma"/>
            <family val="2"/>
          </rPr>
          <t>Watson:</t>
        </r>
        <r>
          <rPr>
            <sz val="8"/>
            <color indexed="81"/>
            <rFont val="Tahoma"/>
            <family val="2"/>
          </rPr>
          <t xml:space="preserve">
includes all Science subjects except Biology, Chemistry and Physics</t>
        </r>
      </text>
    </comment>
  </commentList>
</comments>
</file>

<file path=xl/comments4.xml><?xml version="1.0" encoding="utf-8"?>
<comments xmlns="http://schemas.openxmlformats.org/spreadsheetml/2006/main">
  <authors>
    <author>.</author>
  </authors>
  <commentList>
    <comment ref="A23" authorId="0" shapeId="0">
      <text>
        <r>
          <rPr>
            <b/>
            <sz val="8"/>
            <color indexed="81"/>
            <rFont val="Tahoma"/>
            <family val="2"/>
          </rPr>
          <t>.:</t>
        </r>
        <r>
          <rPr>
            <sz val="8"/>
            <color indexed="81"/>
            <rFont val="Tahoma"/>
            <family val="2"/>
          </rPr>
          <t xml:space="preserve">
Advanced VCE, Leisure and Recreation</t>
        </r>
      </text>
    </comment>
  </commentList>
</comments>
</file>

<file path=xl/sharedStrings.xml><?xml version="1.0" encoding="utf-8"?>
<sst xmlns="http://schemas.openxmlformats.org/spreadsheetml/2006/main" count="662" uniqueCount="252">
  <si>
    <t>Art and Design subjects</t>
  </si>
  <si>
    <t>Biology</t>
  </si>
  <si>
    <t>Business Studies</t>
  </si>
  <si>
    <t>Chemistry</t>
  </si>
  <si>
    <t>Classical subjects</t>
  </si>
  <si>
    <t>Communication Studies</t>
  </si>
  <si>
    <t>Computing</t>
  </si>
  <si>
    <t>Economics</t>
  </si>
  <si>
    <t>English</t>
  </si>
  <si>
    <t>French</t>
  </si>
  <si>
    <t>General Studies</t>
  </si>
  <si>
    <t>Geography</t>
  </si>
  <si>
    <t>German</t>
  </si>
  <si>
    <t>History</t>
  </si>
  <si>
    <t>Home Economics</t>
  </si>
  <si>
    <t>Law</t>
  </si>
  <si>
    <t>Mathematics</t>
  </si>
  <si>
    <t>Media/Film/TV Studies</t>
  </si>
  <si>
    <t>Music</t>
  </si>
  <si>
    <t>Other Modern Languages</t>
  </si>
  <si>
    <t>Physics</t>
  </si>
  <si>
    <t>Political Studies</t>
  </si>
  <si>
    <t>Psychology</t>
  </si>
  <si>
    <t>Religious Studies</t>
  </si>
  <si>
    <t>Science subjects</t>
  </si>
  <si>
    <t>Sociology</t>
  </si>
  <si>
    <t>Spanish</t>
  </si>
  <si>
    <t>Sport/PE Studies</t>
  </si>
  <si>
    <t>Technology subjects</t>
  </si>
  <si>
    <t>Welsh</t>
  </si>
  <si>
    <r>
      <t xml:space="preserve">All </t>
    </r>
    <r>
      <rPr>
        <sz val="11"/>
        <rFont val="Arial"/>
        <family val="2"/>
      </rPr>
      <t>Other Subjects</t>
    </r>
  </si>
  <si>
    <t>TOTAL</t>
  </si>
  <si>
    <t>check</t>
  </si>
  <si>
    <t>Source: information supplied by the Joint Council for General Qualifications</t>
  </si>
  <si>
    <t>Art</t>
  </si>
  <si>
    <t>Classical Civilisation</t>
  </si>
  <si>
    <t>Design &amp; Technology</t>
  </si>
  <si>
    <t>Drama</t>
  </si>
  <si>
    <t>English Literature</t>
  </si>
  <si>
    <t>Greek</t>
  </si>
  <si>
    <t>Humanities</t>
  </si>
  <si>
    <t>Information Technology</t>
  </si>
  <si>
    <t>Latin</t>
  </si>
  <si>
    <t>Physical Education</t>
  </si>
  <si>
    <t>Science: Biology</t>
  </si>
  <si>
    <t>Science: Chemistry</t>
  </si>
  <si>
    <t>Science: Physics</t>
  </si>
  <si>
    <t>Science: Combined</t>
  </si>
  <si>
    <t>Science: Double Award</t>
  </si>
  <si>
    <t>Science: single Award</t>
  </si>
  <si>
    <t>Social Science</t>
  </si>
  <si>
    <t>Welsh: First Language</t>
  </si>
  <si>
    <t>Welsh: Second Language</t>
  </si>
  <si>
    <t>Welsh: Literature</t>
  </si>
  <si>
    <t>Combined Subjects</t>
  </si>
  <si>
    <t>Other Sciences</t>
  </si>
  <si>
    <t>Other Social Sciences</t>
  </si>
  <si>
    <t>Other Technology</t>
  </si>
  <si>
    <t>All Other Subjects</t>
  </si>
  <si>
    <t>N.B Science Double Award counts as two GCSE entries and therefore the overall total for all subjects includes those candidates counted twice.</t>
  </si>
  <si>
    <t>Public sector mainstream</t>
  </si>
  <si>
    <t>Nursery</t>
  </si>
  <si>
    <t>Primary</t>
  </si>
  <si>
    <t>Secondary</t>
  </si>
  <si>
    <t>Non-maintained mainstream</t>
  </si>
  <si>
    <t>Special</t>
  </si>
  <si>
    <t>All schools</t>
  </si>
  <si>
    <t>UK</t>
  </si>
  <si>
    <t>England</t>
  </si>
  <si>
    <t>Wales</t>
  </si>
  <si>
    <t>Scotland</t>
  </si>
  <si>
    <t>N.Ireland</t>
  </si>
  <si>
    <t>EPC online database</t>
  </si>
  <si>
    <t>Contents</t>
  </si>
  <si>
    <t>Number on roll</t>
  </si>
  <si>
    <t>Total spent</t>
  </si>
  <si>
    <t>Spent per head</t>
  </si>
  <si>
    <t>Total responses</t>
  </si>
  <si>
    <t>Mean</t>
  </si>
  <si>
    <t>Mean £s</t>
  </si>
  <si>
    <t>2000/01</t>
  </si>
  <si>
    <t>England (LEA)</t>
  </si>
  <si>
    <t>England (Ind)</t>
  </si>
  <si>
    <t>England &amp; Wales (Total)</t>
  </si>
  <si>
    <t>N. Ireland</t>
  </si>
  <si>
    <t>Amount spent by subject – mean totals in £s (Primary)</t>
  </si>
  <si>
    <t>Subject</t>
  </si>
  <si>
    <t>England (IND)</t>
  </si>
  <si>
    <t>Mean number on roll</t>
  </si>
  <si>
    <t>Maths</t>
  </si>
  <si>
    <t>Science</t>
  </si>
  <si>
    <t>Technology/Home Economics</t>
  </si>
  <si>
    <t>I T/Computing</t>
  </si>
  <si>
    <t>Modern Languages</t>
  </si>
  <si>
    <t>Economics &amp; Business</t>
  </si>
  <si>
    <t>R E/Moral Education</t>
  </si>
  <si>
    <t>Vocational/Pre-vocational</t>
  </si>
  <si>
    <t>Library</t>
  </si>
  <si>
    <t>Totals</t>
  </si>
  <si>
    <t>Mean spend/head in £s from 2.3</t>
  </si>
  <si>
    <t>Amount spent by subject – mean totals in £s (Secondary)</t>
  </si>
  <si>
    <t>Number of schools</t>
  </si>
  <si>
    <t>Total primary</t>
  </si>
  <si>
    <t>Total Secondary</t>
  </si>
  <si>
    <t>Amount spent by subject – estimate of total in £s (Secondary)</t>
  </si>
  <si>
    <t>Total spend from totals estimate</t>
  </si>
  <si>
    <t>Amount spent by subject – estimate of total in £s (Primary)</t>
  </si>
  <si>
    <t>A Level entries 1995-2001 (all UK Candidates)</t>
  </si>
  <si>
    <t>GCSE Level entries 1995-2001 (UK Candidates Only)</t>
  </si>
  <si>
    <t>Source: Joint Council for General Qualifications</t>
  </si>
  <si>
    <t>AS Level entries 2001 (all UK Candidates)</t>
  </si>
  <si>
    <t>Pupils (000s)</t>
  </si>
  <si>
    <t>(All UK Candidates)</t>
  </si>
  <si>
    <t xml:space="preserve">Art and Design </t>
  </si>
  <si>
    <t>Business</t>
  </si>
  <si>
    <t>Construction and the Built Environment</t>
  </si>
  <si>
    <t>Engineering</t>
  </si>
  <si>
    <t>Health and Social Care</t>
  </si>
  <si>
    <t>Hospitality and Catering</t>
  </si>
  <si>
    <t>Land and Environment</t>
  </si>
  <si>
    <t>Leisure and Tourism</t>
  </si>
  <si>
    <t>Manufacturing</t>
  </si>
  <si>
    <t>Media: Communication and Production</t>
  </si>
  <si>
    <t>Performing Arts and Entertainment Industries</t>
  </si>
  <si>
    <t>Retail and Distributive Services</t>
  </si>
  <si>
    <t>All Subjects</t>
  </si>
  <si>
    <t>Travel and Tourism</t>
  </si>
  <si>
    <t>Legacy</t>
  </si>
  <si>
    <t>New</t>
  </si>
  <si>
    <t>ICT Survey in maintained primary, secondary and special schools in England: 1998 - 2001</t>
  </si>
  <si>
    <t>Percentage of schools connected to the Internet</t>
  </si>
  <si>
    <t>Average number of computers per school used mainly for teaching and learning</t>
  </si>
  <si>
    <t>Average number of pupils for each computer used mainly for teaching and learning</t>
  </si>
  <si>
    <t>&gt;99</t>
  </si>
  <si>
    <t>Substantial</t>
  </si>
  <si>
    <t>Little/none</t>
  </si>
  <si>
    <t>Use</t>
  </si>
  <si>
    <t>Benefit</t>
  </si>
  <si>
    <t>Design and technology</t>
  </si>
  <si>
    <t>Information technology</t>
  </si>
  <si>
    <t>Modern foreign languages</t>
  </si>
  <si>
    <t>Physical education</t>
  </si>
  <si>
    <t>Religious education</t>
  </si>
  <si>
    <t>Other</t>
  </si>
  <si>
    <t>%</t>
  </si>
  <si>
    <r>
      <t>Full-time equivalents and full and part-time headcount in England as at January of each year</t>
    </r>
    <r>
      <rPr>
        <b/>
        <vertAlign val="superscript"/>
        <sz val="8"/>
        <rFont val="Arial"/>
        <family val="2"/>
      </rPr>
      <t>1</t>
    </r>
  </si>
  <si>
    <t>(thousands)</t>
  </si>
  <si>
    <t>Full-time equivalent</t>
  </si>
  <si>
    <t>Nursery and primary</t>
  </si>
  <si>
    <r>
      <t>Secondary</t>
    </r>
    <r>
      <rPr>
        <vertAlign val="superscript"/>
        <sz val="8"/>
        <rFont val="Arial"/>
        <family val="2"/>
      </rPr>
      <t>1</t>
    </r>
  </si>
  <si>
    <t>Total</t>
  </si>
  <si>
    <t>Full-time headcount</t>
  </si>
  <si>
    <t>Part-time headcount</t>
  </si>
  <si>
    <t>(p) provisional</t>
  </si>
  <si>
    <t>1.  Sixth form colleges are excluded for all years.</t>
  </si>
  <si>
    <t>Totals may not appear equal to the sum of the component parts because of rounding.</t>
  </si>
  <si>
    <t>Teachers in the maintained sector by nursery, primary and secondary  (England) 1996-2002</t>
  </si>
  <si>
    <t>Recruitment to initial teacher training courses by sector and subject specialism (ENGLAND)</t>
  </si>
  <si>
    <t xml:space="preserve">1997/98 </t>
  </si>
  <si>
    <t>1998/99</t>
  </si>
  <si>
    <t xml:space="preserve"> 1999/00 </t>
  </si>
  <si>
    <t xml:space="preserve">2000/01 </t>
  </si>
  <si>
    <t>2001/02</t>
  </si>
  <si>
    <t>Of which</t>
  </si>
  <si>
    <t>Secondary by subject</t>
  </si>
  <si>
    <t>Undergraduate</t>
  </si>
  <si>
    <t>Postgraduate</t>
  </si>
  <si>
    <t>School centred/ other non-HEI</t>
  </si>
  <si>
    <t>English (inc. Drama)</t>
  </si>
  <si>
    <t>Technology</t>
  </si>
  <si>
    <t>Source: DfES, Statistics of Education: Teachers in England, 2001 edition</t>
  </si>
  <si>
    <t>Legacy GNVQ Foundation Level and GNVQ Foundation Level (Curriculum 2000) - 2000-2001</t>
  </si>
  <si>
    <t>Legacy GNVQ Intermediate Level and GNVQ Intermediate Level (Curriculum 2000) - 2000-2001</t>
  </si>
  <si>
    <t>Legacy GNVQ Advanced Level and Advanced VCE (Curriculum 2000) - 2000-2001</t>
  </si>
  <si>
    <t>Table No.</t>
  </si>
  <si>
    <t>Back to contents</t>
  </si>
  <si>
    <t>Source: DfES (SFR 05/2002)</t>
  </si>
  <si>
    <t>This table is compiled by taking the mean total spend in table 4 And multiplying it by the number of schools in table 1</t>
  </si>
  <si>
    <r>
      <t xml:space="preserve">All </t>
    </r>
    <r>
      <rPr>
        <b/>
        <sz val="11"/>
        <rFont val="Arial"/>
        <family val="2"/>
      </rPr>
      <t>Other Subjects</t>
    </r>
  </si>
  <si>
    <t>Six unit</t>
  </si>
  <si>
    <t>Twelve unit</t>
  </si>
  <si>
    <t>Leisure and Recreation</t>
  </si>
  <si>
    <t>Revised</t>
  </si>
  <si>
    <t>Expressive Arts/Drama</t>
  </si>
  <si>
    <t>% change 1995-2002</t>
  </si>
  <si>
    <t>% of total 2002</t>
  </si>
  <si>
    <t>% change</t>
  </si>
  <si>
    <t>% of Total</t>
  </si>
  <si>
    <t>% change 1996-2002</t>
  </si>
  <si>
    <t>% change 1999-2002</t>
  </si>
  <si>
    <t>Source: Statistics of Education: Survey of Information and Communications Technology in Schools 2002 DfES October 2002</t>
  </si>
  <si>
    <t xml:space="preserve">Average expenditure on ICT per school (£) </t>
  </si>
  <si>
    <t>Percentage of teachers who feel confidentto use ICT within the curriculum</t>
  </si>
  <si>
    <t>of which;</t>
  </si>
  <si>
    <t>administration purposes</t>
  </si>
  <si>
    <t>1 The sum of expenditure categories may be less than total expenditure due to the options not being exhaustive.</t>
  </si>
  <si>
    <t>2 The 'Total expenditure' section is the estimated sum of expenditure across all schools. The 'Average expenditure' sections</t>
  </si>
  <si>
    <t>are averages across all schools.</t>
  </si>
  <si>
    <t>Expenditure on ICT in schools by type of school 2001-2 (1)</t>
  </si>
  <si>
    <t>All Schools (2)</t>
  </si>
  <si>
    <t xml:space="preserve">Special </t>
  </si>
  <si>
    <t xml:space="preserve">Primary </t>
  </si>
  <si>
    <t xml:space="preserve">Secondary </t>
  </si>
  <si>
    <t>Total expenditure (£m)</t>
  </si>
  <si>
    <t>hardware</t>
  </si>
  <si>
    <t>technical support</t>
  </si>
  <si>
    <t>internet costs</t>
  </si>
  <si>
    <t>software &amp; content</t>
  </si>
  <si>
    <t>ICT related training</t>
  </si>
  <si>
    <t>Average expenditure per school (£)</t>
  </si>
  <si>
    <t>mainly or solely for management and administration purposes</t>
  </si>
  <si>
    <t>Average expenditure per pupil (£)</t>
  </si>
  <si>
    <t>Percentage use and benefit of ICT in areas of the curriculum (England): 2002</t>
  </si>
  <si>
    <t>Some</t>
  </si>
  <si>
    <t>None</t>
  </si>
  <si>
    <t>-</t>
  </si>
  <si>
    <t>The Education System</t>
  </si>
  <si>
    <t>ICT expenditure by type of school England 2001-02</t>
  </si>
  <si>
    <t>GCSE Level entries 1995-2002 (UK Candidates Only)</t>
  </si>
  <si>
    <t>A Level entries 1995-2002 (all UK Candidates)</t>
  </si>
  <si>
    <t>Legacy GNVQ Foundation Level and GNVQ Foundation Level (Curriculum 2000) - 2000-2002</t>
  </si>
  <si>
    <t>AS Level entries 2001-2002 (all UK Candidates)</t>
  </si>
  <si>
    <t>Legacy GNVQ Intermediate Level and GNVQ Intermediate Level (Curriculum 2000) - 2000-2002</t>
  </si>
  <si>
    <t>Legacy GNVQ Advanced Level and Advanced VCE (Curriculum 2000) - 2000-2002</t>
  </si>
  <si>
    <t>ICT Survey in maintained primary, secondary and special schools in England: 1998 - 2002</t>
  </si>
  <si>
    <t>Summary of spending</t>
  </si>
  <si>
    <t>Estimate of total spending</t>
  </si>
  <si>
    <t>Spending by subject (Primary)</t>
  </si>
  <si>
    <t>Estimate of total spending by subject (Primary)</t>
  </si>
  <si>
    <t>Spending by subject (Secondary)</t>
  </si>
  <si>
    <t>Estimate of total spending by subject (Secondary)</t>
  </si>
  <si>
    <t>Source: Schoolbook Spending in the UK 2001/2002 (October 2002) - page 12</t>
  </si>
  <si>
    <t>Source: Schoolbook Spending in the UK 2001/2002 (October 2002) - page 6 and 12</t>
  </si>
  <si>
    <t>Source: Schoolbook Spending in the UK 2001/2002 (October 2002) - page 14</t>
  </si>
  <si>
    <t>Source: Schoolbook Spending in the UK 2001/2002 (October 2002) - page 15</t>
  </si>
  <si>
    <t>Source: Schoolbook Spending in the UK 2001/2002 (November 2002) - page 6 and 14</t>
  </si>
  <si>
    <t>Amount spent by subject – mean £s per head (Primary)</t>
  </si>
  <si>
    <t>Amount spent by subject – mean £s per head (Secondary)</t>
  </si>
  <si>
    <t>Source: Schoolbook Spending in the UK 2001/2002 (November 2002) - page 6 and 15</t>
  </si>
  <si>
    <t>This table is compiled by taking the mean total spend in table 17 and multiplying it by the number of schools in table 14</t>
  </si>
  <si>
    <t>This table is compiled by taking the mean total spend in table 15 and multiplying it by the number of schools in table 14</t>
  </si>
  <si>
    <t xml:space="preserve">Total spent   £s </t>
  </si>
  <si>
    <t>Number of schools and pupils, UK and by country, primary/secondary (2002)</t>
  </si>
  <si>
    <t xml:space="preserve">Source: Education and Training Statistics for the UK, 2002 - Table 2.6 </t>
  </si>
  <si>
    <t>Schools</t>
  </si>
  <si>
    <t>EPC Schoolbook Spending Survey 2002</t>
  </si>
  <si>
    <t>EPC School Book Spending Survey 2002 - summary of spending</t>
  </si>
  <si>
    <t>EPC School Book Spending Survey 2002 - estimate of total spending</t>
  </si>
  <si>
    <t>EPC School Book Spending Survey 2002 - spending by subject (Primary)</t>
  </si>
  <si>
    <t>EPC School Book Spending Survey 2002 - estimate of total spending by subject (Primary)</t>
  </si>
  <si>
    <t>EPC School Book Spending Survey 2002 - spending by subject (Secondary)</t>
  </si>
  <si>
    <t>EPC School Book Spending Survey 2002 - estimate of total spending by subject (Secondary)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</si>
</sst>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5" formatCode="&quot;£&quot;#,##0;[Red]\-&quot;£&quot;#,##0"/>
    <numFmt numFmtId="167" formatCode="&quot;£&quot;#,##0.00;[Red]\-&quot;£&quot;#,##0.00"/>
    <numFmt numFmtId="175" formatCode="0.0%"/>
    <numFmt numFmtId="176" formatCode="&quot;£&quot;#,##0"/>
  </numFmts>
  <fonts count="26">
    <font>
      <sz val="10"/>
      <name val="Arial"/>
    </font>
    <font>
      <sz val="12"/>
      <name val="Times New Roman"/>
      <family val="1"/>
    </font>
    <font>
      <b/>
      <sz val="10"/>
      <name val="Arial"/>
      <family val="2"/>
    </font>
    <font>
      <sz val="11"/>
      <name val="Arial"/>
      <family val="2"/>
    </font>
    <font>
      <sz val="10"/>
      <name val="Arial"/>
      <family val="2"/>
    </font>
    <font>
      <b/>
      <sz val="8"/>
      <color indexed="81"/>
      <name val="Tahoma"/>
      <family val="2"/>
    </font>
    <font>
      <sz val="8"/>
      <color indexed="81"/>
      <name val="Tahoma"/>
      <family val="2"/>
    </font>
    <font>
      <b/>
      <sz val="12"/>
      <name val="Arial"/>
      <family val="2"/>
    </font>
    <font>
      <b/>
      <sz val="14"/>
      <name val="Arial"/>
      <family val="2"/>
    </font>
    <font>
      <b/>
      <sz val="8"/>
      <name val="Arial"/>
      <family val="2"/>
    </font>
    <font>
      <sz val="8"/>
      <name val="Arial"/>
      <family val="2"/>
    </font>
    <font>
      <b/>
      <sz val="10"/>
      <name val="Arial Narrow"/>
      <family val="2"/>
    </font>
    <font>
      <b/>
      <sz val="8"/>
      <name val="Arial Narrow"/>
      <family val="2"/>
    </font>
    <font>
      <sz val="8"/>
      <name val="Arial Narrow"/>
      <family val="2"/>
    </font>
    <font>
      <sz val="12"/>
      <name val="Arial"/>
      <family val="2"/>
    </font>
    <font>
      <sz val="10"/>
      <color indexed="10"/>
      <name val="Arial"/>
      <family val="2"/>
    </font>
    <font>
      <b/>
      <sz val="11"/>
      <name val="Arial"/>
      <family val="2"/>
    </font>
    <font>
      <b/>
      <vertAlign val="superscript"/>
      <sz val="8"/>
      <name val="Arial"/>
      <family val="2"/>
    </font>
    <font>
      <vertAlign val="superscript"/>
      <sz val="8"/>
      <name val="Arial"/>
      <family val="2"/>
    </font>
    <font>
      <sz val="7.5"/>
      <name val="Futura-Condensed"/>
    </font>
    <font>
      <b/>
      <sz val="7.5"/>
      <name val="Futura-CondensedBold"/>
    </font>
    <font>
      <u/>
      <sz val="10"/>
      <color indexed="12"/>
      <name val="Arial"/>
      <family val="2"/>
    </font>
    <font>
      <b/>
      <sz val="10"/>
      <color indexed="12"/>
      <name val="Arial"/>
      <family val="2"/>
    </font>
    <font>
      <sz val="10"/>
      <color indexed="12"/>
      <name val="Arial"/>
      <family val="2"/>
    </font>
    <font>
      <b/>
      <sz val="10"/>
      <color indexed="10"/>
      <name val="Arial"/>
      <family val="2"/>
    </font>
    <font>
      <b/>
      <sz val="16"/>
      <color indexed="10"/>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s>
  <borders count="35">
    <border>
      <left/>
      <right/>
      <top/>
      <bottom/>
      <diagonal/>
    </border>
    <border>
      <left style="thick">
        <color indexed="8"/>
      </left>
      <right style="thin">
        <color indexed="8"/>
      </right>
      <top style="thin">
        <color indexed="8"/>
      </top>
      <bottom/>
      <diagonal/>
    </border>
    <border>
      <left/>
      <right style="thin">
        <color indexed="8"/>
      </right>
      <top style="thin">
        <color indexed="8"/>
      </top>
      <bottom/>
      <diagonal/>
    </border>
    <border>
      <left/>
      <right style="thick">
        <color indexed="8"/>
      </right>
      <top style="thin">
        <color indexed="8"/>
      </top>
      <bottom/>
      <diagonal/>
    </border>
    <border>
      <left style="thick">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style="thin">
        <color indexed="8"/>
      </right>
      <top/>
      <bottom/>
      <diagonal/>
    </border>
    <border>
      <left/>
      <right style="thin">
        <color indexed="8"/>
      </right>
      <top/>
      <bottom/>
      <diagonal/>
    </border>
    <border>
      <left/>
      <right style="thick">
        <color indexed="8"/>
      </right>
      <top/>
      <bottom/>
      <diagonal/>
    </border>
    <border>
      <left style="thick">
        <color indexed="8"/>
      </left>
      <right style="thin">
        <color indexed="8"/>
      </right>
      <top/>
      <bottom style="thick">
        <color indexed="8"/>
      </bottom>
      <diagonal/>
    </border>
    <border>
      <left/>
      <right style="thin">
        <color indexed="8"/>
      </right>
      <top/>
      <bottom style="thick">
        <color indexed="8"/>
      </bottom>
      <diagonal/>
    </border>
    <border>
      <left/>
      <right style="thick">
        <color indexed="8"/>
      </right>
      <top/>
      <bottom style="thick">
        <color indexed="8"/>
      </bottom>
      <diagonal/>
    </border>
    <border>
      <left style="thin">
        <color indexed="8"/>
      </left>
      <right/>
      <top style="thin">
        <color indexed="8"/>
      </top>
      <bottom style="thin">
        <color indexed="8"/>
      </bottom>
      <diagonal/>
    </border>
    <border>
      <left style="thick">
        <color indexed="8"/>
      </left>
      <right/>
      <top/>
      <bottom/>
      <diagonal/>
    </border>
    <border>
      <left style="thick">
        <color indexed="8"/>
      </left>
      <right/>
      <top/>
      <bottom style="thick">
        <color indexed="8"/>
      </bottom>
      <diagonal/>
    </border>
    <border>
      <left/>
      <right/>
      <top/>
      <bottom style="thick">
        <color indexed="8"/>
      </bottom>
      <diagonal/>
    </border>
    <border>
      <left/>
      <right/>
      <top/>
      <bottom style="thin">
        <color indexed="8"/>
      </bottom>
      <diagonal/>
    </border>
    <border>
      <left style="thick">
        <color indexed="8"/>
      </left>
      <right style="medium">
        <color indexed="8"/>
      </right>
      <top/>
      <bottom/>
      <diagonal/>
    </border>
    <border>
      <left/>
      <right style="medium">
        <color indexed="8"/>
      </right>
      <top/>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style="thin">
        <color indexed="8"/>
      </left>
      <right/>
      <top style="thin">
        <color indexed="8"/>
      </top>
      <bottom/>
      <diagonal/>
    </border>
    <border>
      <left style="thin">
        <color indexed="8"/>
      </left>
      <right/>
      <top/>
      <bottom/>
      <diagonal/>
    </border>
    <border>
      <left style="thin">
        <color indexed="8"/>
      </left>
      <right/>
      <top/>
      <bottom style="thick">
        <color indexed="8"/>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style="thin">
        <color indexed="8"/>
      </top>
      <bottom/>
      <diagonal/>
    </border>
    <border>
      <left style="thick">
        <color indexed="8"/>
      </left>
      <right/>
      <top style="thin">
        <color indexed="8"/>
      </top>
      <bottom style="thin">
        <color indexed="8"/>
      </bottom>
      <diagonal/>
    </border>
    <border>
      <left/>
      <right/>
      <top style="thin">
        <color indexed="8"/>
      </top>
      <bottom style="thin">
        <color indexed="8"/>
      </bottom>
      <diagonal/>
    </border>
    <border>
      <left style="medium">
        <color indexed="8"/>
      </left>
      <right/>
      <top style="thick">
        <color indexed="8"/>
      </top>
      <bottom/>
      <diagonal/>
    </border>
  </borders>
  <cellStyleXfs count="2">
    <xf numFmtId="0" fontId="0" fillId="0" borderId="0"/>
    <xf numFmtId="0" fontId="21" fillId="0" borderId="0" applyNumberFormat="0" applyFill="0" applyBorder="0" applyAlignment="0" applyProtection="0">
      <alignment vertical="top"/>
      <protection locked="0"/>
    </xf>
  </cellStyleXfs>
  <cellXfs count="155">
    <xf numFmtId="0" fontId="0" fillId="0" borderId="0" xfId="0"/>
    <xf numFmtId="175" fontId="0" fillId="0" borderId="0" xfId="0" applyNumberFormat="1" applyAlignment="1">
      <alignment horizontal="center"/>
    </xf>
    <xf numFmtId="0" fontId="2" fillId="0" borderId="0" xfId="0" applyFont="1"/>
    <xf numFmtId="175" fontId="2" fillId="0" borderId="0" xfId="0" applyNumberFormat="1" applyFont="1" applyAlignment="1">
      <alignment horizontal="center" wrapText="1"/>
    </xf>
    <xf numFmtId="0" fontId="2" fillId="0" borderId="0" xfId="0" applyFont="1" applyAlignment="1">
      <alignment horizontal="center" wrapText="1"/>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right"/>
    </xf>
    <xf numFmtId="0" fontId="3" fillId="0" borderId="0" xfId="0" applyFont="1"/>
    <xf numFmtId="0" fontId="7" fillId="0" borderId="0" xfId="0" applyFont="1" applyAlignment="1"/>
    <xf numFmtId="3" fontId="0" fillId="0" borderId="0" xfId="0" applyNumberFormat="1"/>
    <xf numFmtId="3" fontId="2" fillId="0" borderId="0" xfId="0" applyNumberFormat="1" applyFont="1"/>
    <xf numFmtId="0" fontId="2" fillId="0" borderId="0" xfId="0" applyFont="1" applyAlignment="1">
      <alignment horizontal="center"/>
    </xf>
    <xf numFmtId="3" fontId="4" fillId="0" borderId="0" xfId="0" applyNumberFormat="1" applyFont="1"/>
    <xf numFmtId="0" fontId="8" fillId="0" borderId="0" xfId="0" applyFont="1"/>
    <xf numFmtId="0" fontId="1" fillId="0" borderId="1"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vertical="top"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vertical="top" wrapText="1"/>
    </xf>
    <xf numFmtId="0" fontId="10" fillId="0" borderId="8" xfId="0" applyFont="1" applyBorder="1" applyAlignment="1">
      <alignment horizontal="center" vertical="top" wrapText="1"/>
    </xf>
    <xf numFmtId="165" fontId="10" fillId="0" borderId="8" xfId="0" applyNumberFormat="1" applyFont="1" applyBorder="1" applyAlignment="1">
      <alignment horizontal="center" vertical="top" wrapText="1"/>
    </xf>
    <xf numFmtId="167" fontId="10" fillId="0" borderId="8" xfId="0" applyNumberFormat="1" applyFont="1" applyBorder="1" applyAlignment="1">
      <alignment horizontal="center" vertical="top" wrapText="1"/>
    </xf>
    <xf numFmtId="167" fontId="10" fillId="0" borderId="9" xfId="0" applyNumberFormat="1" applyFont="1" applyBorder="1" applyAlignment="1">
      <alignment horizontal="center" vertical="top" wrapText="1"/>
    </xf>
    <xf numFmtId="0" fontId="9" fillId="0" borderId="10" xfId="0" applyFont="1" applyBorder="1" applyAlignment="1">
      <alignment vertical="top" wrapText="1"/>
    </xf>
    <xf numFmtId="0" fontId="10" fillId="0" borderId="11" xfId="0" applyFont="1" applyBorder="1" applyAlignment="1">
      <alignment horizontal="center" vertical="top" wrapText="1"/>
    </xf>
    <xf numFmtId="165" fontId="10" fillId="0" borderId="11" xfId="0" applyNumberFormat="1" applyFont="1" applyBorder="1" applyAlignment="1">
      <alignment horizontal="center" vertical="top" wrapText="1"/>
    </xf>
    <xf numFmtId="167" fontId="10" fillId="0" borderId="11" xfId="0" applyNumberFormat="1" applyFont="1" applyBorder="1" applyAlignment="1">
      <alignment horizontal="center" vertical="top" wrapText="1"/>
    </xf>
    <xf numFmtId="167" fontId="10" fillId="0" borderId="12" xfId="0" applyNumberFormat="1" applyFont="1" applyBorder="1" applyAlignment="1">
      <alignment horizontal="center" vertical="top" wrapText="1"/>
    </xf>
    <xf numFmtId="0" fontId="9" fillId="0" borderId="13" xfId="0" applyFont="1" applyBorder="1" applyAlignment="1">
      <alignment horizontal="center" vertical="top" wrapText="1"/>
    </xf>
    <xf numFmtId="0" fontId="1" fillId="0" borderId="0" xfId="0" applyFont="1" applyAlignment="1">
      <alignment wrapText="1"/>
    </xf>
    <xf numFmtId="0" fontId="12" fillId="0" borderId="14" xfId="0" applyFont="1" applyBorder="1" applyAlignment="1">
      <alignment horizontal="left" wrapText="1" indent="1"/>
    </xf>
    <xf numFmtId="0" fontId="12" fillId="0" borderId="0" xfId="0" applyFont="1" applyAlignment="1">
      <alignment horizontal="center" wrapText="1"/>
    </xf>
    <xf numFmtId="3" fontId="13" fillId="0" borderId="0" xfId="0" applyNumberFormat="1" applyFont="1" applyAlignment="1">
      <alignment horizontal="center" wrapText="1"/>
    </xf>
    <xf numFmtId="0" fontId="13" fillId="0" borderId="0" xfId="0" applyFont="1" applyAlignment="1">
      <alignment horizontal="center" wrapText="1"/>
    </xf>
    <xf numFmtId="167" fontId="13" fillId="0" borderId="0" xfId="0" applyNumberFormat="1" applyFont="1" applyAlignment="1">
      <alignment horizontal="center" wrapText="1"/>
    </xf>
    <xf numFmtId="167" fontId="12" fillId="0" borderId="0" xfId="0" applyNumberFormat="1" applyFont="1" applyAlignment="1">
      <alignment horizontal="center" wrapText="1"/>
    </xf>
    <xf numFmtId="0" fontId="12" fillId="0" borderId="15" xfId="0" applyFont="1" applyBorder="1" applyAlignment="1">
      <alignment horizontal="left" wrapText="1" indent="1"/>
    </xf>
    <xf numFmtId="167" fontId="12" fillId="0" borderId="16" xfId="0" applyNumberFormat="1" applyFont="1" applyBorder="1" applyAlignment="1">
      <alignment horizontal="center" wrapText="1"/>
    </xf>
    <xf numFmtId="3" fontId="13" fillId="0" borderId="9" xfId="0" applyNumberFormat="1" applyFont="1" applyBorder="1" applyAlignment="1">
      <alignment horizontal="center" wrapText="1"/>
    </xf>
    <xf numFmtId="0" fontId="13" fillId="0" borderId="9" xfId="0" applyFont="1" applyBorder="1" applyAlignment="1">
      <alignment horizontal="center" wrapText="1"/>
    </xf>
    <xf numFmtId="167" fontId="13" fillId="0" borderId="9" xfId="0" applyNumberFormat="1" applyFont="1" applyBorder="1" applyAlignment="1">
      <alignment horizontal="center" wrapText="1"/>
    </xf>
    <xf numFmtId="167" fontId="12" fillId="0" borderId="12" xfId="0" applyNumberFormat="1" applyFont="1" applyBorder="1" applyAlignment="1">
      <alignment horizontal="center" wrapText="1"/>
    </xf>
    <xf numFmtId="0" fontId="1" fillId="0" borderId="17" xfId="0" applyFont="1" applyBorder="1" applyAlignment="1">
      <alignment wrapText="1"/>
    </xf>
    <xf numFmtId="0" fontId="12" fillId="0" borderId="1" xfId="0" applyFont="1" applyBorder="1" applyAlignment="1">
      <alignment horizontal="left" wrapText="1" indent="1"/>
    </xf>
    <xf numFmtId="0" fontId="12" fillId="0" borderId="2" xfId="0" applyFont="1" applyBorder="1" applyAlignment="1">
      <alignment horizontal="center" wrapText="1"/>
    </xf>
    <xf numFmtId="0" fontId="12" fillId="0" borderId="4" xfId="0" applyFont="1" applyBorder="1" applyAlignment="1">
      <alignment horizontal="left" wrapText="1" indent="1"/>
    </xf>
    <xf numFmtId="0" fontId="12" fillId="0" borderId="5" xfId="0" applyFont="1" applyBorder="1" applyAlignment="1">
      <alignment horizontal="center" wrapText="1"/>
    </xf>
    <xf numFmtId="0" fontId="12" fillId="0" borderId="7" xfId="0" applyFont="1" applyBorder="1" applyAlignment="1">
      <alignment horizontal="left" wrapText="1" indent="1"/>
    </xf>
    <xf numFmtId="3" fontId="13" fillId="0" borderId="8" xfId="0" applyNumberFormat="1" applyFont="1" applyBorder="1" applyAlignment="1">
      <alignment horizontal="center" wrapText="1"/>
    </xf>
    <xf numFmtId="0" fontId="13" fillId="0" borderId="8" xfId="0" applyFont="1" applyBorder="1" applyAlignment="1">
      <alignment horizontal="center" wrapText="1"/>
    </xf>
    <xf numFmtId="167" fontId="13" fillId="0" borderId="8" xfId="0" applyNumberFormat="1" applyFont="1" applyBorder="1" applyAlignment="1">
      <alignment horizontal="center" wrapText="1"/>
    </xf>
    <xf numFmtId="0" fontId="12" fillId="0" borderId="10" xfId="0" applyFont="1" applyBorder="1" applyAlignment="1">
      <alignment horizontal="left" wrapText="1" indent="1"/>
    </xf>
    <xf numFmtId="167" fontId="13" fillId="0" borderId="11" xfId="0" applyNumberFormat="1" applyFont="1" applyBorder="1" applyAlignment="1">
      <alignment horizontal="center" wrapText="1"/>
    </xf>
    <xf numFmtId="0" fontId="12" fillId="0" borderId="18" xfId="0" applyFont="1" applyBorder="1" applyAlignment="1">
      <alignment horizontal="left" wrapText="1" indent="1"/>
    </xf>
    <xf numFmtId="167" fontId="12" fillId="0" borderId="19" xfId="0" applyNumberFormat="1" applyFont="1" applyBorder="1" applyAlignment="1">
      <alignment horizontal="center" wrapText="1"/>
    </xf>
    <xf numFmtId="167" fontId="12" fillId="0" borderId="11" xfId="0" applyNumberFormat="1" applyFont="1" applyBorder="1" applyAlignment="1">
      <alignment horizontal="center" wrapText="1"/>
    </xf>
    <xf numFmtId="3" fontId="10" fillId="0" borderId="8" xfId="0" applyNumberFormat="1" applyFont="1" applyBorder="1" applyAlignment="1">
      <alignment horizontal="center" vertical="top" wrapText="1"/>
    </xf>
    <xf numFmtId="0" fontId="1" fillId="0" borderId="20" xfId="0" applyFont="1" applyBorder="1" applyAlignment="1">
      <alignment horizontal="right" vertical="top" wrapText="1"/>
    </xf>
    <xf numFmtId="3" fontId="9" fillId="0" borderId="8" xfId="0" applyNumberFormat="1" applyFont="1" applyBorder="1" applyAlignment="1">
      <alignment horizontal="center" vertical="top" wrapText="1"/>
    </xf>
    <xf numFmtId="176" fontId="9" fillId="0" borderId="8" xfId="0" applyNumberFormat="1" applyFont="1" applyBorder="1" applyAlignment="1">
      <alignment horizontal="center" vertical="top" wrapText="1"/>
    </xf>
    <xf numFmtId="165" fontId="10" fillId="0" borderId="21" xfId="0" applyNumberFormat="1" applyFont="1" applyBorder="1" applyAlignment="1">
      <alignment horizontal="center" vertical="top" wrapText="1"/>
    </xf>
    <xf numFmtId="3" fontId="9" fillId="0" borderId="11" xfId="0" applyNumberFormat="1" applyFont="1" applyBorder="1" applyAlignment="1">
      <alignment horizontal="center" vertical="top" wrapText="1"/>
    </xf>
    <xf numFmtId="176" fontId="9" fillId="0" borderId="11" xfId="0" applyNumberFormat="1" applyFont="1" applyBorder="1" applyAlignment="1">
      <alignment horizontal="center" vertical="top" wrapText="1"/>
    </xf>
    <xf numFmtId="3" fontId="13" fillId="0" borderId="0" xfId="0" applyNumberFormat="1" applyFont="1" applyBorder="1" applyAlignment="1">
      <alignment horizontal="center" wrapText="1"/>
    </xf>
    <xf numFmtId="0" fontId="11" fillId="2" borderId="14" xfId="0" applyFont="1" applyFill="1" applyBorder="1" applyAlignment="1">
      <alignment wrapText="1"/>
    </xf>
    <xf numFmtId="0" fontId="12" fillId="0" borderId="22" xfId="0" applyFont="1" applyBorder="1" applyAlignment="1">
      <alignment horizontal="center" wrapText="1"/>
    </xf>
    <xf numFmtId="165" fontId="13" fillId="0" borderId="8" xfId="0" applyNumberFormat="1" applyFont="1" applyBorder="1" applyAlignment="1">
      <alignment horizontal="center" wrapText="1"/>
    </xf>
    <xf numFmtId="165" fontId="12" fillId="0" borderId="19" xfId="0" applyNumberFormat="1" applyFont="1" applyBorder="1" applyAlignment="1">
      <alignment horizontal="center" wrapText="1"/>
    </xf>
    <xf numFmtId="165" fontId="12" fillId="0" borderId="11" xfId="0" applyNumberFormat="1" applyFont="1" applyBorder="1" applyAlignment="1">
      <alignment horizontal="center" wrapText="1"/>
    </xf>
    <xf numFmtId="0" fontId="12" fillId="0" borderId="21" xfId="0" applyFont="1" applyFill="1" applyBorder="1" applyAlignment="1">
      <alignment horizontal="center" wrapText="1"/>
    </xf>
    <xf numFmtId="0" fontId="12" fillId="0" borderId="0" xfId="0" applyFont="1" applyAlignment="1">
      <alignment horizontal="center"/>
    </xf>
    <xf numFmtId="176" fontId="13" fillId="0" borderId="0" xfId="0" applyNumberFormat="1" applyFont="1" applyAlignment="1">
      <alignment horizontal="center"/>
    </xf>
    <xf numFmtId="176" fontId="12" fillId="0" borderId="0" xfId="0" applyNumberFormat="1" applyFont="1" applyAlignment="1">
      <alignment horizontal="center"/>
    </xf>
    <xf numFmtId="0" fontId="12" fillId="0" borderId="9" xfId="0" applyFont="1" applyBorder="1" applyAlignment="1">
      <alignment horizontal="center" wrapText="1"/>
    </xf>
    <xf numFmtId="167" fontId="12" fillId="0" borderId="9" xfId="0" applyNumberFormat="1" applyFont="1" applyBorder="1" applyAlignment="1">
      <alignment horizontal="center" wrapText="1"/>
    </xf>
    <xf numFmtId="176" fontId="13" fillId="0" borderId="0" xfId="0" applyNumberFormat="1" applyFont="1" applyAlignment="1">
      <alignment horizontal="center" wrapText="1"/>
    </xf>
    <xf numFmtId="176" fontId="12" fillId="0" borderId="16" xfId="0" applyNumberFormat="1" applyFont="1" applyBorder="1" applyAlignment="1">
      <alignment horizontal="center" wrapText="1"/>
    </xf>
    <xf numFmtId="0" fontId="14" fillId="0" borderId="0" xfId="0" applyFont="1"/>
    <xf numFmtId="0" fontId="7" fillId="0" borderId="0" xfId="0" applyFont="1"/>
    <xf numFmtId="0" fontId="15" fillId="0" borderId="0" xfId="0" applyFont="1" applyAlignment="1">
      <alignment horizontal="center"/>
    </xf>
    <xf numFmtId="0" fontId="9" fillId="0" borderId="0" xfId="0" applyFont="1"/>
    <xf numFmtId="0" fontId="4" fillId="0" borderId="0" xfId="0" applyFont="1" applyAlignment="1">
      <alignment horizontal="right"/>
    </xf>
    <xf numFmtId="0" fontId="9" fillId="0" borderId="0" xfId="0" applyFont="1" applyAlignment="1">
      <alignment wrapText="1"/>
    </xf>
    <xf numFmtId="0" fontId="14" fillId="0" borderId="0" xfId="0" applyFont="1" applyAlignment="1">
      <alignment horizontal="right"/>
    </xf>
    <xf numFmtId="176" fontId="14" fillId="0" borderId="0" xfId="0" applyNumberFormat="1" applyFont="1"/>
    <xf numFmtId="0" fontId="16" fillId="0" borderId="0" xfId="0" applyFont="1"/>
    <xf numFmtId="0" fontId="10" fillId="0" borderId="0" xfId="0" applyFont="1"/>
    <xf numFmtId="0" fontId="0" fillId="0" borderId="0" xfId="0" applyAlignment="1">
      <alignment horizontal="center"/>
    </xf>
    <xf numFmtId="0" fontId="10" fillId="0" borderId="23" xfId="0" applyFont="1" applyBorder="1"/>
    <xf numFmtId="0" fontId="10" fillId="0" borderId="23" xfId="0" applyFont="1" applyBorder="1" applyAlignment="1">
      <alignment horizontal="right"/>
    </xf>
    <xf numFmtId="0" fontId="10" fillId="0" borderId="24" xfId="0" applyFont="1" applyBorder="1"/>
    <xf numFmtId="0" fontId="10" fillId="0" borderId="0" xfId="0" applyFont="1" applyAlignment="1">
      <alignment horizontal="right"/>
    </xf>
    <xf numFmtId="0" fontId="10" fillId="0" borderId="23" xfId="0" applyFont="1" applyBorder="1" applyAlignment="1">
      <alignment horizontal="center"/>
    </xf>
    <xf numFmtId="0" fontId="3" fillId="0" borderId="0" xfId="0" applyFont="1" applyAlignment="1">
      <alignment horizontal="right"/>
    </xf>
    <xf numFmtId="0" fontId="3" fillId="0" borderId="0" xfId="0" applyFont="1" applyAlignment="1">
      <alignment horizontal="center"/>
    </xf>
    <xf numFmtId="0" fontId="10" fillId="0" borderId="24" xfId="0" applyFont="1" applyBorder="1" applyAlignment="1">
      <alignment horizontal="center"/>
    </xf>
    <xf numFmtId="0" fontId="20" fillId="0" borderId="0" xfId="0" applyFont="1"/>
    <xf numFmtId="0" fontId="19" fillId="0" borderId="0" xfId="0" applyFont="1" applyAlignment="1">
      <alignment horizontal="right"/>
    </xf>
    <xf numFmtId="0" fontId="21" fillId="0" borderId="0" xfId="1" applyAlignment="1" applyProtection="1"/>
    <xf numFmtId="0" fontId="14" fillId="0" borderId="0" xfId="0" applyFont="1" applyAlignment="1"/>
    <xf numFmtId="0" fontId="16" fillId="0" borderId="0" xfId="0" applyFont="1" applyAlignment="1">
      <alignment horizontal="left"/>
    </xf>
    <xf numFmtId="0" fontId="2" fillId="0" borderId="0" xfId="0" applyFont="1" applyAlignment="1">
      <alignment horizontal="left"/>
    </xf>
    <xf numFmtId="0" fontId="22" fillId="0" borderId="0" xfId="0" applyFont="1"/>
    <xf numFmtId="0" fontId="23" fillId="0" borderId="0" xfId="0" applyFont="1"/>
    <xf numFmtId="175" fontId="23" fillId="0" borderId="0" xfId="0" applyNumberFormat="1" applyFont="1"/>
    <xf numFmtId="0" fontId="4" fillId="0" borderId="0" xfId="0" applyFont="1" applyAlignment="1">
      <alignment horizontal="center"/>
    </xf>
    <xf numFmtId="0" fontId="0" fillId="0" borderId="0" xfId="0" applyAlignment="1">
      <alignment horizontal="right" wrapText="1"/>
    </xf>
    <xf numFmtId="3" fontId="11" fillId="2" borderId="22" xfId="0" applyNumberFormat="1" applyFont="1" applyFill="1" applyBorder="1" applyAlignment="1">
      <alignment horizontal="center" wrapText="1"/>
    </xf>
    <xf numFmtId="0" fontId="11" fillId="0" borderId="0" xfId="0" applyFont="1" applyAlignment="1">
      <alignment horizontal="center"/>
    </xf>
    <xf numFmtId="0" fontId="0" fillId="4" borderId="0" xfId="0" applyFill="1"/>
    <xf numFmtId="0" fontId="21" fillId="4" borderId="0" xfId="1" applyFont="1" applyFill="1" applyAlignment="1" applyProtection="1"/>
    <xf numFmtId="0" fontId="21" fillId="4" borderId="0" xfId="1" applyFill="1" applyAlignment="1" applyProtection="1"/>
    <xf numFmtId="0" fontId="15" fillId="4" borderId="0" xfId="0" applyFont="1" applyFill="1"/>
    <xf numFmtId="0" fontId="24" fillId="4" borderId="0" xfId="0" applyFont="1" applyFill="1"/>
    <xf numFmtId="0" fontId="25" fillId="4" borderId="0" xfId="0" applyFont="1" applyFill="1"/>
    <xf numFmtId="0" fontId="9" fillId="0" borderId="0" xfId="0" applyFont="1"/>
    <xf numFmtId="0" fontId="10" fillId="0" borderId="0" xfId="0" applyFont="1"/>
    <xf numFmtId="0" fontId="3" fillId="0" borderId="24" xfId="0" applyFont="1" applyBorder="1"/>
    <xf numFmtId="0" fontId="3" fillId="0" borderId="0" xfId="0" applyFont="1"/>
    <xf numFmtId="0" fontId="10" fillId="0" borderId="24" xfId="0" applyFont="1" applyBorder="1"/>
    <xf numFmtId="0" fontId="15" fillId="0" borderId="0" xfId="0" applyFont="1" applyAlignment="1">
      <alignment horizontal="center"/>
    </xf>
    <xf numFmtId="0" fontId="2" fillId="0" borderId="0" xfId="0" applyFont="1" applyAlignment="1">
      <alignment horizontal="center"/>
    </xf>
    <xf numFmtId="0" fontId="9" fillId="0" borderId="13"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11" fillId="3" borderId="28" xfId="0" applyFont="1" applyFill="1" applyBorder="1" applyAlignment="1">
      <alignment wrapText="1"/>
    </xf>
    <xf numFmtId="0" fontId="11" fillId="3" borderId="29" xfId="0" applyFont="1" applyFill="1" applyBorder="1" applyAlignment="1">
      <alignment wrapText="1"/>
    </xf>
    <xf numFmtId="0" fontId="11" fillId="3" borderId="30" xfId="0" applyFont="1" applyFill="1" applyBorder="1" applyAlignment="1">
      <alignment wrapText="1"/>
    </xf>
    <xf numFmtId="0" fontId="11" fillId="3" borderId="31" xfId="0" applyFont="1" applyFill="1" applyBorder="1" applyAlignment="1">
      <alignment wrapText="1"/>
    </xf>
    <xf numFmtId="0" fontId="11" fillId="3" borderId="20" xfId="0" applyFont="1" applyFill="1" applyBorder="1" applyAlignment="1">
      <alignment wrapText="1"/>
    </xf>
    <xf numFmtId="0" fontId="11" fillId="3" borderId="3" xfId="0" applyFont="1" applyFill="1" applyBorder="1" applyAlignment="1">
      <alignment wrapText="1"/>
    </xf>
    <xf numFmtId="167" fontId="13" fillId="0" borderId="26" xfId="0" applyNumberFormat="1" applyFont="1" applyBorder="1" applyAlignment="1">
      <alignment horizontal="center" wrapText="1"/>
    </xf>
    <xf numFmtId="167" fontId="13" fillId="0" borderId="9" xfId="0" applyNumberFormat="1" applyFont="1" applyBorder="1" applyAlignment="1">
      <alignment horizontal="center" wrapText="1"/>
    </xf>
    <xf numFmtId="167" fontId="13" fillId="0" borderId="27" xfId="0" applyNumberFormat="1" applyFont="1" applyBorder="1" applyAlignment="1">
      <alignment horizontal="center" wrapText="1"/>
    </xf>
    <xf numFmtId="167" fontId="13" fillId="0" borderId="12" xfId="0" applyNumberFormat="1" applyFont="1" applyBorder="1" applyAlignment="1">
      <alignment horizontal="center" wrapText="1"/>
    </xf>
    <xf numFmtId="167" fontId="12" fillId="0" borderId="34" xfId="0" applyNumberFormat="1" applyFont="1" applyBorder="1" applyAlignment="1">
      <alignment horizontal="center" wrapText="1"/>
    </xf>
    <xf numFmtId="167" fontId="12" fillId="0" borderId="30" xfId="0" applyNumberFormat="1" applyFont="1" applyBorder="1" applyAlignment="1">
      <alignment horizontal="center" wrapText="1"/>
    </xf>
    <xf numFmtId="167" fontId="12" fillId="0" borderId="27" xfId="0" applyNumberFormat="1" applyFont="1" applyBorder="1" applyAlignment="1">
      <alignment horizontal="center" wrapText="1"/>
    </xf>
    <xf numFmtId="167" fontId="12" fillId="0" borderId="12" xfId="0" applyNumberFormat="1" applyFont="1" applyBorder="1" applyAlignment="1">
      <alignment horizontal="center" wrapText="1"/>
    </xf>
    <xf numFmtId="0" fontId="13" fillId="0" borderId="26" xfId="0" applyFont="1" applyBorder="1" applyAlignment="1">
      <alignment horizontal="center" wrapText="1"/>
    </xf>
    <xf numFmtId="0" fontId="13" fillId="0" borderId="9" xfId="0" applyFont="1" applyBorder="1" applyAlignment="1">
      <alignment horizontal="center" wrapText="1"/>
    </xf>
    <xf numFmtId="3" fontId="13" fillId="0" borderId="26" xfId="0" applyNumberFormat="1" applyFont="1" applyBorder="1" applyAlignment="1">
      <alignment horizontal="center" wrapText="1"/>
    </xf>
    <xf numFmtId="3" fontId="13" fillId="0" borderId="9" xfId="0" applyNumberFormat="1" applyFont="1" applyBorder="1" applyAlignment="1">
      <alignment horizontal="center" wrapText="1"/>
    </xf>
    <xf numFmtId="0" fontId="11" fillId="3" borderId="32" xfId="0" applyFont="1" applyFill="1" applyBorder="1" applyAlignment="1">
      <alignment wrapText="1"/>
    </xf>
    <xf numFmtId="0" fontId="11" fillId="3" borderId="33" xfId="0" applyFont="1" applyFill="1" applyBorder="1" applyAlignment="1">
      <alignment wrapText="1"/>
    </xf>
    <xf numFmtId="0" fontId="11" fillId="3" borderId="6" xfId="0" applyFont="1" applyFill="1" applyBorder="1" applyAlignment="1">
      <alignment wrapText="1"/>
    </xf>
    <xf numFmtId="0" fontId="12" fillId="0" borderId="13" xfId="0" applyFont="1" applyBorder="1" applyAlignment="1">
      <alignment horizontal="center" wrapText="1"/>
    </xf>
    <xf numFmtId="0" fontId="12" fillId="0" borderId="6" xfId="0" applyFont="1" applyBorder="1" applyAlignment="1">
      <alignment horizontal="center" wrapText="1"/>
    </xf>
    <xf numFmtId="3" fontId="13" fillId="0" borderId="25" xfId="0" applyNumberFormat="1" applyFont="1" applyBorder="1" applyAlignment="1">
      <alignment horizontal="center" wrapText="1"/>
    </xf>
    <xf numFmtId="3" fontId="13" fillId="0" borderId="3" xfId="0" applyNumberFormat="1" applyFont="1" applyBorder="1" applyAlignment="1">
      <alignment horizontal="center" wrapText="1"/>
    </xf>
  </cellXfs>
  <cellStyles count="2">
    <cellStyle name="Hyperlink" xfId="1" builtinId="8"/>
    <cellStyle name="Normal" xfId="0" builtinId="0"/>
  </cellStyles>
  <dxfs count="7">
    <dxf>
      <font>
        <condense val="0"/>
        <extend val="0"/>
        <color indexed="10"/>
      </font>
      <fill>
        <patternFill patternType="none">
          <bgColor indexed="65"/>
        </patternFill>
      </fill>
    </dxf>
    <dxf>
      <font>
        <condense val="0"/>
        <extend val="0"/>
        <color indexed="39"/>
      </font>
    </dxf>
    <dxf>
      <font>
        <condense val="0"/>
        <extend val="0"/>
        <color indexed="39"/>
      </font>
      <fill>
        <patternFill patternType="none">
          <bgColor indexed="65"/>
        </patternFill>
      </fill>
    </dxf>
    <dxf>
      <font>
        <condense val="0"/>
        <extend val="0"/>
        <color indexed="10"/>
      </font>
      <fill>
        <patternFill patternType="none">
          <bgColor indexed="65"/>
        </patternFill>
      </fill>
    </dxf>
    <dxf>
      <font>
        <condense val="0"/>
        <extend val="0"/>
        <color indexed="39"/>
      </font>
    </dxf>
    <dxf>
      <font>
        <condense val="0"/>
        <extend val="0"/>
        <color indexed="39"/>
      </font>
      <fill>
        <patternFill patternType="none">
          <bgColor indexed="65"/>
        </patternFill>
      </fill>
    </dxf>
    <dxf>
      <font>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workbookViewId="0">
      <selection activeCell="H37" sqref="H37"/>
    </sheetView>
  </sheetViews>
  <sheetFormatPr defaultColWidth="9.109375" defaultRowHeight="13.2"/>
  <cols>
    <col min="1" max="1" width="9.109375" style="117"/>
    <col min="2" max="2" width="83.44140625" style="114" customWidth="1"/>
    <col min="3" max="16384" width="9.109375" style="114"/>
  </cols>
  <sheetData>
    <row r="1" spans="1:2" s="117" customFormat="1" ht="21">
      <c r="A1" s="119" t="s">
        <v>72</v>
      </c>
    </row>
    <row r="2" spans="1:2" s="117" customFormat="1">
      <c r="A2" s="118" t="s">
        <v>73</v>
      </c>
    </row>
    <row r="3" spans="1:2" s="117" customFormat="1">
      <c r="A3" s="117" t="s">
        <v>174</v>
      </c>
      <c r="B3" s="118" t="s">
        <v>216</v>
      </c>
    </row>
    <row r="4" spans="1:2">
      <c r="A4" s="117">
        <v>1</v>
      </c>
      <c r="B4" s="115" t="s">
        <v>242</v>
      </c>
    </row>
    <row r="5" spans="1:2">
      <c r="A5" s="117">
        <v>2</v>
      </c>
      <c r="B5" s="116" t="s">
        <v>156</v>
      </c>
    </row>
    <row r="6" spans="1:2">
      <c r="A6" s="117">
        <v>3</v>
      </c>
      <c r="B6" s="116" t="s">
        <v>157</v>
      </c>
    </row>
    <row r="7" spans="1:2">
      <c r="A7" s="117">
        <v>4</v>
      </c>
      <c r="B7" s="116" t="s">
        <v>218</v>
      </c>
    </row>
    <row r="8" spans="1:2">
      <c r="A8" s="117">
        <v>5</v>
      </c>
      <c r="B8" s="116" t="s">
        <v>219</v>
      </c>
    </row>
    <row r="9" spans="1:2">
      <c r="A9" s="117">
        <v>6</v>
      </c>
      <c r="B9" s="116" t="s">
        <v>221</v>
      </c>
    </row>
    <row r="10" spans="1:2">
      <c r="A10" s="117">
        <v>7</v>
      </c>
      <c r="B10" s="116" t="s">
        <v>220</v>
      </c>
    </row>
    <row r="11" spans="1:2">
      <c r="A11" s="117">
        <v>8</v>
      </c>
      <c r="B11" s="116" t="s">
        <v>222</v>
      </c>
    </row>
    <row r="12" spans="1:2">
      <c r="A12" s="117">
        <v>9</v>
      </c>
      <c r="B12" s="116" t="s">
        <v>223</v>
      </c>
    </row>
    <row r="13" spans="1:2">
      <c r="A13" s="117">
        <v>10</v>
      </c>
      <c r="B13" s="116" t="s">
        <v>224</v>
      </c>
    </row>
    <row r="14" spans="1:2">
      <c r="A14" s="117">
        <v>11</v>
      </c>
      <c r="B14" s="116" t="s">
        <v>217</v>
      </c>
    </row>
    <row r="15" spans="1:2">
      <c r="A15" s="117">
        <v>12</v>
      </c>
      <c r="B15" s="116" t="s">
        <v>212</v>
      </c>
    </row>
    <row r="16" spans="1:2">
      <c r="B16" s="115"/>
    </row>
    <row r="17" spans="1:2" s="117" customFormat="1" ht="11.25" customHeight="1">
      <c r="B17" s="118" t="s">
        <v>245</v>
      </c>
    </row>
    <row r="18" spans="1:2">
      <c r="A18" s="117">
        <v>13</v>
      </c>
      <c r="B18" s="115" t="s">
        <v>225</v>
      </c>
    </row>
    <row r="19" spans="1:2">
      <c r="A19" s="117">
        <v>14</v>
      </c>
      <c r="B19" s="115" t="s">
        <v>226</v>
      </c>
    </row>
    <row r="20" spans="1:2">
      <c r="A20" s="117">
        <v>15</v>
      </c>
      <c r="B20" s="115" t="s">
        <v>227</v>
      </c>
    </row>
    <row r="21" spans="1:2">
      <c r="A21" s="117">
        <v>16</v>
      </c>
      <c r="B21" s="115" t="s">
        <v>228</v>
      </c>
    </row>
    <row r="22" spans="1:2">
      <c r="A22" s="117">
        <v>17</v>
      </c>
      <c r="B22" s="115" t="s">
        <v>229</v>
      </c>
    </row>
    <row r="23" spans="1:2">
      <c r="A23" s="117">
        <v>18</v>
      </c>
      <c r="B23" s="115" t="s">
        <v>230</v>
      </c>
    </row>
  </sheetData>
  <phoneticPr fontId="0" type="noConversion"/>
  <hyperlinks>
    <hyperlink ref="B4" location="'Schools &amp; pupils'!A1" display="Number of schools and pupils, UK and by country, primary/secondary (2000-2001)"/>
    <hyperlink ref="B5" location="Teachers!A1" display="Teachers in the maintained sector by nursery, primary and secondary  (England) 1996-2002"/>
    <hyperlink ref="B6" location="'Teacher Tainees'!A1" display="Recruitment to initial teacher training courses by sector and subject specialism (ENGLAND)"/>
    <hyperlink ref="B18" location="'Spending summary(EPC)'!A1" display="EPC School Book Buying Survey 2001 - summary of spending"/>
    <hyperlink ref="B19" location="'Total Spending (estimated)'!A1" display="EPC School Book Buying Survey 2001 - estimate of total spending"/>
    <hyperlink ref="B20" location="'Primary Spend by Subject (EPC)'!A1" display="EPC School Book Buying Survey 2001 - spending by subject (Primary)"/>
    <hyperlink ref="B21" location="'Primary estimated total by subj'!A1" display="EPC School Book Buying Survey 2001 - estimate of total spending by subject (Primary)"/>
    <hyperlink ref="B22" location="'Secondary spend by Subject- EPC'!A1" display="EPC School Book Buying Survey 2001 - spending by subject (Secondary)"/>
    <hyperlink ref="B23" location="'Secondary est. total by subject'!A1" display="EPC School Book Buying Survey 2001 - estimate of total spending by subject (Secondary)"/>
    <hyperlink ref="B7" location="'GCSE entries'!A1" display="GCSE Level entries 1995-2002 (UK Candidates Only)"/>
    <hyperlink ref="B8" location="'A Level entries'!A1" display="A Level entries 1995-2002 (all UK Candidates)"/>
    <hyperlink ref="B9" location="'AS Level entries'!A1" display="AS Level entries 2001-2002 (all UK Candidates)"/>
    <hyperlink ref="B10" location="'GNVQ Foundation '!A1" display="Legacy GNVQ Foundation Level and GNVQ Foundation Level (Curriculum 2000) - 2000-2002"/>
    <hyperlink ref="B11" location="'GNVQ Intermediate'!A1" display="Legacy GNVQ Intermediate Level and GNVQ Intermediate Level (Curriculum 2000) - 2000-2002"/>
    <hyperlink ref="B12" location="'GNVQ Advanced'!A1" display="Legacy GNVQ Advanced Level and Advanced VCE (Curriculum 2000) - 2000-2002"/>
    <hyperlink ref="B13" location="'ICTsurvey England '!A1" display="ICT Survey in maintained primary, secondary and special schools in England: 1998 - 2002"/>
    <hyperlink ref="B15" location="'Use &amp; benefit of ICT England'!A1" display="Percentage use and benefit of ICT in areas of the curriculum (England): 2002"/>
    <hyperlink ref="B14" location="'ICT Expenditure England  2001-2'!A1" display="ICT expenditure by type of school England 2001-02"/>
  </hyperlinks>
  <pageMargins left="0.75" right="0.75" top="1" bottom="1" header="0.5" footer="0.5"/>
  <pageSetup paperSize="9" orientation="portrait" horizontalDpi="4294967293" verticalDpi="3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1"/>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3" max="3" width="10.109375" customWidth="1"/>
  </cols>
  <sheetData>
    <row r="1" spans="1:9" ht="15.6">
      <c r="A1" s="83" t="s">
        <v>173</v>
      </c>
    </row>
    <row r="2" spans="1:9" ht="13.8">
      <c r="A2" s="90" t="s">
        <v>112</v>
      </c>
      <c r="I2" s="103" t="s">
        <v>175</v>
      </c>
    </row>
    <row r="3" spans="1:9" ht="13.8">
      <c r="A3" s="8" t="s">
        <v>109</v>
      </c>
    </row>
    <row r="4" spans="1:9" ht="15">
      <c r="A4" s="82"/>
      <c r="E4" s="125" t="s">
        <v>128</v>
      </c>
      <c r="F4" s="125"/>
    </row>
    <row r="5" spans="1:9">
      <c r="B5" s="84" t="s">
        <v>127</v>
      </c>
      <c r="C5" s="84" t="s">
        <v>127</v>
      </c>
      <c r="D5" s="84" t="s">
        <v>182</v>
      </c>
      <c r="E5" s="110" t="s">
        <v>179</v>
      </c>
      <c r="F5" s="110" t="s">
        <v>180</v>
      </c>
    </row>
    <row r="6" spans="1:9" s="2" customFormat="1">
      <c r="B6" s="2">
        <v>2000</v>
      </c>
      <c r="C6" s="2">
        <v>2001</v>
      </c>
      <c r="D6" s="2">
        <v>2001</v>
      </c>
      <c r="E6" s="2">
        <v>2002</v>
      </c>
      <c r="F6" s="2">
        <v>2002</v>
      </c>
    </row>
    <row r="7" spans="1:9">
      <c r="A7" s="2" t="s">
        <v>113</v>
      </c>
      <c r="B7">
        <v>7077</v>
      </c>
      <c r="C7">
        <v>6211</v>
      </c>
      <c r="D7">
        <v>864</v>
      </c>
      <c r="E7">
        <v>1280</v>
      </c>
      <c r="F7">
        <v>4162</v>
      </c>
    </row>
    <row r="8" spans="1:9">
      <c r="A8" s="2"/>
    </row>
    <row r="9" spans="1:9">
      <c r="A9" s="2" t="s">
        <v>114</v>
      </c>
      <c r="B9">
        <v>26551</v>
      </c>
      <c r="C9">
        <v>22715</v>
      </c>
      <c r="D9">
        <v>2934</v>
      </c>
      <c r="E9">
        <v>8261</v>
      </c>
      <c r="F9">
        <v>11238</v>
      </c>
    </row>
    <row r="10" spans="1:9">
      <c r="A10" s="2"/>
    </row>
    <row r="11" spans="1:9">
      <c r="A11" s="2" t="s">
        <v>115</v>
      </c>
      <c r="B11">
        <v>1379</v>
      </c>
      <c r="C11">
        <v>1172</v>
      </c>
      <c r="D11">
        <v>174</v>
      </c>
      <c r="E11">
        <v>184</v>
      </c>
      <c r="F11">
        <v>524</v>
      </c>
    </row>
    <row r="12" spans="1:9">
      <c r="A12" s="2"/>
    </row>
    <row r="13" spans="1:9">
      <c r="A13" s="2" t="s">
        <v>116</v>
      </c>
      <c r="B13">
        <v>2784</v>
      </c>
      <c r="C13">
        <v>2421</v>
      </c>
      <c r="D13">
        <v>323</v>
      </c>
      <c r="E13">
        <v>478</v>
      </c>
      <c r="F13">
        <v>1133</v>
      </c>
    </row>
    <row r="14" spans="1:9">
      <c r="A14" s="2"/>
    </row>
    <row r="15" spans="1:9">
      <c r="A15" s="2" t="s">
        <v>117</v>
      </c>
      <c r="B15">
        <v>11985</v>
      </c>
      <c r="C15">
        <v>10680</v>
      </c>
      <c r="D15">
        <v>1778</v>
      </c>
      <c r="E15">
        <v>4580</v>
      </c>
      <c r="F15">
        <v>6403</v>
      </c>
    </row>
    <row r="16" spans="1:9">
      <c r="A16" s="2"/>
    </row>
    <row r="17" spans="1:6">
      <c r="A17" s="2" t="s">
        <v>118</v>
      </c>
      <c r="B17">
        <v>1782</v>
      </c>
      <c r="C17">
        <v>1205</v>
      </c>
      <c r="D17">
        <v>171</v>
      </c>
      <c r="E17">
        <v>214</v>
      </c>
      <c r="F17">
        <v>575</v>
      </c>
    </row>
    <row r="18" spans="1:6">
      <c r="A18" s="2"/>
    </row>
    <row r="19" spans="1:6">
      <c r="A19" s="2" t="s">
        <v>41</v>
      </c>
      <c r="B19">
        <v>8914</v>
      </c>
      <c r="C19">
        <v>9483</v>
      </c>
      <c r="D19">
        <v>2632</v>
      </c>
      <c r="E19">
        <v>9377</v>
      </c>
      <c r="F19">
        <v>7150</v>
      </c>
    </row>
    <row r="20" spans="1:6">
      <c r="A20" s="2"/>
    </row>
    <row r="21" spans="1:6">
      <c r="A21" s="2" t="s">
        <v>119</v>
      </c>
      <c r="B21">
        <v>69</v>
      </c>
      <c r="C21">
        <v>61</v>
      </c>
    </row>
    <row r="22" spans="1:6">
      <c r="A22" s="2"/>
    </row>
    <row r="23" spans="1:6">
      <c r="A23" s="2" t="s">
        <v>120</v>
      </c>
      <c r="B23">
        <v>13152</v>
      </c>
      <c r="C23">
        <v>11573</v>
      </c>
    </row>
    <row r="24" spans="1:6">
      <c r="A24" s="2"/>
    </row>
    <row r="25" spans="1:6">
      <c r="A25" s="2" t="s">
        <v>181</v>
      </c>
      <c r="D25">
        <v>680</v>
      </c>
      <c r="E25">
        <v>2022</v>
      </c>
      <c r="F25">
        <v>2705</v>
      </c>
    </row>
    <row r="26" spans="1:6">
      <c r="A26" s="2"/>
    </row>
    <row r="27" spans="1:6">
      <c r="A27" s="2" t="s">
        <v>121</v>
      </c>
      <c r="B27">
        <v>244</v>
      </c>
      <c r="C27">
        <v>164</v>
      </c>
      <c r="D27">
        <v>10</v>
      </c>
      <c r="E27">
        <v>76</v>
      </c>
      <c r="F27">
        <v>45</v>
      </c>
    </row>
    <row r="28" spans="1:6">
      <c r="A28" s="2"/>
    </row>
    <row r="29" spans="1:6">
      <c r="A29" s="2" t="s">
        <v>122</v>
      </c>
      <c r="B29">
        <v>2674</v>
      </c>
      <c r="C29">
        <v>2065</v>
      </c>
      <c r="D29">
        <v>317</v>
      </c>
      <c r="E29">
        <v>709</v>
      </c>
      <c r="F29">
        <v>1531</v>
      </c>
    </row>
    <row r="30" spans="1:6">
      <c r="A30" s="2"/>
    </row>
    <row r="31" spans="1:6">
      <c r="A31" s="2" t="s">
        <v>123</v>
      </c>
      <c r="B31">
        <v>493</v>
      </c>
      <c r="C31">
        <v>570</v>
      </c>
      <c r="D31">
        <v>181</v>
      </c>
      <c r="E31">
        <v>580</v>
      </c>
      <c r="F31">
        <v>584</v>
      </c>
    </row>
    <row r="32" spans="1:6">
      <c r="A32" s="2"/>
    </row>
    <row r="33" spans="1:6">
      <c r="A33" s="2" t="s">
        <v>124</v>
      </c>
      <c r="B33">
        <v>252</v>
      </c>
      <c r="C33">
        <v>180</v>
      </c>
      <c r="D33">
        <v>77</v>
      </c>
      <c r="E33">
        <v>295</v>
      </c>
      <c r="F33">
        <v>0</v>
      </c>
    </row>
    <row r="34" spans="1:6">
      <c r="A34" s="2"/>
    </row>
    <row r="35" spans="1:6">
      <c r="A35" s="2" t="s">
        <v>90</v>
      </c>
      <c r="B35">
        <v>2929</v>
      </c>
      <c r="C35">
        <v>2217</v>
      </c>
      <c r="D35">
        <v>194</v>
      </c>
      <c r="E35">
        <v>645</v>
      </c>
      <c r="F35">
        <v>1187</v>
      </c>
    </row>
    <row r="36" spans="1:6">
      <c r="A36" s="2"/>
    </row>
    <row r="37" spans="1:6">
      <c r="A37" s="2" t="s">
        <v>126</v>
      </c>
      <c r="D37">
        <v>1662</v>
      </c>
      <c r="E37">
        <v>3545</v>
      </c>
      <c r="F37">
        <v>5054</v>
      </c>
    </row>
    <row r="38" spans="1:6">
      <c r="A38" s="2"/>
    </row>
    <row r="39" spans="1:6" s="2" customFormat="1">
      <c r="A39" s="2" t="s">
        <v>125</v>
      </c>
      <c r="B39" s="2">
        <v>80290</v>
      </c>
      <c r="C39" s="2">
        <v>70717</v>
      </c>
      <c r="D39" s="2">
        <v>11997</v>
      </c>
      <c r="E39" s="2">
        <v>32246</v>
      </c>
      <c r="F39" s="2">
        <v>42291</v>
      </c>
    </row>
    <row r="41" spans="1:6">
      <c r="A41" s="7" t="s">
        <v>32</v>
      </c>
      <c r="B41">
        <f>SUM(B7:B38)</f>
        <v>80285</v>
      </c>
      <c r="C41">
        <f>SUM(C7:C38)</f>
        <v>70717</v>
      </c>
      <c r="D41">
        <f>SUM(D7:D38)</f>
        <v>11997</v>
      </c>
      <c r="E41">
        <f>SUM(E7:E38)</f>
        <v>32246</v>
      </c>
      <c r="F41">
        <f>SUM(F7:F38)</f>
        <v>42291</v>
      </c>
    </row>
  </sheetData>
  <mergeCells count="1">
    <mergeCell ref="E4:F4"/>
  </mergeCells>
  <phoneticPr fontId="0" type="noConversion"/>
  <hyperlinks>
    <hyperlink ref="I2" location="Contents!A1" display="Back to contents"/>
  </hyperlinks>
  <pageMargins left="0.35433070866141736" right="0.35433070866141736" top="0.39370078740157483" bottom="0.39370078740157483" header="0.51181102362204722" footer="0.51181102362204722"/>
  <pageSetup paperSize="9" orientation="portrait" horizontalDpi="4294967293"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workbookViewId="0">
      <pane xSplit="1" ySplit="4" topLeftCell="B5" activePane="bottomRight" state="frozen"/>
      <selection activeCell="I2" sqref="I2"/>
      <selection pane="topRight" activeCell="I2" sqref="I2"/>
      <selection pane="bottomLeft" activeCell="I2" sqref="I2"/>
      <selection pane="bottomRight" activeCell="I3" sqref="I3"/>
    </sheetView>
  </sheetViews>
  <sheetFormatPr defaultColWidth="9.109375" defaultRowHeight="15"/>
  <cols>
    <col min="1" max="1" width="35" style="82" customWidth="1"/>
    <col min="2" max="5" width="9.5546875" style="82" bestFit="1" customWidth="1"/>
    <col min="6" max="6" width="10.33203125" style="82" customWidth="1"/>
    <col min="7" max="16384" width="9.109375" style="82"/>
  </cols>
  <sheetData>
    <row r="1" spans="1:9" ht="15.6">
      <c r="A1" s="83" t="s">
        <v>129</v>
      </c>
    </row>
    <row r="2" spans="1:9">
      <c r="A2" s="8" t="s">
        <v>190</v>
      </c>
    </row>
    <row r="3" spans="1:9">
      <c r="I3" s="103" t="s">
        <v>175</v>
      </c>
    </row>
    <row r="4" spans="1:9" ht="15.6">
      <c r="B4" s="90">
        <v>1998</v>
      </c>
      <c r="C4" s="90">
        <v>1999</v>
      </c>
      <c r="D4" s="90">
        <v>2000</v>
      </c>
      <c r="E4" s="90">
        <v>2001</v>
      </c>
      <c r="F4" s="83">
        <v>2002</v>
      </c>
    </row>
    <row r="5" spans="1:9" ht="21">
      <c r="A5" s="87" t="s">
        <v>130</v>
      </c>
    </row>
    <row r="6" spans="1:9">
      <c r="A6" s="86" t="s">
        <v>62</v>
      </c>
      <c r="B6" s="82">
        <v>17</v>
      </c>
      <c r="C6" s="82">
        <v>62</v>
      </c>
      <c r="D6" s="82">
        <v>86</v>
      </c>
      <c r="E6" s="82">
        <v>96</v>
      </c>
      <c r="F6" s="82" t="s">
        <v>133</v>
      </c>
    </row>
    <row r="7" spans="1:9">
      <c r="A7" s="86" t="s">
        <v>63</v>
      </c>
      <c r="B7" s="82">
        <v>83</v>
      </c>
      <c r="C7" s="82">
        <v>93</v>
      </c>
      <c r="D7" s="82">
        <v>98</v>
      </c>
      <c r="E7" s="88" t="s">
        <v>133</v>
      </c>
      <c r="F7" s="82" t="s">
        <v>133</v>
      </c>
    </row>
    <row r="8" spans="1:9">
      <c r="A8" s="86" t="s">
        <v>65</v>
      </c>
      <c r="B8" s="82">
        <v>31</v>
      </c>
      <c r="C8" s="82">
        <v>60</v>
      </c>
      <c r="D8" s="82">
        <v>92</v>
      </c>
      <c r="E8" s="82">
        <v>97</v>
      </c>
      <c r="F8" s="82">
        <v>99</v>
      </c>
    </row>
    <row r="9" spans="1:9">
      <c r="A9" s="86" t="s">
        <v>66</v>
      </c>
      <c r="B9" s="82">
        <v>28</v>
      </c>
      <c r="C9" s="82">
        <v>66</v>
      </c>
      <c r="D9" s="82">
        <v>88</v>
      </c>
      <c r="E9" s="82">
        <v>97</v>
      </c>
      <c r="F9" s="82" t="s">
        <v>133</v>
      </c>
    </row>
    <row r="10" spans="1:9" ht="21">
      <c r="A10" s="87" t="s">
        <v>131</v>
      </c>
    </row>
    <row r="11" spans="1:9">
      <c r="A11" s="86" t="s">
        <v>62</v>
      </c>
      <c r="B11" s="82">
        <v>13.3</v>
      </c>
      <c r="C11" s="82">
        <v>16.100000000000001</v>
      </c>
      <c r="D11" s="82">
        <v>17.8</v>
      </c>
      <c r="E11" s="82">
        <v>20.7</v>
      </c>
      <c r="F11" s="82">
        <v>31</v>
      </c>
    </row>
    <row r="12" spans="1:9">
      <c r="A12" s="86" t="s">
        <v>63</v>
      </c>
      <c r="B12" s="82">
        <v>100.9</v>
      </c>
      <c r="C12" s="82">
        <v>101.3</v>
      </c>
      <c r="D12" s="82">
        <v>112.6</v>
      </c>
      <c r="E12" s="82">
        <v>127.7</v>
      </c>
      <c r="F12" s="82">
        <v>155.6</v>
      </c>
    </row>
    <row r="13" spans="1:9">
      <c r="A13" s="86" t="s">
        <v>65</v>
      </c>
      <c r="B13" s="82">
        <v>18.5</v>
      </c>
      <c r="C13" s="82">
        <v>21</v>
      </c>
      <c r="D13" s="82">
        <v>21.3</v>
      </c>
      <c r="E13" s="82">
        <v>24.8</v>
      </c>
      <c r="F13" s="82">
        <v>28.5</v>
      </c>
    </row>
    <row r="14" spans="1:9">
      <c r="A14" s="86" t="s">
        <v>66</v>
      </c>
      <c r="B14" s="82">
        <v>27.1</v>
      </c>
      <c r="C14" s="82">
        <v>29.5</v>
      </c>
      <c r="D14" s="82">
        <v>32.6</v>
      </c>
      <c r="E14" s="82">
        <v>37.299999999999997</v>
      </c>
      <c r="F14" s="82">
        <v>50</v>
      </c>
    </row>
    <row r="15" spans="1:9" ht="21">
      <c r="A15" s="87" t="s">
        <v>132</v>
      </c>
    </row>
    <row r="16" spans="1:9">
      <c r="A16" s="86" t="s">
        <v>62</v>
      </c>
      <c r="B16" s="82">
        <v>17.600000000000001</v>
      </c>
      <c r="C16" s="82">
        <v>13.4</v>
      </c>
      <c r="D16" s="82">
        <v>12.6</v>
      </c>
      <c r="E16" s="82">
        <v>11.8</v>
      </c>
      <c r="F16" s="82">
        <v>9.6999999999999993</v>
      </c>
    </row>
    <row r="17" spans="1:6">
      <c r="A17" s="86" t="s">
        <v>63</v>
      </c>
      <c r="B17" s="82">
        <v>8.6999999999999993</v>
      </c>
      <c r="C17" s="82">
        <v>8.4</v>
      </c>
      <c r="D17" s="82">
        <v>7.9</v>
      </c>
      <c r="E17" s="82">
        <v>7.1</v>
      </c>
      <c r="F17" s="82">
        <v>6</v>
      </c>
    </row>
    <row r="18" spans="1:6">
      <c r="A18" s="86" t="s">
        <v>65</v>
      </c>
      <c r="B18" s="82">
        <v>4.5</v>
      </c>
      <c r="C18" s="82">
        <v>3.7</v>
      </c>
      <c r="D18" s="82">
        <v>3.7</v>
      </c>
      <c r="E18" s="82">
        <v>3.2</v>
      </c>
      <c r="F18" s="82">
        <v>2.9</v>
      </c>
    </row>
    <row r="19" spans="1:6">
      <c r="A19" s="86" t="s">
        <v>66</v>
      </c>
      <c r="B19" s="82">
        <v>13.8</v>
      </c>
      <c r="C19" s="82">
        <v>11.2</v>
      </c>
      <c r="D19" s="82">
        <v>10.5</v>
      </c>
      <c r="E19" s="82">
        <v>9.6999999999999993</v>
      </c>
      <c r="F19" s="82">
        <v>8.6</v>
      </c>
    </row>
    <row r="20" spans="1:6">
      <c r="A20" s="87" t="s">
        <v>191</v>
      </c>
    </row>
    <row r="21" spans="1:6">
      <c r="A21" s="86" t="s">
        <v>62</v>
      </c>
      <c r="B21" s="89">
        <v>3600</v>
      </c>
      <c r="C21" s="89">
        <v>7000</v>
      </c>
      <c r="D21" s="89">
        <v>8300</v>
      </c>
      <c r="E21" s="89">
        <v>10300</v>
      </c>
      <c r="F21" s="89">
        <v>15400</v>
      </c>
    </row>
    <row r="22" spans="1:6">
      <c r="A22" s="86" t="s">
        <v>63</v>
      </c>
      <c r="B22" s="89">
        <v>40100</v>
      </c>
      <c r="C22" s="89">
        <v>45400</v>
      </c>
      <c r="D22" s="89">
        <v>50100</v>
      </c>
      <c r="E22" s="89">
        <v>60300</v>
      </c>
      <c r="F22" s="89">
        <v>76900</v>
      </c>
    </row>
    <row r="23" spans="1:6">
      <c r="A23" s="86" t="s">
        <v>65</v>
      </c>
      <c r="B23" s="89">
        <v>7500</v>
      </c>
      <c r="C23" s="89">
        <v>10200</v>
      </c>
      <c r="D23" s="89">
        <v>11900</v>
      </c>
      <c r="E23" s="89">
        <v>13300</v>
      </c>
      <c r="F23" s="89">
        <v>15500</v>
      </c>
    </row>
    <row r="24" spans="1:6">
      <c r="A24" s="86" t="s">
        <v>66</v>
      </c>
      <c r="B24" s="89">
        <v>9400</v>
      </c>
      <c r="C24" s="89">
        <v>13100</v>
      </c>
      <c r="D24" s="89">
        <v>15000</v>
      </c>
      <c r="E24" s="89">
        <v>18100</v>
      </c>
      <c r="F24" s="89">
        <v>24800</v>
      </c>
    </row>
    <row r="25" spans="1:6" ht="21">
      <c r="A25" s="87" t="s">
        <v>192</v>
      </c>
    </row>
    <row r="26" spans="1:6">
      <c r="A26" s="86" t="s">
        <v>62</v>
      </c>
      <c r="B26" s="82">
        <v>65</v>
      </c>
      <c r="C26" s="82">
        <v>68</v>
      </c>
      <c r="D26" s="82">
        <v>61</v>
      </c>
      <c r="E26" s="82">
        <v>76</v>
      </c>
      <c r="F26" s="82">
        <v>76</v>
      </c>
    </row>
    <row r="27" spans="1:6">
      <c r="A27" s="86" t="s">
        <v>63</v>
      </c>
      <c r="B27" s="82">
        <v>61</v>
      </c>
      <c r="C27" s="82">
        <v>66</v>
      </c>
      <c r="D27" s="82">
        <v>65</v>
      </c>
      <c r="E27" s="82">
        <v>70</v>
      </c>
      <c r="F27" s="82">
        <v>75</v>
      </c>
    </row>
    <row r="28" spans="1:6">
      <c r="A28" s="86" t="s">
        <v>65</v>
      </c>
      <c r="B28" s="82">
        <v>63</v>
      </c>
      <c r="C28" s="82">
        <v>68</v>
      </c>
      <c r="D28" s="82">
        <v>73</v>
      </c>
      <c r="E28" s="82">
        <v>77</v>
      </c>
      <c r="F28" s="82">
        <v>74</v>
      </c>
    </row>
    <row r="29" spans="1:6">
      <c r="A29" s="86" t="s">
        <v>66</v>
      </c>
      <c r="B29" s="82">
        <v>63</v>
      </c>
      <c r="C29" s="82">
        <v>67</v>
      </c>
      <c r="D29" s="82">
        <v>67</v>
      </c>
      <c r="E29" s="82">
        <v>73</v>
      </c>
      <c r="F29" s="82">
        <v>76</v>
      </c>
    </row>
  </sheetData>
  <phoneticPr fontId="0" type="noConversion"/>
  <hyperlinks>
    <hyperlink ref="I3" location="Contents!A1" display="Back to contents"/>
  </hyperlinks>
  <pageMargins left="0.75" right="0.75" top="1" bottom="1" header="0.5" footer="0.5"/>
  <pageSetup paperSize="9" scale="92" orientation="landscape" horizontalDpi="4294967293"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8"/>
  <sheetViews>
    <sheetView workbookViewId="0">
      <selection activeCell="G4" sqref="G4"/>
    </sheetView>
  </sheetViews>
  <sheetFormatPr defaultRowHeight="13.2"/>
  <cols>
    <col min="1" max="1" width="36.109375" customWidth="1"/>
    <col min="2" max="2" width="8.6640625" customWidth="1"/>
    <col min="3" max="3" width="11.33203125" bestFit="1" customWidth="1"/>
    <col min="4" max="4" width="8.44140625" customWidth="1"/>
    <col min="5" max="5" width="14" bestFit="1" customWidth="1"/>
  </cols>
  <sheetData>
    <row r="1" spans="1:7" ht="15.6">
      <c r="A1" s="83" t="s">
        <v>198</v>
      </c>
    </row>
    <row r="2" spans="1:7" ht="13.8">
      <c r="A2" s="8" t="s">
        <v>190</v>
      </c>
    </row>
    <row r="4" spans="1:7" s="2" customFormat="1">
      <c r="B4" s="2" t="s">
        <v>201</v>
      </c>
      <c r="C4" s="2" t="s">
        <v>202</v>
      </c>
      <c r="D4" s="2" t="s">
        <v>200</v>
      </c>
      <c r="E4" s="2" t="s">
        <v>199</v>
      </c>
      <c r="G4" s="103" t="s">
        <v>175</v>
      </c>
    </row>
    <row r="5" spans="1:7" s="2" customFormat="1"/>
    <row r="6" spans="1:7">
      <c r="A6" s="2" t="s">
        <v>203</v>
      </c>
      <c r="B6">
        <v>278</v>
      </c>
      <c r="C6">
        <v>268</v>
      </c>
      <c r="D6">
        <v>17</v>
      </c>
      <c r="E6">
        <v>563</v>
      </c>
    </row>
    <row r="7" spans="1:7">
      <c r="A7" t="s">
        <v>193</v>
      </c>
    </row>
    <row r="8" spans="1:7">
      <c r="A8" s="7" t="s">
        <v>204</v>
      </c>
      <c r="B8">
        <v>130</v>
      </c>
      <c r="C8">
        <v>157</v>
      </c>
      <c r="D8">
        <v>8</v>
      </c>
      <c r="E8">
        <v>295</v>
      </c>
    </row>
    <row r="9" spans="1:7">
      <c r="A9" s="7" t="s">
        <v>205</v>
      </c>
      <c r="B9">
        <v>51</v>
      </c>
      <c r="C9">
        <v>48</v>
      </c>
      <c r="D9">
        <v>3</v>
      </c>
      <c r="E9">
        <v>102</v>
      </c>
    </row>
    <row r="10" spans="1:7">
      <c r="A10" s="7" t="s">
        <v>206</v>
      </c>
      <c r="B10">
        <v>16</v>
      </c>
      <c r="C10">
        <v>10</v>
      </c>
      <c r="D10">
        <v>1</v>
      </c>
      <c r="E10">
        <v>27</v>
      </c>
    </row>
    <row r="11" spans="1:7">
      <c r="A11" s="7" t="s">
        <v>207</v>
      </c>
      <c r="B11">
        <v>29</v>
      </c>
      <c r="C11">
        <v>24</v>
      </c>
      <c r="D11">
        <v>2</v>
      </c>
      <c r="E11">
        <v>55</v>
      </c>
    </row>
    <row r="12" spans="1:7">
      <c r="A12" s="7" t="s">
        <v>208</v>
      </c>
      <c r="B12">
        <v>25</v>
      </c>
      <c r="C12">
        <v>16</v>
      </c>
      <c r="D12">
        <v>2</v>
      </c>
      <c r="E12">
        <v>43</v>
      </c>
    </row>
    <row r="13" spans="1:7">
      <c r="A13" t="s">
        <v>193</v>
      </c>
    </row>
    <row r="14" spans="1:7">
      <c r="A14" s="7" t="s">
        <v>194</v>
      </c>
      <c r="B14">
        <v>43</v>
      </c>
      <c r="C14">
        <v>38</v>
      </c>
      <c r="D14">
        <v>2</v>
      </c>
      <c r="E14">
        <v>84</v>
      </c>
    </row>
    <row r="16" spans="1:7">
      <c r="A16" s="2" t="s">
        <v>209</v>
      </c>
      <c r="B16" s="10">
        <v>15400</v>
      </c>
      <c r="C16" s="10">
        <v>76900</v>
      </c>
      <c r="D16" s="10">
        <v>15500</v>
      </c>
      <c r="E16" s="10">
        <v>24800</v>
      </c>
    </row>
    <row r="17" spans="1:5">
      <c r="A17" t="s">
        <v>193</v>
      </c>
      <c r="B17" s="10"/>
      <c r="C17" s="10"/>
      <c r="D17" s="10"/>
      <c r="E17" s="10"/>
    </row>
    <row r="18" spans="1:5">
      <c r="A18" s="7" t="s">
        <v>204</v>
      </c>
      <c r="B18" s="10">
        <v>7200</v>
      </c>
      <c r="C18" s="10">
        <v>45000</v>
      </c>
      <c r="D18" s="10">
        <v>7600</v>
      </c>
      <c r="E18" s="10">
        <v>13000</v>
      </c>
    </row>
    <row r="19" spans="1:5">
      <c r="A19" s="7" t="s">
        <v>205</v>
      </c>
      <c r="B19" s="10">
        <v>2800</v>
      </c>
      <c r="C19" s="10">
        <v>13900</v>
      </c>
      <c r="D19" s="10">
        <v>2600</v>
      </c>
      <c r="E19" s="10">
        <v>4500</v>
      </c>
    </row>
    <row r="20" spans="1:5">
      <c r="A20" s="7" t="s">
        <v>206</v>
      </c>
      <c r="B20" s="10">
        <v>900</v>
      </c>
      <c r="C20" s="10">
        <v>2800</v>
      </c>
      <c r="D20" s="10">
        <v>900</v>
      </c>
      <c r="E20" s="10">
        <v>1200</v>
      </c>
    </row>
    <row r="21" spans="1:5">
      <c r="A21" s="7" t="s">
        <v>207</v>
      </c>
      <c r="B21" s="10">
        <v>1600</v>
      </c>
      <c r="C21" s="10">
        <v>6900</v>
      </c>
      <c r="D21" s="10">
        <v>1700</v>
      </c>
      <c r="E21" s="10">
        <v>2400</v>
      </c>
    </row>
    <row r="22" spans="1:5">
      <c r="A22" s="7" t="s">
        <v>208</v>
      </c>
      <c r="B22" s="10">
        <v>1400</v>
      </c>
      <c r="C22" s="10">
        <v>4500</v>
      </c>
      <c r="D22" s="10">
        <v>1900</v>
      </c>
      <c r="E22" s="10">
        <v>1900</v>
      </c>
    </row>
    <row r="23" spans="1:5">
      <c r="A23" t="s">
        <v>193</v>
      </c>
      <c r="B23" s="10"/>
      <c r="C23" s="10"/>
      <c r="D23" s="10"/>
      <c r="E23" s="10"/>
    </row>
    <row r="24" spans="1:5" ht="26.4">
      <c r="A24" s="111" t="s">
        <v>210</v>
      </c>
      <c r="B24" s="10">
        <v>2400</v>
      </c>
      <c r="C24" s="10">
        <v>11000</v>
      </c>
      <c r="D24" s="10">
        <v>1900</v>
      </c>
      <c r="E24" s="10">
        <v>3700</v>
      </c>
    </row>
    <row r="25" spans="1:5">
      <c r="B25" s="10"/>
      <c r="C25" s="10"/>
      <c r="D25" s="10"/>
      <c r="E25" s="10"/>
    </row>
    <row r="26" spans="1:5">
      <c r="A26" s="2" t="s">
        <v>211</v>
      </c>
      <c r="B26">
        <v>58</v>
      </c>
      <c r="C26">
        <v>88</v>
      </c>
      <c r="D26">
        <v>197</v>
      </c>
      <c r="E26">
        <v>69</v>
      </c>
    </row>
    <row r="27" spans="1:5">
      <c r="A27" t="s">
        <v>193</v>
      </c>
    </row>
    <row r="28" spans="1:5">
      <c r="A28" s="7" t="s">
        <v>204</v>
      </c>
      <c r="B28">
        <v>28</v>
      </c>
      <c r="C28">
        <v>51</v>
      </c>
      <c r="D28">
        <v>95</v>
      </c>
      <c r="E28">
        <v>35</v>
      </c>
    </row>
    <row r="29" spans="1:5">
      <c r="A29" s="7" t="s">
        <v>205</v>
      </c>
      <c r="B29">
        <v>9</v>
      </c>
      <c r="C29">
        <v>15</v>
      </c>
      <c r="D29">
        <v>34</v>
      </c>
      <c r="E29">
        <v>11</v>
      </c>
    </row>
    <row r="30" spans="1:5">
      <c r="A30" s="7" t="s">
        <v>207</v>
      </c>
      <c r="B30">
        <v>6</v>
      </c>
      <c r="C30">
        <v>8</v>
      </c>
      <c r="D30">
        <v>22</v>
      </c>
      <c r="E30">
        <v>7</v>
      </c>
    </row>
    <row r="31" spans="1:5">
      <c r="A31" s="7" t="s">
        <v>208</v>
      </c>
      <c r="B31">
        <v>6</v>
      </c>
      <c r="C31">
        <v>5</v>
      </c>
      <c r="D31">
        <v>24</v>
      </c>
      <c r="E31">
        <v>7</v>
      </c>
    </row>
    <row r="32" spans="1:5">
      <c r="A32" s="7" t="s">
        <v>206</v>
      </c>
      <c r="B32">
        <v>4</v>
      </c>
      <c r="C32">
        <v>3</v>
      </c>
      <c r="D32">
        <v>11</v>
      </c>
      <c r="E32">
        <v>4</v>
      </c>
    </row>
    <row r="33" spans="1:5">
      <c r="A33" t="s">
        <v>193</v>
      </c>
    </row>
    <row r="34" spans="1:5" ht="26.4">
      <c r="A34" s="111" t="s">
        <v>210</v>
      </c>
      <c r="B34">
        <v>9</v>
      </c>
      <c r="C34">
        <v>13</v>
      </c>
      <c r="D34">
        <v>24</v>
      </c>
      <c r="E34">
        <v>10</v>
      </c>
    </row>
    <row r="36" spans="1:5">
      <c r="A36" s="91" t="s">
        <v>195</v>
      </c>
    </row>
    <row r="37" spans="1:5">
      <c r="A37" s="91" t="s">
        <v>196</v>
      </c>
    </row>
    <row r="38" spans="1:5">
      <c r="A38" s="91" t="s">
        <v>197</v>
      </c>
    </row>
  </sheetData>
  <phoneticPr fontId="0" type="noConversion"/>
  <hyperlinks>
    <hyperlink ref="G4" location="Contents!A1" display="Back to contents"/>
  </hyperlinks>
  <pageMargins left="0.75" right="0.75" top="1" bottom="1" header="0.5" footer="0.5"/>
  <pageSetup paperSize="9" scale="87" orientation="landscape" horizontalDpi="4294967293"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workbookViewId="0">
      <pane xSplit="1" ySplit="6" topLeftCell="B7" activePane="bottomRight" state="frozen"/>
      <selection activeCell="I2" sqref="I2"/>
      <selection pane="topRight" activeCell="I2" sqref="I2"/>
      <selection pane="bottomLeft" activeCell="I2" sqref="I2"/>
      <selection pane="bottomRight" activeCell="K3" sqref="K3"/>
    </sheetView>
  </sheetViews>
  <sheetFormatPr defaultRowHeight="13.2"/>
  <cols>
    <col min="1" max="1" width="20" customWidth="1"/>
  </cols>
  <sheetData>
    <row r="1" spans="1:11" ht="15.6">
      <c r="A1" s="83" t="s">
        <v>212</v>
      </c>
    </row>
    <row r="2" spans="1:11" ht="13.8">
      <c r="A2" s="8" t="s">
        <v>190</v>
      </c>
    </row>
    <row r="3" spans="1:11" ht="15">
      <c r="A3" s="82"/>
      <c r="B3" s="126">
        <v>2002</v>
      </c>
      <c r="C3" s="126"/>
      <c r="D3" s="126"/>
      <c r="E3" s="126"/>
      <c r="F3" s="126"/>
      <c r="G3" s="126"/>
      <c r="K3" s="103" t="s">
        <v>175</v>
      </c>
    </row>
    <row r="4" spans="1:11" ht="15">
      <c r="A4" s="82"/>
      <c r="B4" s="126" t="s">
        <v>134</v>
      </c>
      <c r="C4" s="126"/>
      <c r="D4" s="126" t="s">
        <v>213</v>
      </c>
      <c r="E4" s="126"/>
      <c r="F4" s="126" t="s">
        <v>214</v>
      </c>
      <c r="G4" s="126"/>
    </row>
    <row r="5" spans="1:11">
      <c r="B5" s="12" t="s">
        <v>136</v>
      </c>
      <c r="C5" s="12" t="s">
        <v>137</v>
      </c>
      <c r="D5" s="12" t="s">
        <v>136</v>
      </c>
      <c r="E5" s="12" t="s">
        <v>137</v>
      </c>
      <c r="F5" s="12" t="s">
        <v>136</v>
      </c>
      <c r="G5" s="12" t="s">
        <v>137</v>
      </c>
    </row>
    <row r="6" spans="1:11">
      <c r="A6" s="85" t="s">
        <v>62</v>
      </c>
      <c r="B6" s="92" t="s">
        <v>144</v>
      </c>
      <c r="C6" s="92" t="s">
        <v>144</v>
      </c>
      <c r="D6" s="92" t="s">
        <v>144</v>
      </c>
      <c r="E6" s="92" t="s">
        <v>144</v>
      </c>
      <c r="F6" s="92" t="s">
        <v>144</v>
      </c>
      <c r="G6" s="92" t="s">
        <v>144</v>
      </c>
    </row>
    <row r="7" spans="1:11">
      <c r="A7" s="91" t="s">
        <v>34</v>
      </c>
      <c r="B7" s="92">
        <v>5</v>
      </c>
      <c r="C7" s="92">
        <v>6</v>
      </c>
      <c r="D7" s="92">
        <v>80</v>
      </c>
      <c r="E7" s="92">
        <v>71</v>
      </c>
      <c r="F7" s="92">
        <v>15</v>
      </c>
      <c r="G7" s="92">
        <v>23</v>
      </c>
    </row>
    <row r="8" spans="1:11">
      <c r="A8" s="91" t="s">
        <v>138</v>
      </c>
      <c r="B8" s="92">
        <v>3</v>
      </c>
      <c r="C8" s="92">
        <v>4</v>
      </c>
      <c r="D8" s="92">
        <v>40</v>
      </c>
      <c r="E8" s="92">
        <v>39</v>
      </c>
      <c r="F8" s="92">
        <v>57</v>
      </c>
      <c r="G8" s="92">
        <v>57</v>
      </c>
    </row>
    <row r="9" spans="1:11">
      <c r="A9" s="91" t="s">
        <v>8</v>
      </c>
      <c r="B9" s="92">
        <v>65</v>
      </c>
      <c r="C9" s="92">
        <v>53</v>
      </c>
      <c r="D9" s="92">
        <v>35</v>
      </c>
      <c r="E9" s="92">
        <v>42</v>
      </c>
      <c r="F9" s="92">
        <v>1</v>
      </c>
      <c r="G9" s="92">
        <v>6</v>
      </c>
    </row>
    <row r="10" spans="1:11">
      <c r="A10" s="91" t="s">
        <v>11</v>
      </c>
      <c r="B10" s="92">
        <v>6</v>
      </c>
      <c r="C10" s="92">
        <v>9</v>
      </c>
      <c r="D10" s="92">
        <v>70</v>
      </c>
      <c r="E10" s="92">
        <v>63</v>
      </c>
      <c r="F10" s="92">
        <v>24</v>
      </c>
      <c r="G10" s="92">
        <v>28</v>
      </c>
    </row>
    <row r="11" spans="1:11">
      <c r="A11" s="91" t="s">
        <v>13</v>
      </c>
      <c r="B11" s="92">
        <v>9</v>
      </c>
      <c r="C11" s="92">
        <v>10</v>
      </c>
      <c r="D11" s="92">
        <v>71</v>
      </c>
      <c r="E11" s="92">
        <v>65</v>
      </c>
      <c r="F11" s="92">
        <v>20</v>
      </c>
      <c r="G11" s="92">
        <v>25</v>
      </c>
    </row>
    <row r="12" spans="1:11">
      <c r="A12" s="91" t="s">
        <v>40</v>
      </c>
      <c r="B12" s="92">
        <v>5</v>
      </c>
      <c r="C12" s="92">
        <v>5</v>
      </c>
      <c r="D12" s="92">
        <v>61</v>
      </c>
      <c r="E12" s="92">
        <v>55</v>
      </c>
      <c r="F12" s="92">
        <v>34</v>
      </c>
      <c r="G12" s="92">
        <v>40</v>
      </c>
    </row>
    <row r="13" spans="1:11">
      <c r="A13" s="91" t="s">
        <v>139</v>
      </c>
      <c r="B13" s="92">
        <v>90</v>
      </c>
      <c r="C13" s="92">
        <v>86</v>
      </c>
      <c r="D13" s="92">
        <v>9</v>
      </c>
      <c r="E13" s="92">
        <v>10</v>
      </c>
      <c r="F13" s="92">
        <v>1</v>
      </c>
      <c r="G13" s="92">
        <v>4</v>
      </c>
    </row>
    <row r="14" spans="1:11">
      <c r="A14" s="91" t="s">
        <v>16</v>
      </c>
      <c r="B14" s="92">
        <v>48</v>
      </c>
      <c r="C14" s="92">
        <v>40</v>
      </c>
      <c r="D14" s="92">
        <v>45</v>
      </c>
      <c r="E14" s="92">
        <v>51</v>
      </c>
      <c r="F14" s="92">
        <v>7</v>
      </c>
      <c r="G14" s="92">
        <v>8</v>
      </c>
    </row>
    <row r="15" spans="1:11">
      <c r="A15" s="91" t="s">
        <v>140</v>
      </c>
      <c r="B15" s="92">
        <v>2</v>
      </c>
      <c r="C15" s="92">
        <v>7</v>
      </c>
      <c r="D15" s="92">
        <v>22</v>
      </c>
      <c r="E15" s="92">
        <v>20</v>
      </c>
      <c r="F15" s="92">
        <v>76</v>
      </c>
      <c r="G15" s="92">
        <v>73</v>
      </c>
    </row>
    <row r="16" spans="1:11">
      <c r="A16" s="91" t="s">
        <v>18</v>
      </c>
      <c r="B16" s="92">
        <v>2</v>
      </c>
      <c r="C16" s="92">
        <v>3</v>
      </c>
      <c r="D16" s="92">
        <v>32</v>
      </c>
      <c r="E16" s="92">
        <v>31</v>
      </c>
      <c r="F16" s="92">
        <v>67</v>
      </c>
      <c r="G16" s="92">
        <v>66</v>
      </c>
    </row>
    <row r="17" spans="1:7">
      <c r="A17" s="91" t="s">
        <v>141</v>
      </c>
      <c r="B17" s="92" t="s">
        <v>215</v>
      </c>
      <c r="C17" s="92">
        <v>1</v>
      </c>
      <c r="D17" s="92">
        <v>2</v>
      </c>
      <c r="E17" s="92">
        <v>5</v>
      </c>
      <c r="F17" s="92">
        <v>98</v>
      </c>
      <c r="G17" s="92">
        <v>95</v>
      </c>
    </row>
    <row r="18" spans="1:7">
      <c r="A18" s="91" t="s">
        <v>142</v>
      </c>
      <c r="B18" s="92">
        <v>1</v>
      </c>
      <c r="C18" s="92">
        <v>2</v>
      </c>
      <c r="D18" s="92">
        <v>31</v>
      </c>
      <c r="E18" s="92">
        <v>27</v>
      </c>
      <c r="F18" s="92">
        <v>68</v>
      </c>
      <c r="G18" s="92">
        <v>71</v>
      </c>
    </row>
    <row r="19" spans="1:7">
      <c r="A19" s="91" t="s">
        <v>90</v>
      </c>
      <c r="B19" s="92">
        <v>26</v>
      </c>
      <c r="C19" s="92">
        <v>26</v>
      </c>
      <c r="D19" s="92">
        <v>64</v>
      </c>
      <c r="E19" s="92">
        <v>58</v>
      </c>
      <c r="F19" s="92">
        <v>11</v>
      </c>
      <c r="G19" s="92">
        <v>16</v>
      </c>
    </row>
    <row r="20" spans="1:7">
      <c r="A20" s="91"/>
      <c r="B20" s="92"/>
      <c r="C20" s="92"/>
      <c r="D20" s="92"/>
      <c r="E20" s="92"/>
      <c r="F20" s="92"/>
      <c r="G20" s="92"/>
    </row>
    <row r="21" spans="1:7">
      <c r="A21" s="91"/>
      <c r="B21" s="126" t="s">
        <v>134</v>
      </c>
      <c r="C21" s="126"/>
      <c r="D21" s="126" t="s">
        <v>213</v>
      </c>
      <c r="E21" s="126"/>
      <c r="F21" s="126" t="s">
        <v>135</v>
      </c>
      <c r="G21" s="126"/>
    </row>
    <row r="22" spans="1:7">
      <c r="B22" s="12" t="s">
        <v>136</v>
      </c>
      <c r="C22" s="12" t="s">
        <v>137</v>
      </c>
      <c r="D22" s="12" t="s">
        <v>136</v>
      </c>
      <c r="E22" s="12" t="s">
        <v>137</v>
      </c>
      <c r="F22" s="12" t="s">
        <v>136</v>
      </c>
      <c r="G22" s="12" t="s">
        <v>137</v>
      </c>
    </row>
    <row r="23" spans="1:7">
      <c r="A23" s="85" t="s">
        <v>63</v>
      </c>
      <c r="B23" s="92" t="s">
        <v>144</v>
      </c>
      <c r="C23" s="92" t="s">
        <v>144</v>
      </c>
      <c r="D23" s="92" t="s">
        <v>144</v>
      </c>
      <c r="E23" s="92" t="s">
        <v>144</v>
      </c>
      <c r="F23" s="92" t="s">
        <v>144</v>
      </c>
      <c r="G23" s="92" t="s">
        <v>144</v>
      </c>
    </row>
    <row r="24" spans="1:7">
      <c r="A24" s="91" t="s">
        <v>34</v>
      </c>
      <c r="B24" s="92">
        <v>13</v>
      </c>
      <c r="C24" s="92">
        <v>19</v>
      </c>
      <c r="D24" s="92">
        <v>60</v>
      </c>
      <c r="E24" s="92">
        <v>55</v>
      </c>
      <c r="F24" s="92">
        <v>26</v>
      </c>
      <c r="G24" s="92">
        <v>26</v>
      </c>
    </row>
    <row r="25" spans="1:7">
      <c r="A25" s="91" t="s">
        <v>138</v>
      </c>
      <c r="B25" s="92">
        <v>56</v>
      </c>
      <c r="C25" s="92">
        <v>54</v>
      </c>
      <c r="D25" s="92">
        <v>39</v>
      </c>
      <c r="E25" s="92">
        <v>40</v>
      </c>
      <c r="F25" s="92">
        <v>5</v>
      </c>
      <c r="G25" s="92">
        <v>6</v>
      </c>
    </row>
    <row r="26" spans="1:7">
      <c r="A26" s="91" t="s">
        <v>8</v>
      </c>
      <c r="B26" s="92">
        <v>17</v>
      </c>
      <c r="C26" s="92">
        <v>16</v>
      </c>
      <c r="D26" s="92">
        <v>65</v>
      </c>
      <c r="E26" s="92">
        <v>66</v>
      </c>
      <c r="F26" s="92">
        <v>18</v>
      </c>
      <c r="G26" s="92">
        <v>18</v>
      </c>
    </row>
    <row r="27" spans="1:7">
      <c r="A27" s="91" t="s">
        <v>11</v>
      </c>
      <c r="B27" s="92">
        <v>19</v>
      </c>
      <c r="C27" s="92">
        <v>28</v>
      </c>
      <c r="D27" s="92">
        <v>67</v>
      </c>
      <c r="E27" s="92">
        <v>59</v>
      </c>
      <c r="F27" s="92">
        <v>14</v>
      </c>
      <c r="G27" s="92">
        <v>13</v>
      </c>
    </row>
    <row r="28" spans="1:7">
      <c r="A28" s="91" t="s">
        <v>13</v>
      </c>
      <c r="B28" s="92">
        <v>10</v>
      </c>
      <c r="C28" s="92">
        <v>12</v>
      </c>
      <c r="D28" s="92">
        <v>62</v>
      </c>
      <c r="E28" s="92">
        <v>63</v>
      </c>
      <c r="F28" s="92">
        <v>28</v>
      </c>
      <c r="G28" s="92">
        <v>26</v>
      </c>
    </row>
    <row r="29" spans="1:7">
      <c r="A29" s="91" t="s">
        <v>40</v>
      </c>
      <c r="B29" s="92">
        <v>10</v>
      </c>
      <c r="C29" s="92">
        <v>11</v>
      </c>
      <c r="D29" s="92">
        <v>59</v>
      </c>
      <c r="E29" s="92">
        <v>61</v>
      </c>
      <c r="F29" s="92">
        <v>31</v>
      </c>
      <c r="G29" s="92">
        <v>28</v>
      </c>
    </row>
    <row r="30" spans="1:7">
      <c r="A30" s="91" t="s">
        <v>139</v>
      </c>
      <c r="B30" s="92">
        <v>99</v>
      </c>
      <c r="C30" s="92">
        <v>97</v>
      </c>
      <c r="D30" s="92">
        <v>1</v>
      </c>
      <c r="E30" s="92">
        <v>3</v>
      </c>
      <c r="F30" s="92">
        <v>1</v>
      </c>
      <c r="G30" s="92">
        <v>1</v>
      </c>
    </row>
    <row r="31" spans="1:7">
      <c r="A31" s="91" t="s">
        <v>16</v>
      </c>
      <c r="B31" s="92">
        <v>21</v>
      </c>
      <c r="C31" s="92">
        <v>23</v>
      </c>
      <c r="D31" s="92">
        <v>60</v>
      </c>
      <c r="E31" s="92">
        <v>62</v>
      </c>
      <c r="F31" s="92">
        <v>19</v>
      </c>
      <c r="G31" s="92">
        <v>15</v>
      </c>
    </row>
    <row r="32" spans="1:7">
      <c r="A32" s="91" t="s">
        <v>140</v>
      </c>
      <c r="B32" s="92">
        <v>14</v>
      </c>
      <c r="C32" s="92">
        <v>17</v>
      </c>
      <c r="D32" s="92">
        <v>53</v>
      </c>
      <c r="E32" s="92">
        <v>53</v>
      </c>
      <c r="F32" s="92">
        <v>33</v>
      </c>
      <c r="G32" s="92">
        <v>31</v>
      </c>
    </row>
    <row r="33" spans="1:7">
      <c r="A33" s="91" t="s">
        <v>18</v>
      </c>
      <c r="B33" s="92">
        <v>26</v>
      </c>
      <c r="C33" s="92">
        <v>27</v>
      </c>
      <c r="D33" s="92">
        <v>45</v>
      </c>
      <c r="E33" s="92">
        <v>47</v>
      </c>
      <c r="F33" s="92">
        <v>28</v>
      </c>
      <c r="G33" s="92">
        <v>26</v>
      </c>
    </row>
    <row r="34" spans="1:7">
      <c r="A34" s="91" t="s">
        <v>141</v>
      </c>
      <c r="B34" s="92">
        <v>3</v>
      </c>
      <c r="C34" s="92">
        <v>6</v>
      </c>
      <c r="D34" s="92">
        <v>29</v>
      </c>
      <c r="E34" s="92">
        <v>30</v>
      </c>
      <c r="F34" s="92">
        <v>68</v>
      </c>
      <c r="G34" s="92">
        <v>63</v>
      </c>
    </row>
    <row r="35" spans="1:7">
      <c r="A35" s="91" t="s">
        <v>142</v>
      </c>
      <c r="B35" s="92">
        <v>5</v>
      </c>
      <c r="C35" s="92">
        <v>9</v>
      </c>
      <c r="D35" s="92">
        <v>50</v>
      </c>
      <c r="E35" s="92">
        <v>49</v>
      </c>
      <c r="F35" s="92">
        <v>45</v>
      </c>
      <c r="G35" s="92">
        <v>41</v>
      </c>
    </row>
    <row r="36" spans="1:7">
      <c r="A36" s="91" t="s">
        <v>90</v>
      </c>
      <c r="B36" s="92">
        <v>29</v>
      </c>
      <c r="C36" s="92">
        <v>31</v>
      </c>
      <c r="D36" s="92">
        <v>67</v>
      </c>
      <c r="E36" s="92">
        <v>64</v>
      </c>
      <c r="F36" s="92">
        <v>5</v>
      </c>
      <c r="G36" s="92">
        <v>6</v>
      </c>
    </row>
  </sheetData>
  <mergeCells count="7">
    <mergeCell ref="B3:G3"/>
    <mergeCell ref="B4:C4"/>
    <mergeCell ref="F4:G4"/>
    <mergeCell ref="B21:C21"/>
    <mergeCell ref="F21:G21"/>
    <mergeCell ref="D4:E4"/>
    <mergeCell ref="D21:E21"/>
  </mergeCells>
  <phoneticPr fontId="0" type="noConversion"/>
  <hyperlinks>
    <hyperlink ref="K3" location="Contents!A1" display="Back to contents"/>
  </hyperlinks>
  <pageMargins left="0.75" right="0.75" top="1" bottom="1" header="0.5" footer="0.5"/>
  <pageSetup paperSize="9" scale="98"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selection activeCell="I2" sqref="I2"/>
    </sheetView>
  </sheetViews>
  <sheetFormatPr defaultRowHeight="13.2"/>
  <sheetData>
    <row r="1" spans="1:9" ht="15.6">
      <c r="A1" s="83" t="s">
        <v>246</v>
      </c>
    </row>
    <row r="2" spans="1:9">
      <c r="A2" t="s">
        <v>231</v>
      </c>
      <c r="I2" s="103" t="s">
        <v>175</v>
      </c>
    </row>
    <row r="5" spans="1:9" ht="15.6">
      <c r="A5" s="15"/>
      <c r="B5" s="16"/>
      <c r="C5" s="127" t="s">
        <v>74</v>
      </c>
      <c r="D5" s="128"/>
      <c r="E5" s="127" t="s">
        <v>75</v>
      </c>
      <c r="F5" s="128"/>
      <c r="G5" s="127" t="s">
        <v>76</v>
      </c>
      <c r="H5" s="129"/>
    </row>
    <row r="6" spans="1:9" ht="20.399999999999999">
      <c r="A6" s="17"/>
      <c r="B6" s="18" t="s">
        <v>77</v>
      </c>
      <c r="C6" s="18" t="s">
        <v>78</v>
      </c>
      <c r="D6" s="18" t="s">
        <v>78</v>
      </c>
      <c r="E6" s="18" t="s">
        <v>79</v>
      </c>
      <c r="F6" s="18" t="s">
        <v>79</v>
      </c>
      <c r="G6" s="18" t="s">
        <v>79</v>
      </c>
      <c r="H6" s="19" t="s">
        <v>79</v>
      </c>
    </row>
    <row r="7" spans="1:9">
      <c r="A7" s="20" t="s">
        <v>62</v>
      </c>
      <c r="B7" s="21" t="s">
        <v>162</v>
      </c>
      <c r="C7" s="21" t="s">
        <v>162</v>
      </c>
      <c r="D7" s="21" t="s">
        <v>80</v>
      </c>
      <c r="E7" s="21" t="s">
        <v>162</v>
      </c>
      <c r="F7" s="21" t="s">
        <v>80</v>
      </c>
      <c r="G7" s="21" t="s">
        <v>162</v>
      </c>
      <c r="H7" s="22" t="s">
        <v>80</v>
      </c>
    </row>
    <row r="8" spans="1:9" ht="20.399999999999999">
      <c r="A8" s="23" t="s">
        <v>81</v>
      </c>
      <c r="B8" s="24">
        <v>810</v>
      </c>
      <c r="C8" s="24">
        <v>235</v>
      </c>
      <c r="D8" s="24">
        <v>228</v>
      </c>
      <c r="E8" s="25">
        <v>3555</v>
      </c>
      <c r="F8" s="25">
        <v>3834</v>
      </c>
      <c r="G8" s="26">
        <v>17.690000000000001</v>
      </c>
      <c r="H8" s="27">
        <v>18.71</v>
      </c>
    </row>
    <row r="9" spans="1:9">
      <c r="A9" s="23" t="s">
        <v>69</v>
      </c>
      <c r="B9" s="24">
        <v>147</v>
      </c>
      <c r="C9" s="24">
        <v>183</v>
      </c>
      <c r="D9" s="24">
        <v>157</v>
      </c>
      <c r="E9" s="25">
        <v>2697</v>
      </c>
      <c r="F9" s="25">
        <v>2680</v>
      </c>
      <c r="G9" s="26">
        <v>19.100000000000001</v>
      </c>
      <c r="H9" s="27">
        <v>17.96</v>
      </c>
    </row>
    <row r="10" spans="1:9" ht="20.399999999999999">
      <c r="A10" s="23" t="s">
        <v>82</v>
      </c>
      <c r="B10" s="24">
        <v>46</v>
      </c>
      <c r="C10" s="24">
        <v>220</v>
      </c>
      <c r="D10" s="24">
        <v>220</v>
      </c>
      <c r="E10" s="25">
        <v>5984</v>
      </c>
      <c r="F10" s="25">
        <v>10272</v>
      </c>
      <c r="G10" s="26">
        <v>31.64</v>
      </c>
      <c r="H10" s="27">
        <v>35.76</v>
      </c>
    </row>
    <row r="11" spans="1:9" ht="30.6">
      <c r="A11" s="23" t="s">
        <v>83</v>
      </c>
      <c r="B11" s="24">
        <v>1003</v>
      </c>
      <c r="C11" s="24">
        <v>227</v>
      </c>
      <c r="D11" s="24">
        <v>221</v>
      </c>
      <c r="E11" s="25">
        <v>3541</v>
      </c>
      <c r="F11" s="25">
        <v>3970</v>
      </c>
      <c r="G11" s="26">
        <v>18.54</v>
      </c>
      <c r="H11" s="27">
        <v>19.29</v>
      </c>
    </row>
    <row r="12" spans="1:9">
      <c r="A12" s="23" t="s">
        <v>70</v>
      </c>
      <c r="B12" s="24">
        <v>119</v>
      </c>
      <c r="C12" s="24">
        <v>152</v>
      </c>
      <c r="D12" s="24">
        <v>129</v>
      </c>
      <c r="E12" s="25">
        <v>2920</v>
      </c>
      <c r="F12" s="25">
        <v>2331</v>
      </c>
      <c r="G12" s="26">
        <v>27.49</v>
      </c>
      <c r="H12" s="27">
        <v>27.54</v>
      </c>
    </row>
    <row r="13" spans="1:9">
      <c r="A13" s="23" t="s">
        <v>84</v>
      </c>
      <c r="B13" s="24">
        <v>68</v>
      </c>
      <c r="C13" s="24">
        <v>198</v>
      </c>
      <c r="D13" s="24">
        <v>184</v>
      </c>
      <c r="E13" s="25">
        <v>5343</v>
      </c>
      <c r="F13" s="25">
        <v>4608</v>
      </c>
      <c r="G13" s="26">
        <v>28.9</v>
      </c>
      <c r="H13" s="27">
        <v>26.85</v>
      </c>
    </row>
    <row r="14" spans="1:9" ht="20.399999999999999">
      <c r="A14" s="17"/>
      <c r="B14" s="18" t="s">
        <v>77</v>
      </c>
      <c r="C14" s="18" t="s">
        <v>78</v>
      </c>
      <c r="D14" s="18" t="s">
        <v>78</v>
      </c>
      <c r="E14" s="18" t="s">
        <v>79</v>
      </c>
      <c r="F14" s="18" t="s">
        <v>79</v>
      </c>
      <c r="G14" s="18" t="s">
        <v>79</v>
      </c>
      <c r="H14" s="19" t="s">
        <v>79</v>
      </c>
    </row>
    <row r="15" spans="1:9">
      <c r="A15" s="20" t="s">
        <v>63</v>
      </c>
      <c r="B15" s="21" t="s">
        <v>162</v>
      </c>
      <c r="C15" s="21" t="s">
        <v>162</v>
      </c>
      <c r="D15" s="21" t="s">
        <v>80</v>
      </c>
      <c r="E15" s="21" t="s">
        <v>162</v>
      </c>
      <c r="F15" s="21" t="s">
        <v>80</v>
      </c>
      <c r="G15" s="21" t="s">
        <v>162</v>
      </c>
      <c r="H15" s="22" t="s">
        <v>80</v>
      </c>
    </row>
    <row r="16" spans="1:9" ht="20.399999999999999">
      <c r="A16" s="23" t="s">
        <v>81</v>
      </c>
      <c r="B16" s="24">
        <v>155</v>
      </c>
      <c r="C16" s="24">
        <v>912</v>
      </c>
      <c r="D16" s="24">
        <v>896</v>
      </c>
      <c r="E16" s="25">
        <v>19531</v>
      </c>
      <c r="F16" s="25">
        <v>19510</v>
      </c>
      <c r="G16" s="26">
        <v>23.35</v>
      </c>
      <c r="H16" s="27">
        <v>23.03</v>
      </c>
    </row>
    <row r="17" spans="1:8">
      <c r="A17" s="23" t="s">
        <v>69</v>
      </c>
      <c r="B17" s="24">
        <v>19</v>
      </c>
      <c r="C17" s="24">
        <v>988</v>
      </c>
      <c r="D17" s="24">
        <v>955</v>
      </c>
      <c r="E17" s="25">
        <v>15584</v>
      </c>
      <c r="F17" s="25">
        <v>17946</v>
      </c>
      <c r="G17" s="26">
        <v>16.21</v>
      </c>
      <c r="H17" s="27">
        <v>19.54</v>
      </c>
    </row>
    <row r="18" spans="1:8" ht="20.399999999999999">
      <c r="A18" s="23" t="s">
        <v>82</v>
      </c>
      <c r="B18" s="24">
        <v>35</v>
      </c>
      <c r="C18" s="24">
        <v>414</v>
      </c>
      <c r="D18" s="24">
        <v>381</v>
      </c>
      <c r="E18" s="25">
        <v>20881</v>
      </c>
      <c r="F18" s="25">
        <v>27201</v>
      </c>
      <c r="G18" s="26">
        <v>41.89</v>
      </c>
      <c r="H18" s="27">
        <v>58.86</v>
      </c>
    </row>
    <row r="19" spans="1:8" ht="30.6">
      <c r="A19" s="23" t="s">
        <v>83</v>
      </c>
      <c r="B19" s="24">
        <v>209</v>
      </c>
      <c r="C19" s="24">
        <v>835</v>
      </c>
      <c r="D19" s="24">
        <v>803</v>
      </c>
      <c r="E19" s="25">
        <v>19398</v>
      </c>
      <c r="F19" s="25">
        <v>20850</v>
      </c>
      <c r="G19" s="26">
        <v>25.81</v>
      </c>
      <c r="H19" s="27">
        <v>29.54</v>
      </c>
    </row>
    <row r="20" spans="1:8">
      <c r="A20" s="23" t="s">
        <v>70</v>
      </c>
      <c r="B20" s="24">
        <v>32</v>
      </c>
      <c r="C20" s="24">
        <v>760</v>
      </c>
      <c r="D20" s="24">
        <v>776</v>
      </c>
      <c r="E20" s="25">
        <v>20092</v>
      </c>
      <c r="F20" s="25">
        <v>18766</v>
      </c>
      <c r="G20" s="26">
        <v>27.52</v>
      </c>
      <c r="H20" s="27">
        <v>24.06</v>
      </c>
    </row>
    <row r="21" spans="1:8" ht="13.8" thickBot="1">
      <c r="A21" s="28" t="s">
        <v>84</v>
      </c>
      <c r="B21" s="29">
        <v>20</v>
      </c>
      <c r="C21" s="29">
        <v>606</v>
      </c>
      <c r="D21" s="29">
        <v>576</v>
      </c>
      <c r="E21" s="30">
        <v>27205</v>
      </c>
      <c r="F21" s="30">
        <v>26438</v>
      </c>
      <c r="G21" s="31">
        <v>47.85</v>
      </c>
      <c r="H21" s="32">
        <v>48.13</v>
      </c>
    </row>
    <row r="22" spans="1:8" ht="13.8" thickTop="1"/>
  </sheetData>
  <mergeCells count="3">
    <mergeCell ref="C5:D5"/>
    <mergeCell ref="E5:F5"/>
    <mergeCell ref="G5:H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workbookViewId="0">
      <selection activeCell="I2" sqref="I2"/>
    </sheetView>
  </sheetViews>
  <sheetFormatPr defaultRowHeight="13.2"/>
  <cols>
    <col min="1" max="1" width="16.5546875" customWidth="1"/>
    <col min="3" max="3" width="9.33203125" bestFit="1" customWidth="1"/>
    <col min="4" max="4" width="10.44140625" bestFit="1" customWidth="1"/>
  </cols>
  <sheetData>
    <row r="1" spans="1:9" ht="15.6">
      <c r="A1" s="83" t="s">
        <v>247</v>
      </c>
    </row>
    <row r="2" spans="1:9">
      <c r="A2" t="s">
        <v>232</v>
      </c>
      <c r="I2" s="103" t="s">
        <v>175</v>
      </c>
    </row>
    <row r="3" spans="1:9">
      <c r="A3" t="s">
        <v>177</v>
      </c>
    </row>
    <row r="5" spans="1:9" ht="15.75" customHeight="1">
      <c r="A5" s="15"/>
      <c r="B5" s="16"/>
      <c r="C5" s="62"/>
      <c r="D5" s="33"/>
    </row>
    <row r="6" spans="1:9" ht="20.399999999999999">
      <c r="A6" s="17"/>
      <c r="B6" s="18" t="s">
        <v>101</v>
      </c>
      <c r="C6" s="18" t="s">
        <v>79</v>
      </c>
      <c r="D6" s="18" t="s">
        <v>241</v>
      </c>
    </row>
    <row r="7" spans="1:9">
      <c r="A7" s="20" t="s">
        <v>62</v>
      </c>
      <c r="B7" s="21" t="s">
        <v>162</v>
      </c>
      <c r="C7" s="21" t="s">
        <v>162</v>
      </c>
      <c r="D7" s="21" t="s">
        <v>162</v>
      </c>
    </row>
    <row r="8" spans="1:9" ht="14.25" customHeight="1">
      <c r="A8" s="23" t="s">
        <v>81</v>
      </c>
      <c r="B8" s="61">
        <v>18069</v>
      </c>
      <c r="C8" s="25">
        <v>3555</v>
      </c>
      <c r="D8" s="25">
        <f>C8*B8</f>
        <v>64235295</v>
      </c>
    </row>
    <row r="9" spans="1:9">
      <c r="A9" s="23" t="s">
        <v>69</v>
      </c>
      <c r="B9" s="61">
        <v>1631</v>
      </c>
      <c r="C9" s="25">
        <v>2697</v>
      </c>
      <c r="D9" s="25">
        <f>C9*B9</f>
        <v>4398807</v>
      </c>
    </row>
    <row r="10" spans="1:9">
      <c r="A10" s="23" t="s">
        <v>82</v>
      </c>
      <c r="B10" s="61">
        <v>1856</v>
      </c>
      <c r="C10" s="25">
        <v>5984</v>
      </c>
      <c r="D10" s="25">
        <f>C10*B10</f>
        <v>11106304</v>
      </c>
    </row>
    <row r="11" spans="1:9">
      <c r="A11" s="23" t="s">
        <v>70</v>
      </c>
      <c r="B11" s="61">
        <v>2278</v>
      </c>
      <c r="C11" s="25">
        <v>2920</v>
      </c>
      <c r="D11" s="25">
        <f>C11*B11</f>
        <v>6651760</v>
      </c>
    </row>
    <row r="12" spans="1:9">
      <c r="A12" s="23" t="s">
        <v>84</v>
      </c>
      <c r="B12" s="61">
        <v>924</v>
      </c>
      <c r="C12" s="25">
        <v>5343</v>
      </c>
      <c r="D12" s="25">
        <f>C12*B12</f>
        <v>4936932</v>
      </c>
    </row>
    <row r="13" spans="1:9" s="2" customFormat="1">
      <c r="A13" s="23" t="s">
        <v>102</v>
      </c>
      <c r="B13" s="63">
        <f>SUM(B8:B12)</f>
        <v>24758</v>
      </c>
      <c r="C13" s="64"/>
      <c r="D13" s="64">
        <f>SUM(D8:D12)</f>
        <v>91329098</v>
      </c>
    </row>
    <row r="14" spans="1:9">
      <c r="A14" s="23"/>
      <c r="B14" s="61"/>
      <c r="C14" s="25"/>
      <c r="D14" s="25"/>
    </row>
    <row r="15" spans="1:9" ht="20.399999999999999">
      <c r="A15" s="17"/>
      <c r="B15" s="18" t="s">
        <v>101</v>
      </c>
      <c r="C15" s="18" t="s">
        <v>79</v>
      </c>
      <c r="D15" s="18" t="s">
        <v>241</v>
      </c>
    </row>
    <row r="16" spans="1:9">
      <c r="A16" s="20" t="s">
        <v>63</v>
      </c>
      <c r="B16" s="21" t="s">
        <v>162</v>
      </c>
      <c r="C16" s="21" t="s">
        <v>162</v>
      </c>
      <c r="D16" s="21" t="s">
        <v>162</v>
      </c>
    </row>
    <row r="17" spans="1:4" ht="13.5" customHeight="1">
      <c r="A17" s="23" t="s">
        <v>81</v>
      </c>
      <c r="B17" s="61">
        <v>3481</v>
      </c>
      <c r="C17" s="25">
        <v>19531</v>
      </c>
      <c r="D17" s="25">
        <f>C17*B17</f>
        <v>67987411</v>
      </c>
    </row>
    <row r="18" spans="1:4">
      <c r="A18" s="23" t="s">
        <v>69</v>
      </c>
      <c r="B18" s="61">
        <v>229</v>
      </c>
      <c r="C18" s="25">
        <v>15584</v>
      </c>
      <c r="D18" s="25">
        <f>C18*B18</f>
        <v>3568736</v>
      </c>
    </row>
    <row r="19" spans="1:4">
      <c r="A19" s="23" t="s">
        <v>82</v>
      </c>
      <c r="B19" s="61">
        <v>349</v>
      </c>
      <c r="C19" s="25">
        <v>20881</v>
      </c>
      <c r="D19" s="25">
        <f>C19*B19</f>
        <v>7287469</v>
      </c>
    </row>
    <row r="20" spans="1:4">
      <c r="A20" s="23" t="s">
        <v>70</v>
      </c>
      <c r="B20" s="61">
        <v>389</v>
      </c>
      <c r="C20" s="25">
        <v>20092</v>
      </c>
      <c r="D20" s="25">
        <f>C20*B20</f>
        <v>7815788</v>
      </c>
    </row>
    <row r="21" spans="1:4">
      <c r="A21" s="23" t="s">
        <v>84</v>
      </c>
      <c r="B21" s="61">
        <v>238</v>
      </c>
      <c r="C21" s="25">
        <v>27205</v>
      </c>
      <c r="D21" s="65">
        <f>C21*B21</f>
        <v>6474790</v>
      </c>
    </row>
    <row r="22" spans="1:4" ht="13.8" thickBot="1">
      <c r="A22" s="28" t="s">
        <v>103</v>
      </c>
      <c r="B22" s="66">
        <f>SUM(B17:B21)</f>
        <v>4686</v>
      </c>
      <c r="C22" s="67"/>
      <c r="D22" s="67">
        <f>SUM(D17:D21)</f>
        <v>93134194</v>
      </c>
    </row>
    <row r="23" spans="1:4" ht="13.8" thickTop="1"/>
  </sheetData>
  <phoneticPr fontId="0" type="noConversion"/>
  <hyperlinks>
    <hyperlink ref="I2" location="Contents!A1" display="Back to contents"/>
  </hyperlinks>
  <pageMargins left="0.75" right="0.75" top="1" bottom="1" header="0.5" footer="0.5"/>
  <pageSetup paperSize="9" scale="87"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workbookViewId="0">
      <selection activeCell="I2" sqref="I2"/>
    </sheetView>
  </sheetViews>
  <sheetFormatPr defaultRowHeight="13.2"/>
  <cols>
    <col min="1" max="1" width="19.6640625" customWidth="1"/>
  </cols>
  <sheetData>
    <row r="1" spans="1:9" ht="15.6">
      <c r="A1" s="83" t="s">
        <v>248</v>
      </c>
    </row>
    <row r="2" spans="1:9">
      <c r="A2" t="s">
        <v>233</v>
      </c>
      <c r="I2" s="103" t="s">
        <v>175</v>
      </c>
    </row>
    <row r="3" spans="1:9" ht="13.8" thickBot="1"/>
    <row r="4" spans="1:9" ht="16.2" thickTop="1">
      <c r="A4" s="130" t="s">
        <v>85</v>
      </c>
      <c r="B4" s="131"/>
      <c r="C4" s="131"/>
      <c r="D4" s="131"/>
      <c r="E4" s="131"/>
      <c r="F4" s="132"/>
      <c r="G4" s="34"/>
    </row>
    <row r="5" spans="1:9" ht="21">
      <c r="A5" s="35" t="s">
        <v>86</v>
      </c>
      <c r="B5" s="36" t="s">
        <v>81</v>
      </c>
      <c r="C5" s="36" t="s">
        <v>69</v>
      </c>
      <c r="D5" s="36" t="s">
        <v>87</v>
      </c>
      <c r="E5" s="36" t="s">
        <v>70</v>
      </c>
      <c r="F5" s="36" t="s">
        <v>84</v>
      </c>
      <c r="G5" s="78"/>
    </row>
    <row r="6" spans="1:9">
      <c r="A6" s="35" t="s">
        <v>88</v>
      </c>
      <c r="B6" s="36">
        <v>235</v>
      </c>
      <c r="C6" s="36">
        <v>161</v>
      </c>
      <c r="D6" s="36">
        <v>183</v>
      </c>
      <c r="E6" s="36">
        <v>152</v>
      </c>
      <c r="F6" s="36">
        <v>198</v>
      </c>
      <c r="G6" s="78"/>
    </row>
    <row r="7" spans="1:9">
      <c r="A7" s="35" t="s">
        <v>8</v>
      </c>
      <c r="B7" s="37">
        <v>1503</v>
      </c>
      <c r="C7" s="37">
        <v>965</v>
      </c>
      <c r="D7" s="37">
        <v>1259</v>
      </c>
      <c r="E7" s="38">
        <v>984</v>
      </c>
      <c r="F7" s="37">
        <v>2075</v>
      </c>
      <c r="G7" s="43"/>
    </row>
    <row r="8" spans="1:9">
      <c r="A8" s="35" t="s">
        <v>89</v>
      </c>
      <c r="B8" s="38">
        <v>556</v>
      </c>
      <c r="C8" s="38">
        <v>543</v>
      </c>
      <c r="D8" s="37">
        <v>865</v>
      </c>
      <c r="E8" s="38">
        <v>760</v>
      </c>
      <c r="F8" s="38">
        <v>1091</v>
      </c>
      <c r="G8" s="44"/>
    </row>
    <row r="9" spans="1:9">
      <c r="A9" s="35" t="s">
        <v>90</v>
      </c>
      <c r="B9" s="38">
        <v>337</v>
      </c>
      <c r="C9" s="38">
        <v>297</v>
      </c>
      <c r="D9" s="38">
        <v>532</v>
      </c>
      <c r="E9" s="38">
        <v>358</v>
      </c>
      <c r="F9" s="38">
        <v>357</v>
      </c>
      <c r="G9" s="44"/>
    </row>
    <row r="10" spans="1:9" ht="21">
      <c r="A10" s="35" t="s">
        <v>91</v>
      </c>
      <c r="B10" s="38">
        <v>114</v>
      </c>
      <c r="C10" s="38">
        <v>84</v>
      </c>
      <c r="D10" s="38">
        <v>153</v>
      </c>
      <c r="E10" s="38">
        <v>159</v>
      </c>
      <c r="F10" s="38">
        <v>216</v>
      </c>
      <c r="G10" s="44"/>
    </row>
    <row r="11" spans="1:9">
      <c r="A11" s="35" t="s">
        <v>92</v>
      </c>
      <c r="B11" s="38">
        <v>237</v>
      </c>
      <c r="C11" s="38">
        <v>388</v>
      </c>
      <c r="D11" s="37">
        <v>274</v>
      </c>
      <c r="E11" s="38">
        <v>172</v>
      </c>
      <c r="F11" s="38">
        <v>360</v>
      </c>
      <c r="G11" s="44"/>
    </row>
    <row r="12" spans="1:9">
      <c r="A12" s="35" t="s">
        <v>93</v>
      </c>
      <c r="B12" s="38">
        <v>36</v>
      </c>
      <c r="C12" s="38">
        <v>62</v>
      </c>
      <c r="D12" s="38">
        <v>414</v>
      </c>
      <c r="E12" s="38">
        <v>232</v>
      </c>
      <c r="F12" s="38">
        <v>240</v>
      </c>
      <c r="G12" s="44"/>
    </row>
    <row r="13" spans="1:9">
      <c r="A13" s="35" t="s">
        <v>13</v>
      </c>
      <c r="B13" s="38">
        <v>199</v>
      </c>
      <c r="C13" s="38">
        <v>142</v>
      </c>
      <c r="D13" s="38">
        <v>306</v>
      </c>
      <c r="E13" s="38">
        <v>222</v>
      </c>
      <c r="F13" s="38">
        <v>188</v>
      </c>
      <c r="G13" s="44"/>
    </row>
    <row r="14" spans="1:9">
      <c r="A14" s="35" t="s">
        <v>11</v>
      </c>
      <c r="B14" s="38">
        <v>184</v>
      </c>
      <c r="C14" s="38">
        <v>143</v>
      </c>
      <c r="D14" s="38">
        <v>302</v>
      </c>
      <c r="E14" s="38">
        <v>146</v>
      </c>
      <c r="F14" s="38">
        <v>200</v>
      </c>
      <c r="G14" s="44"/>
    </row>
    <row r="15" spans="1:9">
      <c r="A15" s="35" t="s">
        <v>95</v>
      </c>
      <c r="B15" s="38">
        <v>152</v>
      </c>
      <c r="C15" s="38">
        <v>125</v>
      </c>
      <c r="D15" s="38">
        <v>159</v>
      </c>
      <c r="E15" s="38">
        <v>91</v>
      </c>
      <c r="F15" s="38">
        <v>207</v>
      </c>
      <c r="G15" s="44"/>
    </row>
    <row r="16" spans="1:9">
      <c r="A16" s="35" t="s">
        <v>34</v>
      </c>
      <c r="B16" s="38">
        <v>96</v>
      </c>
      <c r="C16" s="38">
        <v>77</v>
      </c>
      <c r="D16" s="38">
        <v>115</v>
      </c>
      <c r="E16" s="38">
        <v>67</v>
      </c>
      <c r="F16" s="38">
        <v>78</v>
      </c>
      <c r="G16" s="44"/>
    </row>
    <row r="17" spans="1:7">
      <c r="A17" s="35" t="s">
        <v>18</v>
      </c>
      <c r="B17" s="38">
        <v>97</v>
      </c>
      <c r="C17" s="38">
        <v>107</v>
      </c>
      <c r="D17" s="38">
        <v>235</v>
      </c>
      <c r="E17" s="38">
        <v>86</v>
      </c>
      <c r="F17" s="38">
        <v>88</v>
      </c>
      <c r="G17" s="44"/>
    </row>
    <row r="18" spans="1:7">
      <c r="A18" s="35" t="s">
        <v>43</v>
      </c>
      <c r="B18" s="38">
        <v>49</v>
      </c>
      <c r="C18" s="38">
        <v>53</v>
      </c>
      <c r="D18" s="38">
        <v>72</v>
      </c>
      <c r="E18" s="38">
        <v>34</v>
      </c>
      <c r="F18" s="38">
        <v>54</v>
      </c>
      <c r="G18" s="44"/>
    </row>
    <row r="19" spans="1:7">
      <c r="A19" s="35" t="s">
        <v>96</v>
      </c>
      <c r="B19" s="38">
        <v>11</v>
      </c>
      <c r="C19" s="38">
        <v>7</v>
      </c>
      <c r="D19" s="38">
        <v>11</v>
      </c>
      <c r="E19" s="38">
        <v>8</v>
      </c>
      <c r="F19" s="38">
        <v>1</v>
      </c>
      <c r="G19" s="44"/>
    </row>
    <row r="20" spans="1:7" ht="13.8" thickBot="1">
      <c r="A20" s="35" t="s">
        <v>97</v>
      </c>
      <c r="B20" s="38">
        <v>902</v>
      </c>
      <c r="C20" s="38">
        <v>431</v>
      </c>
      <c r="D20" s="37">
        <v>1008</v>
      </c>
      <c r="E20" s="38">
        <v>406</v>
      </c>
      <c r="F20" s="38">
        <v>235</v>
      </c>
      <c r="G20" s="44"/>
    </row>
    <row r="21" spans="1:7" ht="16.2" thickTop="1">
      <c r="A21" s="130" t="s">
        <v>236</v>
      </c>
      <c r="B21" s="131"/>
      <c r="C21" s="131"/>
      <c r="D21" s="131"/>
      <c r="E21" s="131"/>
      <c r="F21" s="132"/>
      <c r="G21" s="34"/>
    </row>
    <row r="22" spans="1:7">
      <c r="A22" s="35" t="s">
        <v>8</v>
      </c>
      <c r="B22" s="39">
        <v>6.39</v>
      </c>
      <c r="C22" s="39">
        <v>5.99</v>
      </c>
      <c r="D22" s="39">
        <v>6.89</v>
      </c>
      <c r="E22" s="39">
        <v>6.46</v>
      </c>
      <c r="F22" s="39">
        <v>10.5</v>
      </c>
      <c r="G22" s="45"/>
    </row>
    <row r="23" spans="1:7">
      <c r="A23" s="35" t="s">
        <v>89</v>
      </c>
      <c r="B23" s="39">
        <v>2.4</v>
      </c>
      <c r="C23" s="39">
        <v>3.37</v>
      </c>
      <c r="D23" s="39">
        <v>4.7300000000000004</v>
      </c>
      <c r="E23" s="39">
        <v>4.99</v>
      </c>
      <c r="F23" s="39">
        <v>5.52</v>
      </c>
      <c r="G23" s="45"/>
    </row>
    <row r="24" spans="1:7">
      <c r="A24" s="35" t="s">
        <v>90</v>
      </c>
      <c r="B24" s="39">
        <v>1.43</v>
      </c>
      <c r="C24" s="39">
        <v>1.84</v>
      </c>
      <c r="D24" s="39">
        <v>2.91</v>
      </c>
      <c r="E24" s="39">
        <v>2.35</v>
      </c>
      <c r="F24" s="39">
        <v>1.81</v>
      </c>
      <c r="G24" s="45"/>
    </row>
    <row r="25" spans="1:7" ht="21">
      <c r="A25" s="35" t="s">
        <v>91</v>
      </c>
      <c r="B25" s="39">
        <v>0.49</v>
      </c>
      <c r="C25" s="39">
        <v>0.52</v>
      </c>
      <c r="D25" s="39">
        <v>0.84</v>
      </c>
      <c r="E25" s="39">
        <v>1.04</v>
      </c>
      <c r="F25" s="39">
        <v>1.0900000000000001</v>
      </c>
      <c r="G25" s="45"/>
    </row>
    <row r="26" spans="1:7">
      <c r="A26" s="35" t="s">
        <v>92</v>
      </c>
      <c r="B26" s="39">
        <v>1.01</v>
      </c>
      <c r="C26" s="39">
        <v>2.41</v>
      </c>
      <c r="D26" s="39">
        <v>1.5</v>
      </c>
      <c r="E26" s="39">
        <v>1.1299999999999999</v>
      </c>
      <c r="F26" s="39">
        <v>1.82</v>
      </c>
      <c r="G26" s="45"/>
    </row>
    <row r="27" spans="1:7">
      <c r="A27" s="35" t="s">
        <v>93</v>
      </c>
      <c r="B27" s="39">
        <v>0.15</v>
      </c>
      <c r="C27" s="39">
        <v>0.39</v>
      </c>
      <c r="D27" s="39">
        <v>2.2599999999999998</v>
      </c>
      <c r="E27" s="39">
        <v>1.52</v>
      </c>
      <c r="F27" s="39">
        <v>1.21</v>
      </c>
      <c r="G27" s="45"/>
    </row>
    <row r="28" spans="1:7">
      <c r="A28" s="35" t="s">
        <v>13</v>
      </c>
      <c r="B28" s="39">
        <v>0.85</v>
      </c>
      <c r="C28" s="39">
        <v>0.88</v>
      </c>
      <c r="D28" s="39">
        <v>1.67</v>
      </c>
      <c r="E28" s="39">
        <v>1.45</v>
      </c>
      <c r="F28" s="39">
        <v>0.95</v>
      </c>
      <c r="G28" s="45"/>
    </row>
    <row r="29" spans="1:7">
      <c r="A29" s="35" t="s">
        <v>11</v>
      </c>
      <c r="B29" s="39">
        <v>0.78</v>
      </c>
      <c r="C29" s="39">
        <v>0.89</v>
      </c>
      <c r="D29" s="39">
        <v>1.65</v>
      </c>
      <c r="E29" s="39">
        <v>0.96</v>
      </c>
      <c r="F29" s="39">
        <v>1.01</v>
      </c>
      <c r="G29" s="45"/>
    </row>
    <row r="30" spans="1:7">
      <c r="A30" s="35" t="s">
        <v>94</v>
      </c>
      <c r="B30" s="39">
        <v>0</v>
      </c>
      <c r="C30" s="39">
        <v>0</v>
      </c>
      <c r="D30" s="39">
        <v>0</v>
      </c>
      <c r="E30" s="39">
        <v>0</v>
      </c>
      <c r="F30" s="39">
        <v>0</v>
      </c>
      <c r="G30" s="45"/>
    </row>
    <row r="31" spans="1:7">
      <c r="A31" s="35" t="s">
        <v>95</v>
      </c>
      <c r="B31" s="39">
        <v>0.65</v>
      </c>
      <c r="C31" s="39">
        <v>0.77</v>
      </c>
      <c r="D31" s="39">
        <v>0.87</v>
      </c>
      <c r="E31" s="39">
        <v>0.6</v>
      </c>
      <c r="F31" s="39">
        <v>1.05</v>
      </c>
      <c r="G31" s="45"/>
    </row>
    <row r="32" spans="1:7">
      <c r="A32" s="35" t="s">
        <v>34</v>
      </c>
      <c r="B32" s="39">
        <v>0.41</v>
      </c>
      <c r="C32" s="39">
        <v>0.48</v>
      </c>
      <c r="D32" s="39">
        <v>0.63</v>
      </c>
      <c r="E32" s="39">
        <v>0.44</v>
      </c>
      <c r="F32" s="39">
        <v>0.39</v>
      </c>
      <c r="G32" s="45"/>
    </row>
    <row r="33" spans="1:7">
      <c r="A33" s="35" t="s">
        <v>18</v>
      </c>
      <c r="B33" s="39">
        <v>0.41</v>
      </c>
      <c r="C33" s="39">
        <v>0.66</v>
      </c>
      <c r="D33" s="39">
        <v>1.28</v>
      </c>
      <c r="E33" s="39">
        <v>0.56999999999999995</v>
      </c>
      <c r="F33" s="39">
        <v>0.45</v>
      </c>
      <c r="G33" s="45"/>
    </row>
    <row r="34" spans="1:7">
      <c r="A34" s="35" t="s">
        <v>43</v>
      </c>
      <c r="B34" s="39">
        <v>0.21</v>
      </c>
      <c r="C34" s="39">
        <v>0.33</v>
      </c>
      <c r="D34" s="39">
        <v>0.4</v>
      </c>
      <c r="E34" s="39">
        <v>0.22</v>
      </c>
      <c r="F34" s="39">
        <v>0.27</v>
      </c>
      <c r="G34" s="45"/>
    </row>
    <row r="35" spans="1:7">
      <c r="A35" s="35" t="s">
        <v>96</v>
      </c>
      <c r="B35" s="39">
        <v>0.05</v>
      </c>
      <c r="C35" s="39">
        <v>0.04</v>
      </c>
      <c r="D35" s="39">
        <v>0.06</v>
      </c>
      <c r="E35" s="39">
        <v>0.05</v>
      </c>
      <c r="F35" s="39">
        <v>0</v>
      </c>
      <c r="G35" s="45"/>
    </row>
    <row r="36" spans="1:7">
      <c r="A36" s="35" t="s">
        <v>97</v>
      </c>
      <c r="B36" s="39">
        <v>3.83</v>
      </c>
      <c r="C36" s="39">
        <v>2.67</v>
      </c>
      <c r="D36" s="39">
        <v>5.52</v>
      </c>
      <c r="E36" s="39">
        <v>2.66</v>
      </c>
      <c r="F36" s="39">
        <v>1.19</v>
      </c>
      <c r="G36" s="45"/>
    </row>
    <row r="37" spans="1:7">
      <c r="A37" s="35" t="s">
        <v>98</v>
      </c>
      <c r="B37" s="40">
        <v>19.07</v>
      </c>
      <c r="C37" s="40">
        <v>21.42</v>
      </c>
      <c r="D37" s="40">
        <v>31.23</v>
      </c>
      <c r="E37" s="40">
        <v>24.89</v>
      </c>
      <c r="F37" s="40">
        <v>27.28</v>
      </c>
      <c r="G37" s="79"/>
    </row>
    <row r="38" spans="1:7" ht="21.6" thickBot="1">
      <c r="A38" s="41" t="s">
        <v>99</v>
      </c>
      <c r="B38" s="42">
        <v>17.690000000000001</v>
      </c>
      <c r="C38" s="42">
        <v>19.100000000000001</v>
      </c>
      <c r="D38" s="42">
        <v>31.64</v>
      </c>
      <c r="E38" s="42">
        <v>27.49</v>
      </c>
      <c r="F38" s="42">
        <v>28.9</v>
      </c>
      <c r="G38" s="46"/>
    </row>
    <row r="39" spans="1:7" ht="13.8" thickTop="1"/>
  </sheetData>
  <mergeCells count="2">
    <mergeCell ref="A21:F21"/>
    <mergeCell ref="A4:F4"/>
  </mergeCells>
  <phoneticPr fontId="0" type="noConversion"/>
  <hyperlinks>
    <hyperlink ref="I2" location="Contents!A1" display="Back to contents"/>
  </hyperlinks>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workbookViewId="0">
      <selection activeCell="I2" sqref="I2"/>
    </sheetView>
  </sheetViews>
  <sheetFormatPr defaultRowHeight="13.2"/>
  <cols>
    <col min="1" max="1" width="23.6640625" customWidth="1"/>
    <col min="2" max="2" width="10.109375" bestFit="1" customWidth="1"/>
  </cols>
  <sheetData>
    <row r="1" spans="1:9" ht="15.6">
      <c r="A1" s="83" t="s">
        <v>249</v>
      </c>
    </row>
    <row r="2" spans="1:9">
      <c r="A2" t="s">
        <v>235</v>
      </c>
      <c r="I2" s="103" t="s">
        <v>175</v>
      </c>
    </row>
    <row r="3" spans="1:9">
      <c r="A3" t="s">
        <v>240</v>
      </c>
    </row>
    <row r="4" spans="1:9">
      <c r="A4" s="35"/>
      <c r="B4" s="38"/>
      <c r="C4" s="38"/>
      <c r="D4" s="37"/>
      <c r="E4" s="38"/>
      <c r="F4" s="38"/>
    </row>
    <row r="5" spans="1:9" ht="12.75" customHeight="1">
      <c r="A5" s="133" t="s">
        <v>106</v>
      </c>
      <c r="B5" s="134"/>
      <c r="C5" s="134"/>
      <c r="D5" s="134"/>
      <c r="E5" s="134"/>
      <c r="F5" s="135"/>
    </row>
    <row r="6" spans="1:9" ht="21.6">
      <c r="A6" s="69"/>
      <c r="B6" s="70" t="s">
        <v>81</v>
      </c>
      <c r="C6" s="70" t="s">
        <v>69</v>
      </c>
      <c r="D6" s="70" t="s">
        <v>87</v>
      </c>
      <c r="E6" s="70" t="s">
        <v>70</v>
      </c>
      <c r="F6" s="70" t="s">
        <v>84</v>
      </c>
      <c r="G6" s="74" t="s">
        <v>98</v>
      </c>
    </row>
    <row r="7" spans="1:9" ht="13.8">
      <c r="A7" s="69" t="s">
        <v>101</v>
      </c>
      <c r="B7" s="112">
        <f>'Total Spending (estimated)'!B8</f>
        <v>18069</v>
      </c>
      <c r="C7" s="112">
        <f>'Total Spending (estimated)'!B9</f>
        <v>1631</v>
      </c>
      <c r="D7" s="112">
        <f>'Total Spending (estimated)'!B10</f>
        <v>1856</v>
      </c>
      <c r="E7" s="112">
        <f>'Total Spending (estimated)'!B11</f>
        <v>2278</v>
      </c>
      <c r="F7" s="112">
        <f>'Total Spending (estimated)'!B12</f>
        <v>924</v>
      </c>
      <c r="G7" s="75">
        <f>SUM(B7:F7)</f>
        <v>24758</v>
      </c>
    </row>
    <row r="8" spans="1:9">
      <c r="A8" s="35" t="s">
        <v>8</v>
      </c>
      <c r="B8" s="80">
        <f>B$7*'Primary Spend by Subject (EPC)'!B7</f>
        <v>27157707</v>
      </c>
      <c r="C8" s="80">
        <f>C$7*'Primary Spend by Subject (EPC)'!C7</f>
        <v>1573915</v>
      </c>
      <c r="D8" s="80">
        <f>D$7*'Primary Spend by Subject (EPC)'!D7</f>
        <v>2336704</v>
      </c>
      <c r="E8" s="80">
        <f>E$7*'Primary Spend by Subject (EPC)'!E7</f>
        <v>2241552</v>
      </c>
      <c r="F8" s="80">
        <f>F$7*'Primary Spend by Subject (EPC)'!F7</f>
        <v>1917300</v>
      </c>
      <c r="G8" s="76">
        <f>SUM(B8:F8)</f>
        <v>35227178</v>
      </c>
    </row>
    <row r="9" spans="1:9">
      <c r="A9" s="35" t="s">
        <v>89</v>
      </c>
      <c r="B9" s="80">
        <f>B$7*'Primary Spend by Subject (EPC)'!B8</f>
        <v>10046364</v>
      </c>
      <c r="C9" s="80">
        <f>C$7*'Primary Spend by Subject (EPC)'!C8</f>
        <v>885633</v>
      </c>
      <c r="D9" s="80">
        <f>D$7*'Primary Spend by Subject (EPC)'!D8</f>
        <v>1605440</v>
      </c>
      <c r="E9" s="80">
        <f>E$7*'Primary Spend by Subject (EPC)'!E8</f>
        <v>1731280</v>
      </c>
      <c r="F9" s="80">
        <f>F$7*'Primary Spend by Subject (EPC)'!F8</f>
        <v>1008084</v>
      </c>
      <c r="G9" s="76">
        <f t="shared" ref="G9:G22" si="0">SUM(B9:F9)</f>
        <v>15276801</v>
      </c>
    </row>
    <row r="10" spans="1:9">
      <c r="A10" s="35" t="s">
        <v>90</v>
      </c>
      <c r="B10" s="80">
        <f>B$7*'Primary Spend by Subject (EPC)'!B9</f>
        <v>6089253</v>
      </c>
      <c r="C10" s="80">
        <f>C$7*'Primary Spend by Subject (EPC)'!C9</f>
        <v>484407</v>
      </c>
      <c r="D10" s="80">
        <f>D$7*'Primary Spend by Subject (EPC)'!D9</f>
        <v>987392</v>
      </c>
      <c r="E10" s="80">
        <f>E$7*'Primary Spend by Subject (EPC)'!E9</f>
        <v>815524</v>
      </c>
      <c r="F10" s="80">
        <f>F$7*'Primary Spend by Subject (EPC)'!F9</f>
        <v>329868</v>
      </c>
      <c r="G10" s="76">
        <f t="shared" si="0"/>
        <v>8706444</v>
      </c>
    </row>
    <row r="11" spans="1:9">
      <c r="A11" s="35" t="s">
        <v>91</v>
      </c>
      <c r="B11" s="80">
        <f>B$7*'Primary Spend by Subject (EPC)'!B10</f>
        <v>2059866</v>
      </c>
      <c r="C11" s="80">
        <f>C$7*'Primary Spend by Subject (EPC)'!C10</f>
        <v>137004</v>
      </c>
      <c r="D11" s="80">
        <f>D$7*'Primary Spend by Subject (EPC)'!D10</f>
        <v>283968</v>
      </c>
      <c r="E11" s="80">
        <f>E$7*'Primary Spend by Subject (EPC)'!E10</f>
        <v>362202</v>
      </c>
      <c r="F11" s="80">
        <f>F$7*'Primary Spend by Subject (EPC)'!F10</f>
        <v>199584</v>
      </c>
      <c r="G11" s="76">
        <f t="shared" si="0"/>
        <v>3042624</v>
      </c>
    </row>
    <row r="12" spans="1:9">
      <c r="A12" s="35" t="s">
        <v>92</v>
      </c>
      <c r="B12" s="80">
        <f>B$7*'Primary Spend by Subject (EPC)'!B11</f>
        <v>4282353</v>
      </c>
      <c r="C12" s="80">
        <f>C$7*'Primary Spend by Subject (EPC)'!C11</f>
        <v>632828</v>
      </c>
      <c r="D12" s="80">
        <f>D$7*'Primary Spend by Subject (EPC)'!D11</f>
        <v>508544</v>
      </c>
      <c r="E12" s="80">
        <f>E$7*'Primary Spend by Subject (EPC)'!E11</f>
        <v>391816</v>
      </c>
      <c r="F12" s="80">
        <f>F$7*'Primary Spend by Subject (EPC)'!F11</f>
        <v>332640</v>
      </c>
      <c r="G12" s="76">
        <f t="shared" si="0"/>
        <v>6148181</v>
      </c>
    </row>
    <row r="13" spans="1:9">
      <c r="A13" s="35" t="s">
        <v>93</v>
      </c>
      <c r="B13" s="80">
        <f>B$7*'Primary Spend by Subject (EPC)'!B12</f>
        <v>650484</v>
      </c>
      <c r="C13" s="80">
        <f>C$7*'Primary Spend by Subject (EPC)'!C12</f>
        <v>101122</v>
      </c>
      <c r="D13" s="80">
        <f>D$7*'Primary Spend by Subject (EPC)'!D12</f>
        <v>768384</v>
      </c>
      <c r="E13" s="80">
        <f>E$7*'Primary Spend by Subject (EPC)'!E12</f>
        <v>528496</v>
      </c>
      <c r="F13" s="80">
        <f>F$7*'Primary Spend by Subject (EPC)'!F12</f>
        <v>221760</v>
      </c>
      <c r="G13" s="76">
        <f t="shared" si="0"/>
        <v>2270246</v>
      </c>
    </row>
    <row r="14" spans="1:9">
      <c r="A14" s="35" t="s">
        <v>13</v>
      </c>
      <c r="B14" s="80">
        <f>B$7*'Primary Spend by Subject (EPC)'!B13</f>
        <v>3595731</v>
      </c>
      <c r="C14" s="80">
        <f>C$7*'Primary Spend by Subject (EPC)'!C13</f>
        <v>231602</v>
      </c>
      <c r="D14" s="80">
        <f>D$7*'Primary Spend by Subject (EPC)'!D13</f>
        <v>567936</v>
      </c>
      <c r="E14" s="80">
        <f>E$7*'Primary Spend by Subject (EPC)'!E13</f>
        <v>505716</v>
      </c>
      <c r="F14" s="80">
        <f>F$7*'Primary Spend by Subject (EPC)'!F13</f>
        <v>173712</v>
      </c>
      <c r="G14" s="76">
        <f t="shared" si="0"/>
        <v>5074697</v>
      </c>
    </row>
    <row r="15" spans="1:9">
      <c r="A15" s="35" t="s">
        <v>11</v>
      </c>
      <c r="B15" s="80">
        <f>B$7*'Primary Spend by Subject (EPC)'!B14</f>
        <v>3324696</v>
      </c>
      <c r="C15" s="80">
        <f>C$7*'Primary Spend by Subject (EPC)'!C14</f>
        <v>233233</v>
      </c>
      <c r="D15" s="80">
        <f>D$7*'Primary Spend by Subject (EPC)'!D14</f>
        <v>560512</v>
      </c>
      <c r="E15" s="80">
        <f>E$7*'Primary Spend by Subject (EPC)'!E14</f>
        <v>332588</v>
      </c>
      <c r="F15" s="80">
        <f>F$7*'Primary Spend by Subject (EPC)'!F14</f>
        <v>184800</v>
      </c>
      <c r="G15" s="76">
        <f t="shared" si="0"/>
        <v>4635829</v>
      </c>
    </row>
    <row r="16" spans="1:9">
      <c r="A16" s="35" t="s">
        <v>95</v>
      </c>
      <c r="B16" s="80">
        <f>B$7*'Primary Spend by Subject (EPC)'!B15</f>
        <v>2746488</v>
      </c>
      <c r="C16" s="80">
        <f>C$7*'Primary Spend by Subject (EPC)'!C15</f>
        <v>203875</v>
      </c>
      <c r="D16" s="80">
        <f>D$7*'Primary Spend by Subject (EPC)'!D15</f>
        <v>295104</v>
      </c>
      <c r="E16" s="80">
        <f>E$7*'Primary Spend by Subject (EPC)'!E15</f>
        <v>207298</v>
      </c>
      <c r="F16" s="80">
        <f>F$7*'Primary Spend by Subject (EPC)'!F15</f>
        <v>191268</v>
      </c>
      <c r="G16" s="76">
        <f t="shared" si="0"/>
        <v>3644033</v>
      </c>
    </row>
    <row r="17" spans="1:7">
      <c r="A17" s="35" t="s">
        <v>34</v>
      </c>
      <c r="B17" s="80">
        <f>B$7*'Primary Spend by Subject (EPC)'!B16</f>
        <v>1734624</v>
      </c>
      <c r="C17" s="80">
        <f>C$7*'Primary Spend by Subject (EPC)'!C16</f>
        <v>125587</v>
      </c>
      <c r="D17" s="80">
        <f>D$7*'Primary Spend by Subject (EPC)'!D16</f>
        <v>213440</v>
      </c>
      <c r="E17" s="80">
        <f>E$7*'Primary Spend by Subject (EPC)'!E16</f>
        <v>152626</v>
      </c>
      <c r="F17" s="80">
        <f>F$7*'Primary Spend by Subject (EPC)'!F16</f>
        <v>72072</v>
      </c>
      <c r="G17" s="76">
        <f t="shared" si="0"/>
        <v>2298349</v>
      </c>
    </row>
    <row r="18" spans="1:7">
      <c r="A18" s="35" t="s">
        <v>18</v>
      </c>
      <c r="B18" s="80">
        <f>B$7*'Primary Spend by Subject (EPC)'!B17</f>
        <v>1752693</v>
      </c>
      <c r="C18" s="80">
        <f>C$7*'Primary Spend by Subject (EPC)'!C17</f>
        <v>174517</v>
      </c>
      <c r="D18" s="80">
        <f>D$7*'Primary Spend by Subject (EPC)'!D17</f>
        <v>436160</v>
      </c>
      <c r="E18" s="80">
        <f>E$7*'Primary Spend by Subject (EPC)'!E17</f>
        <v>195908</v>
      </c>
      <c r="F18" s="80">
        <f>F$7*'Primary Spend by Subject (EPC)'!F17</f>
        <v>81312</v>
      </c>
      <c r="G18" s="76">
        <f t="shared" si="0"/>
        <v>2640590</v>
      </c>
    </row>
    <row r="19" spans="1:7">
      <c r="A19" s="35" t="s">
        <v>43</v>
      </c>
      <c r="B19" s="80">
        <f>B$7*'Primary Spend by Subject (EPC)'!B18</f>
        <v>885381</v>
      </c>
      <c r="C19" s="80">
        <f>C$7*'Primary Spend by Subject (EPC)'!C18</f>
        <v>86443</v>
      </c>
      <c r="D19" s="80">
        <f>D$7*'Primary Spend by Subject (EPC)'!D18</f>
        <v>133632</v>
      </c>
      <c r="E19" s="80">
        <f>E$7*'Primary Spend by Subject (EPC)'!E18</f>
        <v>77452</v>
      </c>
      <c r="F19" s="80">
        <f>F$7*'Primary Spend by Subject (EPC)'!F18</f>
        <v>49896</v>
      </c>
      <c r="G19" s="76">
        <f t="shared" si="0"/>
        <v>1232804</v>
      </c>
    </row>
    <row r="20" spans="1:7">
      <c r="A20" s="35" t="s">
        <v>96</v>
      </c>
      <c r="B20" s="80">
        <f>B$7*'Primary Spend by Subject (EPC)'!B19</f>
        <v>198759</v>
      </c>
      <c r="C20" s="80">
        <f>C$7*'Primary Spend by Subject (EPC)'!C19</f>
        <v>11417</v>
      </c>
      <c r="D20" s="80">
        <f>D$7*'Primary Spend by Subject (EPC)'!D19</f>
        <v>20416</v>
      </c>
      <c r="E20" s="80">
        <f>E$7*'Primary Spend by Subject (EPC)'!E19</f>
        <v>18224</v>
      </c>
      <c r="F20" s="80">
        <f>F$7*'Primary Spend by Subject (EPC)'!F19</f>
        <v>924</v>
      </c>
      <c r="G20" s="76">
        <f t="shared" si="0"/>
        <v>249740</v>
      </c>
    </row>
    <row r="21" spans="1:7">
      <c r="A21" s="35" t="s">
        <v>97</v>
      </c>
      <c r="B21" s="80">
        <f>B$7*'Primary Spend by Subject (EPC)'!B20</f>
        <v>16298238</v>
      </c>
      <c r="C21" s="80">
        <f>C$7*'Primary Spend by Subject (EPC)'!C20</f>
        <v>702961</v>
      </c>
      <c r="D21" s="80">
        <f>D$7*'Primary Spend by Subject (EPC)'!D20</f>
        <v>1870848</v>
      </c>
      <c r="E21" s="80">
        <f>E$7*'Primary Spend by Subject (EPC)'!E20</f>
        <v>924868</v>
      </c>
      <c r="F21" s="80">
        <f>F$7*'Primary Spend by Subject (EPC)'!F20</f>
        <v>217140</v>
      </c>
      <c r="G21" s="76">
        <f t="shared" si="0"/>
        <v>20014055</v>
      </c>
    </row>
    <row r="22" spans="1:7">
      <c r="A22" s="35" t="s">
        <v>98</v>
      </c>
      <c r="B22" s="80">
        <f>SUM(B8:B21)</f>
        <v>80822637</v>
      </c>
      <c r="C22" s="80">
        <f>SUM(C8:C21)</f>
        <v>5584544</v>
      </c>
      <c r="D22" s="80">
        <f>SUM(D8:D21)</f>
        <v>10588480</v>
      </c>
      <c r="E22" s="80">
        <f>SUM(E8:E21)</f>
        <v>8485550</v>
      </c>
      <c r="F22" s="80">
        <f>SUM(F8:F21)</f>
        <v>4980360</v>
      </c>
      <c r="G22" s="76">
        <f t="shared" si="0"/>
        <v>110461571</v>
      </c>
    </row>
    <row r="23" spans="1:7" ht="17.25" customHeight="1" thickBot="1">
      <c r="A23" s="56" t="s">
        <v>105</v>
      </c>
      <c r="B23" s="81">
        <f>'Total Spending (estimated)'!D8</f>
        <v>64235295</v>
      </c>
      <c r="C23" s="81">
        <f>'Total Spending (estimated)'!D9</f>
        <v>4398807</v>
      </c>
      <c r="D23" s="81">
        <f>'Total Spending (estimated)'!D10</f>
        <v>11106304</v>
      </c>
      <c r="E23" s="81">
        <f>'Total Spending (estimated)'!D11</f>
        <v>6651760</v>
      </c>
      <c r="F23" s="81">
        <f>'Total Spending (estimated)'!D12</f>
        <v>4936932</v>
      </c>
      <c r="G23" s="77">
        <f>'Total Spending (estimated)'!D13</f>
        <v>91329098</v>
      </c>
    </row>
    <row r="24" spans="1:7" ht="13.8" thickTop="1"/>
  </sheetData>
  <mergeCells count="1">
    <mergeCell ref="A5:F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workbookViewId="0">
      <selection activeCell="I2" sqref="I2"/>
    </sheetView>
  </sheetViews>
  <sheetFormatPr defaultRowHeight="13.2"/>
  <cols>
    <col min="1" max="1" width="23.88671875" customWidth="1"/>
  </cols>
  <sheetData>
    <row r="1" spans="1:9" ht="15.6">
      <c r="A1" s="83" t="s">
        <v>250</v>
      </c>
    </row>
    <row r="2" spans="1:9">
      <c r="A2" t="s">
        <v>234</v>
      </c>
      <c r="I2" s="103" t="s">
        <v>175</v>
      </c>
    </row>
    <row r="4" spans="1:9" ht="15.6">
      <c r="A4" s="148" t="s">
        <v>100</v>
      </c>
      <c r="B4" s="149"/>
      <c r="C4" s="149"/>
      <c r="D4" s="149"/>
      <c r="E4" s="149"/>
      <c r="F4" s="150"/>
      <c r="G4" s="47"/>
    </row>
    <row r="5" spans="1:9" ht="21">
      <c r="A5" s="48" t="s">
        <v>86</v>
      </c>
      <c r="B5" s="49" t="s">
        <v>81</v>
      </c>
      <c r="C5" s="49" t="s">
        <v>69</v>
      </c>
      <c r="D5" s="49" t="s">
        <v>87</v>
      </c>
      <c r="E5" s="49" t="s">
        <v>70</v>
      </c>
      <c r="F5" s="151" t="s">
        <v>84</v>
      </c>
      <c r="G5" s="152"/>
    </row>
    <row r="6" spans="1:9">
      <c r="A6" s="50" t="s">
        <v>88</v>
      </c>
      <c r="B6" s="51">
        <v>912</v>
      </c>
      <c r="C6" s="51">
        <v>988</v>
      </c>
      <c r="D6" s="51">
        <v>414</v>
      </c>
      <c r="E6" s="51">
        <v>760</v>
      </c>
      <c r="F6" s="151">
        <v>606</v>
      </c>
      <c r="G6" s="152"/>
    </row>
    <row r="7" spans="1:9">
      <c r="A7" s="52" t="s">
        <v>8</v>
      </c>
      <c r="B7" s="53">
        <v>2644</v>
      </c>
      <c r="C7" s="53">
        <v>1659</v>
      </c>
      <c r="D7" s="53">
        <v>1962</v>
      </c>
      <c r="E7" s="53">
        <v>2168</v>
      </c>
      <c r="F7" s="153">
        <v>2947</v>
      </c>
      <c r="G7" s="154"/>
    </row>
    <row r="8" spans="1:9">
      <c r="A8" s="52" t="s">
        <v>89</v>
      </c>
      <c r="B8" s="53">
        <v>2136</v>
      </c>
      <c r="C8" s="53">
        <v>1397</v>
      </c>
      <c r="D8" s="53">
        <v>1724</v>
      </c>
      <c r="E8" s="53">
        <v>1498</v>
      </c>
      <c r="F8" s="146">
        <v>2177</v>
      </c>
      <c r="G8" s="147"/>
    </row>
    <row r="9" spans="1:9">
      <c r="A9" s="52" t="s">
        <v>90</v>
      </c>
      <c r="B9" s="53">
        <v>2482</v>
      </c>
      <c r="C9" s="53">
        <v>1220</v>
      </c>
      <c r="D9" s="53">
        <v>2477</v>
      </c>
      <c r="E9" s="53">
        <v>1693</v>
      </c>
      <c r="F9" s="146">
        <v>2266</v>
      </c>
      <c r="G9" s="147"/>
    </row>
    <row r="10" spans="1:9">
      <c r="A10" s="52" t="s">
        <v>91</v>
      </c>
      <c r="B10" s="54">
        <v>743</v>
      </c>
      <c r="C10" s="54">
        <v>472</v>
      </c>
      <c r="D10" s="53">
        <v>1095</v>
      </c>
      <c r="E10" s="54">
        <v>698</v>
      </c>
      <c r="F10" s="146">
        <v>1227</v>
      </c>
      <c r="G10" s="147"/>
    </row>
    <row r="11" spans="1:9">
      <c r="A11" s="52" t="s">
        <v>92</v>
      </c>
      <c r="B11" s="54">
        <v>431</v>
      </c>
      <c r="C11" s="54">
        <v>494</v>
      </c>
      <c r="D11" s="53">
        <v>740</v>
      </c>
      <c r="E11" s="54">
        <v>725</v>
      </c>
      <c r="F11" s="146">
        <v>1651</v>
      </c>
      <c r="G11" s="147"/>
    </row>
    <row r="12" spans="1:9">
      <c r="A12" s="52" t="s">
        <v>93</v>
      </c>
      <c r="B12" s="53">
        <v>1672</v>
      </c>
      <c r="C12" s="53">
        <v>799</v>
      </c>
      <c r="D12" s="53">
        <v>2062</v>
      </c>
      <c r="E12" s="53">
        <v>1704</v>
      </c>
      <c r="F12" s="146">
        <v>1682</v>
      </c>
      <c r="G12" s="147"/>
    </row>
    <row r="13" spans="1:9">
      <c r="A13" s="52" t="s">
        <v>13</v>
      </c>
      <c r="B13" s="53">
        <v>1204</v>
      </c>
      <c r="C13" s="53">
        <v>782</v>
      </c>
      <c r="D13" s="53">
        <v>1319</v>
      </c>
      <c r="E13" s="54">
        <v>780</v>
      </c>
      <c r="F13" s="146">
        <v>1607</v>
      </c>
      <c r="G13" s="147"/>
    </row>
    <row r="14" spans="1:9">
      <c r="A14" s="52" t="s">
        <v>11</v>
      </c>
      <c r="B14" s="54">
        <v>986</v>
      </c>
      <c r="C14" s="53">
        <v>707</v>
      </c>
      <c r="D14" s="53">
        <v>1396</v>
      </c>
      <c r="E14" s="54">
        <v>746</v>
      </c>
      <c r="F14" s="146">
        <v>1636</v>
      </c>
      <c r="G14" s="147"/>
    </row>
    <row r="15" spans="1:9">
      <c r="A15" s="52" t="s">
        <v>94</v>
      </c>
      <c r="B15" s="54">
        <v>509</v>
      </c>
      <c r="C15" s="54">
        <v>314</v>
      </c>
      <c r="D15" s="53">
        <v>638</v>
      </c>
      <c r="E15" s="54">
        <v>591</v>
      </c>
      <c r="F15" s="144">
        <v>916</v>
      </c>
      <c r="G15" s="145"/>
    </row>
    <row r="16" spans="1:9">
      <c r="A16" s="52" t="s">
        <v>95</v>
      </c>
      <c r="B16" s="54">
        <v>701</v>
      </c>
      <c r="C16" s="54">
        <v>345</v>
      </c>
      <c r="D16" s="54">
        <v>832</v>
      </c>
      <c r="E16" s="54">
        <v>474</v>
      </c>
      <c r="F16" s="146">
        <v>1470</v>
      </c>
      <c r="G16" s="147"/>
    </row>
    <row r="17" spans="1:7">
      <c r="A17" s="52" t="s">
        <v>34</v>
      </c>
      <c r="B17" s="54">
        <v>300</v>
      </c>
      <c r="C17" s="54">
        <v>223</v>
      </c>
      <c r="D17" s="54">
        <v>954</v>
      </c>
      <c r="E17" s="54">
        <v>874</v>
      </c>
      <c r="F17" s="144">
        <v>935</v>
      </c>
      <c r="G17" s="145"/>
    </row>
    <row r="18" spans="1:7">
      <c r="A18" s="52" t="s">
        <v>18</v>
      </c>
      <c r="B18" s="54">
        <v>316</v>
      </c>
      <c r="C18" s="54">
        <v>199</v>
      </c>
      <c r="D18" s="54">
        <v>1275</v>
      </c>
      <c r="E18" s="54">
        <v>646</v>
      </c>
      <c r="F18" s="144">
        <v>615</v>
      </c>
      <c r="G18" s="145"/>
    </row>
    <row r="19" spans="1:7">
      <c r="A19" s="52" t="s">
        <v>43</v>
      </c>
      <c r="B19" s="54">
        <v>350</v>
      </c>
      <c r="C19" s="54">
        <v>359</v>
      </c>
      <c r="D19" s="54">
        <v>398</v>
      </c>
      <c r="E19" s="54">
        <v>772</v>
      </c>
      <c r="F19" s="144">
        <v>647</v>
      </c>
      <c r="G19" s="145"/>
    </row>
    <row r="20" spans="1:7">
      <c r="A20" s="52" t="s">
        <v>96</v>
      </c>
      <c r="B20" s="54">
        <v>420</v>
      </c>
      <c r="C20" s="54">
        <v>350</v>
      </c>
      <c r="D20" s="54">
        <v>639</v>
      </c>
      <c r="E20" s="54">
        <v>248</v>
      </c>
      <c r="F20" s="144">
        <v>640</v>
      </c>
      <c r="G20" s="145"/>
    </row>
    <row r="21" spans="1:7" ht="13.8" thickBot="1">
      <c r="A21" s="52" t="s">
        <v>97</v>
      </c>
      <c r="B21" s="53">
        <v>3393</v>
      </c>
      <c r="C21" s="53">
        <v>2746</v>
      </c>
      <c r="D21" s="53">
        <v>4305</v>
      </c>
      <c r="E21" s="53">
        <v>2836</v>
      </c>
      <c r="F21" s="146">
        <v>3970</v>
      </c>
      <c r="G21" s="147"/>
    </row>
    <row r="22" spans="1:7" ht="16.2" thickTop="1">
      <c r="A22" s="130" t="s">
        <v>237</v>
      </c>
      <c r="B22" s="131"/>
      <c r="C22" s="131"/>
      <c r="D22" s="131"/>
      <c r="E22" s="131"/>
      <c r="F22" s="132"/>
      <c r="G22" s="34"/>
    </row>
    <row r="23" spans="1:7">
      <c r="A23" s="52" t="s">
        <v>8</v>
      </c>
      <c r="B23" s="55">
        <v>2.9</v>
      </c>
      <c r="C23" s="55">
        <v>1.68</v>
      </c>
      <c r="D23" s="55">
        <v>4.74</v>
      </c>
      <c r="E23" s="55">
        <v>2.85</v>
      </c>
      <c r="F23" s="136">
        <v>4.87</v>
      </c>
      <c r="G23" s="137"/>
    </row>
    <row r="24" spans="1:7">
      <c r="A24" s="52" t="s">
        <v>89</v>
      </c>
      <c r="B24" s="55">
        <v>2.34</v>
      </c>
      <c r="C24" s="55">
        <v>1.41</v>
      </c>
      <c r="D24" s="55">
        <v>4.17</v>
      </c>
      <c r="E24" s="55">
        <v>1.97</v>
      </c>
      <c r="F24" s="136">
        <v>3.59</v>
      </c>
      <c r="G24" s="137"/>
    </row>
    <row r="25" spans="1:7">
      <c r="A25" s="52" t="s">
        <v>90</v>
      </c>
      <c r="B25" s="55">
        <v>2.72</v>
      </c>
      <c r="C25" s="55">
        <v>1.23</v>
      </c>
      <c r="D25" s="55">
        <v>5.98</v>
      </c>
      <c r="E25" s="55">
        <v>2.23</v>
      </c>
      <c r="F25" s="136">
        <v>3.74</v>
      </c>
      <c r="G25" s="137"/>
    </row>
    <row r="26" spans="1:7">
      <c r="A26" s="52" t="s">
        <v>91</v>
      </c>
      <c r="B26" s="55">
        <v>0.82</v>
      </c>
      <c r="C26" s="55">
        <v>0.74</v>
      </c>
      <c r="D26" s="55">
        <v>3.22</v>
      </c>
      <c r="E26" s="55">
        <v>1.1499999999999999</v>
      </c>
      <c r="F26" s="136">
        <v>2.67</v>
      </c>
      <c r="G26" s="137"/>
    </row>
    <row r="27" spans="1:7">
      <c r="A27" s="52" t="s">
        <v>92</v>
      </c>
      <c r="B27" s="55">
        <v>0.47</v>
      </c>
      <c r="C27" s="55">
        <v>0.5</v>
      </c>
      <c r="D27" s="55">
        <v>1.79</v>
      </c>
      <c r="E27" s="55">
        <v>0.95</v>
      </c>
      <c r="F27" s="136">
        <v>2.72</v>
      </c>
      <c r="G27" s="137"/>
    </row>
    <row r="28" spans="1:7">
      <c r="A28" s="52" t="s">
        <v>93</v>
      </c>
      <c r="B28" s="55">
        <v>1.83</v>
      </c>
      <c r="C28" s="55">
        <v>0.81</v>
      </c>
      <c r="D28" s="55">
        <v>4.9800000000000004</v>
      </c>
      <c r="E28" s="55">
        <v>2.2400000000000002</v>
      </c>
      <c r="F28" s="136">
        <v>2.78</v>
      </c>
      <c r="G28" s="137"/>
    </row>
    <row r="29" spans="1:7">
      <c r="A29" s="52" t="s">
        <v>13</v>
      </c>
      <c r="B29" s="55">
        <v>1.32</v>
      </c>
      <c r="C29" s="55">
        <v>0.79</v>
      </c>
      <c r="D29" s="55">
        <v>3.19</v>
      </c>
      <c r="E29" s="55">
        <v>1.03</v>
      </c>
      <c r="F29" s="136">
        <v>2.65</v>
      </c>
      <c r="G29" s="137"/>
    </row>
    <row r="30" spans="1:7">
      <c r="A30" s="52" t="s">
        <v>11</v>
      </c>
      <c r="B30" s="55">
        <v>1.08</v>
      </c>
      <c r="C30" s="55">
        <v>0.72</v>
      </c>
      <c r="D30" s="55">
        <v>3.37</v>
      </c>
      <c r="E30" s="55">
        <v>0.98</v>
      </c>
      <c r="F30" s="136">
        <v>2.7</v>
      </c>
      <c r="G30" s="137"/>
    </row>
    <row r="31" spans="1:7">
      <c r="A31" s="52" t="s">
        <v>94</v>
      </c>
      <c r="B31" s="55">
        <v>0.56000000000000005</v>
      </c>
      <c r="C31" s="55">
        <v>0.32</v>
      </c>
      <c r="D31" s="55">
        <v>1.54</v>
      </c>
      <c r="E31" s="55">
        <v>0.78</v>
      </c>
      <c r="F31" s="136">
        <v>1.51</v>
      </c>
      <c r="G31" s="137"/>
    </row>
    <row r="32" spans="1:7">
      <c r="A32" s="52" t="s">
        <v>95</v>
      </c>
      <c r="B32" s="55">
        <v>0.77</v>
      </c>
      <c r="C32" s="55">
        <v>0.35</v>
      </c>
      <c r="D32" s="55">
        <v>2.0099999999999998</v>
      </c>
      <c r="E32" s="55">
        <v>0.62</v>
      </c>
      <c r="F32" s="136">
        <v>2.4300000000000002</v>
      </c>
      <c r="G32" s="137"/>
    </row>
    <row r="33" spans="1:7">
      <c r="A33" s="52" t="s">
        <v>34</v>
      </c>
      <c r="B33" s="55">
        <v>0.33</v>
      </c>
      <c r="C33" s="55">
        <v>0.23</v>
      </c>
      <c r="D33" s="55">
        <v>2.31</v>
      </c>
      <c r="E33" s="55">
        <v>1.1499999999999999</v>
      </c>
      <c r="F33" s="136">
        <v>1.54</v>
      </c>
      <c r="G33" s="137"/>
    </row>
    <row r="34" spans="1:7">
      <c r="A34" s="52" t="s">
        <v>18</v>
      </c>
      <c r="B34" s="55">
        <v>0.35</v>
      </c>
      <c r="C34" s="55">
        <v>0.2</v>
      </c>
      <c r="D34" s="55">
        <v>3.08</v>
      </c>
      <c r="E34" s="55">
        <v>0.85</v>
      </c>
      <c r="F34" s="136">
        <v>1.02</v>
      </c>
      <c r="G34" s="137"/>
    </row>
    <row r="35" spans="1:7">
      <c r="A35" s="52" t="s">
        <v>43</v>
      </c>
      <c r="B35" s="55">
        <v>0.38</v>
      </c>
      <c r="C35" s="55">
        <v>0.36</v>
      </c>
      <c r="D35" s="55">
        <v>0.96</v>
      </c>
      <c r="E35" s="55">
        <v>1.02</v>
      </c>
      <c r="F35" s="136">
        <v>1.07</v>
      </c>
      <c r="G35" s="137"/>
    </row>
    <row r="36" spans="1:7">
      <c r="A36" s="52" t="s">
        <v>96</v>
      </c>
      <c r="B36" s="55">
        <v>0.46</v>
      </c>
      <c r="C36" s="55">
        <v>0.35</v>
      </c>
      <c r="D36" s="55">
        <v>1.54</v>
      </c>
      <c r="E36" s="55">
        <v>0.33</v>
      </c>
      <c r="F36" s="136">
        <v>1.06</v>
      </c>
      <c r="G36" s="137"/>
    </row>
    <row r="37" spans="1:7" ht="13.8" thickBot="1">
      <c r="A37" s="56" t="s">
        <v>97</v>
      </c>
      <c r="B37" s="57">
        <v>3.72</v>
      </c>
      <c r="C37" s="57">
        <v>2.78</v>
      </c>
      <c r="D37" s="57">
        <v>10.4</v>
      </c>
      <c r="E37" s="57">
        <v>3.73</v>
      </c>
      <c r="F37" s="138">
        <v>6.55</v>
      </c>
      <c r="G37" s="139"/>
    </row>
    <row r="38" spans="1:7" ht="13.8" thickTop="1">
      <c r="A38" s="58" t="s">
        <v>98</v>
      </c>
      <c r="B38" s="59">
        <v>20.059999999999999</v>
      </c>
      <c r="C38" s="59">
        <v>12.21</v>
      </c>
      <c r="D38" s="59">
        <v>52.71</v>
      </c>
      <c r="E38" s="59">
        <v>22.34</v>
      </c>
      <c r="F38" s="140">
        <v>40.26</v>
      </c>
      <c r="G38" s="141"/>
    </row>
    <row r="39" spans="1:7" ht="13.8" thickBot="1">
      <c r="A39" s="56" t="s">
        <v>99</v>
      </c>
      <c r="B39" s="60">
        <v>23.35</v>
      </c>
      <c r="C39" s="60">
        <v>16.21</v>
      </c>
      <c r="D39" s="60">
        <v>41.89</v>
      </c>
      <c r="E39" s="60">
        <v>27.52</v>
      </c>
      <c r="F39" s="142">
        <v>47.85</v>
      </c>
      <c r="G39" s="143"/>
    </row>
    <row r="40" spans="1:7" ht="13.8" thickTop="1"/>
  </sheetData>
  <mergeCells count="36">
    <mergeCell ref="A4:F4"/>
    <mergeCell ref="F5:G5"/>
    <mergeCell ref="F6:G6"/>
    <mergeCell ref="F7:G7"/>
    <mergeCell ref="F12:G12"/>
    <mergeCell ref="F13:G13"/>
    <mergeCell ref="F14:G14"/>
    <mergeCell ref="F8:G8"/>
    <mergeCell ref="F9:G9"/>
    <mergeCell ref="F10:G10"/>
    <mergeCell ref="F11:G11"/>
    <mergeCell ref="F18:G18"/>
    <mergeCell ref="F19:G19"/>
    <mergeCell ref="F20:G20"/>
    <mergeCell ref="F21:G21"/>
    <mergeCell ref="F15:G15"/>
    <mergeCell ref="F16:G16"/>
    <mergeCell ref="F17:G17"/>
    <mergeCell ref="F29:G29"/>
    <mergeCell ref="F30:G30"/>
    <mergeCell ref="F31:G31"/>
    <mergeCell ref="A22:F22"/>
    <mergeCell ref="F26:G26"/>
    <mergeCell ref="F27:G27"/>
    <mergeCell ref="F28:G28"/>
    <mergeCell ref="F23:G23"/>
    <mergeCell ref="F24:G24"/>
    <mergeCell ref="F25:G25"/>
    <mergeCell ref="F36:G36"/>
    <mergeCell ref="F37:G37"/>
    <mergeCell ref="F38:G38"/>
    <mergeCell ref="F39:G39"/>
    <mergeCell ref="F32:G32"/>
    <mergeCell ref="F33:G33"/>
    <mergeCell ref="F34:G34"/>
    <mergeCell ref="F35:G35"/>
  </mergeCells>
  <phoneticPr fontId="0" type="noConversion"/>
  <hyperlinks>
    <hyperlink ref="I2" location="Contents!A1" display="Back to contents"/>
  </hyperlinks>
  <pageMargins left="0.75" right="0.75" top="1" bottom="1" header="0.5" footer="0.5"/>
  <pageSetup paperSize="9"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I2" sqref="I2"/>
    </sheetView>
  </sheetViews>
  <sheetFormatPr defaultRowHeight="13.2"/>
  <cols>
    <col min="1" max="1" width="23.88671875" customWidth="1"/>
    <col min="2" max="2" width="9.44140625" bestFit="1" customWidth="1"/>
    <col min="7" max="7" width="11.5546875" customWidth="1"/>
  </cols>
  <sheetData>
    <row r="1" spans="1:9" ht="17.399999999999999">
      <c r="A1" s="14" t="s">
        <v>251</v>
      </c>
    </row>
    <row r="2" spans="1:9">
      <c r="A2" t="s">
        <v>238</v>
      </c>
      <c r="I2" s="103" t="s">
        <v>175</v>
      </c>
    </row>
    <row r="3" spans="1:9">
      <c r="A3" t="s">
        <v>239</v>
      </c>
    </row>
    <row r="4" spans="1:9">
      <c r="A4" s="35"/>
      <c r="B4" s="68"/>
      <c r="C4" s="68"/>
      <c r="D4" s="68"/>
      <c r="E4" s="68"/>
      <c r="F4" s="68"/>
    </row>
    <row r="5" spans="1:9" ht="13.8">
      <c r="A5" s="133" t="s">
        <v>104</v>
      </c>
      <c r="B5" s="134"/>
      <c r="C5" s="134"/>
      <c r="D5" s="134"/>
      <c r="E5" s="134"/>
      <c r="F5" s="135"/>
    </row>
    <row r="6" spans="1:9" ht="21.6">
      <c r="A6" s="69"/>
      <c r="B6" s="70" t="s">
        <v>81</v>
      </c>
      <c r="C6" s="70" t="s">
        <v>69</v>
      </c>
      <c r="D6" s="70" t="s">
        <v>87</v>
      </c>
      <c r="E6" s="70" t="s">
        <v>70</v>
      </c>
      <c r="F6" s="70" t="s">
        <v>84</v>
      </c>
      <c r="G6" s="74" t="s">
        <v>98</v>
      </c>
    </row>
    <row r="7" spans="1:9" ht="13.8">
      <c r="A7" s="69" t="s">
        <v>101</v>
      </c>
      <c r="B7" s="112">
        <f>'Total Spending (estimated)'!B17</f>
        <v>3481</v>
      </c>
      <c r="C7" s="112">
        <f>'Total Spending (estimated)'!B18</f>
        <v>229</v>
      </c>
      <c r="D7" s="112">
        <f>'Total Spending (estimated)'!B19</f>
        <v>349</v>
      </c>
      <c r="E7" s="112">
        <f>'Total Spending (estimated)'!B20</f>
        <v>389</v>
      </c>
      <c r="F7" s="112">
        <f>'Total Spending (estimated)'!B21</f>
        <v>238</v>
      </c>
      <c r="G7" s="113">
        <f>SUM(B7:F7)</f>
        <v>4686</v>
      </c>
    </row>
    <row r="8" spans="1:9">
      <c r="A8" s="52" t="s">
        <v>8</v>
      </c>
      <c r="B8" s="71">
        <f>B$7*'Secondary spend by Subject- EPC'!B7</f>
        <v>9203764</v>
      </c>
      <c r="C8" s="71">
        <f>C$7*'Secondary spend by Subject- EPC'!C7</f>
        <v>379911</v>
      </c>
      <c r="D8" s="71">
        <f>D$7*'Secondary spend by Subject- EPC'!D7</f>
        <v>684738</v>
      </c>
      <c r="E8" s="71">
        <f>E$7*'Secondary spend by Subject- EPC'!E7</f>
        <v>843352</v>
      </c>
      <c r="F8" s="71">
        <f>F$7*'Secondary spend by Subject- EPC'!F7</f>
        <v>701386</v>
      </c>
      <c r="G8" s="76">
        <f>SUM(B8:F8)</f>
        <v>11813151</v>
      </c>
    </row>
    <row r="9" spans="1:9">
      <c r="A9" s="52" t="s">
        <v>89</v>
      </c>
      <c r="B9" s="71">
        <f>B$7*'Secondary spend by Subject- EPC'!B8</f>
        <v>7435416</v>
      </c>
      <c r="C9" s="71">
        <f>C$7*'Secondary spend by Subject- EPC'!C8</f>
        <v>319913</v>
      </c>
      <c r="D9" s="71">
        <f>D$7*'Secondary spend by Subject- EPC'!D8</f>
        <v>601676</v>
      </c>
      <c r="E9" s="71">
        <f>E$7*'Secondary spend by Subject- EPC'!E8</f>
        <v>582722</v>
      </c>
      <c r="F9" s="71">
        <f>F$7*'Secondary spend by Subject- EPC'!F8</f>
        <v>518126</v>
      </c>
      <c r="G9" s="76">
        <f t="shared" ref="G9:G22" si="0">SUM(B9:F9)</f>
        <v>9457853</v>
      </c>
    </row>
    <row r="10" spans="1:9">
      <c r="A10" s="52" t="s">
        <v>90</v>
      </c>
      <c r="B10" s="71">
        <f>B$7*'Secondary spend by Subject- EPC'!B9</f>
        <v>8639842</v>
      </c>
      <c r="C10" s="71">
        <f>C$7*'Secondary spend by Subject- EPC'!C9</f>
        <v>279380</v>
      </c>
      <c r="D10" s="71">
        <f>D$7*'Secondary spend by Subject- EPC'!D9</f>
        <v>864473</v>
      </c>
      <c r="E10" s="71">
        <f>E$7*'Secondary spend by Subject- EPC'!E9</f>
        <v>658577</v>
      </c>
      <c r="F10" s="71">
        <f>F$7*'Secondary spend by Subject- EPC'!F9</f>
        <v>539308</v>
      </c>
      <c r="G10" s="76">
        <f t="shared" si="0"/>
        <v>10981580</v>
      </c>
    </row>
    <row r="11" spans="1:9">
      <c r="A11" s="52" t="s">
        <v>91</v>
      </c>
      <c r="B11" s="71">
        <f>B$7*'Secondary spend by Subject- EPC'!B10</f>
        <v>2586383</v>
      </c>
      <c r="C11" s="71">
        <f>C$7*'Secondary spend by Subject- EPC'!C10</f>
        <v>108088</v>
      </c>
      <c r="D11" s="71">
        <f>D$7*'Secondary spend by Subject- EPC'!D10</f>
        <v>382155</v>
      </c>
      <c r="E11" s="71">
        <f>E$7*'Secondary spend by Subject- EPC'!E10</f>
        <v>271522</v>
      </c>
      <c r="F11" s="71">
        <f>F$7*'Secondary spend by Subject- EPC'!F10</f>
        <v>292026</v>
      </c>
      <c r="G11" s="76">
        <f t="shared" si="0"/>
        <v>3640174</v>
      </c>
    </row>
    <row r="12" spans="1:9">
      <c r="A12" s="52" t="s">
        <v>92</v>
      </c>
      <c r="B12" s="71">
        <f>B$7*'Secondary spend by Subject- EPC'!B11</f>
        <v>1500311</v>
      </c>
      <c r="C12" s="71">
        <f>C$7*'Secondary spend by Subject- EPC'!C11</f>
        <v>113126</v>
      </c>
      <c r="D12" s="71">
        <f>D$7*'Secondary spend by Subject- EPC'!D11</f>
        <v>258260</v>
      </c>
      <c r="E12" s="71">
        <f>E$7*'Secondary spend by Subject- EPC'!E11</f>
        <v>282025</v>
      </c>
      <c r="F12" s="71">
        <f>F$7*'Secondary spend by Subject- EPC'!F11</f>
        <v>392938</v>
      </c>
      <c r="G12" s="76">
        <f t="shared" si="0"/>
        <v>2546660</v>
      </c>
    </row>
    <row r="13" spans="1:9">
      <c r="A13" s="52" t="s">
        <v>93</v>
      </c>
      <c r="B13" s="71">
        <f>B$7*'Secondary spend by Subject- EPC'!B12</f>
        <v>5820232</v>
      </c>
      <c r="C13" s="71">
        <f>C$7*'Secondary spend by Subject- EPC'!C12</f>
        <v>182971</v>
      </c>
      <c r="D13" s="71">
        <f>D$7*'Secondary spend by Subject- EPC'!D12</f>
        <v>719638</v>
      </c>
      <c r="E13" s="71">
        <f>E$7*'Secondary spend by Subject- EPC'!E12</f>
        <v>662856</v>
      </c>
      <c r="F13" s="71">
        <f>F$7*'Secondary spend by Subject- EPC'!F12</f>
        <v>400316</v>
      </c>
      <c r="G13" s="76">
        <f t="shared" si="0"/>
        <v>7786013</v>
      </c>
    </row>
    <row r="14" spans="1:9">
      <c r="A14" s="52" t="s">
        <v>13</v>
      </c>
      <c r="B14" s="71">
        <f>B$7*'Secondary spend by Subject- EPC'!B13</f>
        <v>4191124</v>
      </c>
      <c r="C14" s="71">
        <f>C$7*'Secondary spend by Subject- EPC'!C13</f>
        <v>179078</v>
      </c>
      <c r="D14" s="71">
        <f>D$7*'Secondary spend by Subject- EPC'!D13</f>
        <v>460331</v>
      </c>
      <c r="E14" s="71">
        <f>E$7*'Secondary spend by Subject- EPC'!E13</f>
        <v>303420</v>
      </c>
      <c r="F14" s="71">
        <f>F$7*'Secondary spend by Subject- EPC'!F13</f>
        <v>382466</v>
      </c>
      <c r="G14" s="76">
        <f t="shared" si="0"/>
        <v>5516419</v>
      </c>
    </row>
    <row r="15" spans="1:9">
      <c r="A15" s="52" t="s">
        <v>11</v>
      </c>
      <c r="B15" s="71">
        <f>B$7*'Secondary spend by Subject- EPC'!B14</f>
        <v>3432266</v>
      </c>
      <c r="C15" s="71">
        <f>C$7*'Secondary spend by Subject- EPC'!C14</f>
        <v>161903</v>
      </c>
      <c r="D15" s="71">
        <f>D$7*'Secondary spend by Subject- EPC'!D14</f>
        <v>487204</v>
      </c>
      <c r="E15" s="71">
        <f>E$7*'Secondary spend by Subject- EPC'!E14</f>
        <v>290194</v>
      </c>
      <c r="F15" s="71">
        <f>F$7*'Secondary spend by Subject- EPC'!F14</f>
        <v>389368</v>
      </c>
      <c r="G15" s="76">
        <f t="shared" si="0"/>
        <v>4760935</v>
      </c>
    </row>
    <row r="16" spans="1:9">
      <c r="A16" s="52" t="s">
        <v>94</v>
      </c>
      <c r="B16" s="71">
        <f>B$7*'Secondary spend by Subject- EPC'!B15</f>
        <v>1771829</v>
      </c>
      <c r="C16" s="71">
        <f>C$7*'Secondary spend by Subject- EPC'!C15</f>
        <v>71906</v>
      </c>
      <c r="D16" s="71">
        <f>D$7*'Secondary spend by Subject- EPC'!D15</f>
        <v>222662</v>
      </c>
      <c r="E16" s="71">
        <f>E$7*'Secondary spend by Subject- EPC'!E15</f>
        <v>229899</v>
      </c>
      <c r="F16" s="71">
        <f>F$7*'Secondary spend by Subject- EPC'!F15</f>
        <v>218008</v>
      </c>
      <c r="G16" s="76">
        <f t="shared" si="0"/>
        <v>2514304</v>
      </c>
    </row>
    <row r="17" spans="1:7">
      <c r="A17" s="52" t="s">
        <v>95</v>
      </c>
      <c r="B17" s="71">
        <f>B$7*'Secondary spend by Subject- EPC'!B16</f>
        <v>2440181</v>
      </c>
      <c r="C17" s="71">
        <f>C$7*'Secondary spend by Subject- EPC'!C16</f>
        <v>79005</v>
      </c>
      <c r="D17" s="71">
        <f>D$7*'Secondary spend by Subject- EPC'!D16</f>
        <v>290368</v>
      </c>
      <c r="E17" s="71">
        <f>E$7*'Secondary spend by Subject- EPC'!E16</f>
        <v>184386</v>
      </c>
      <c r="F17" s="71">
        <f>F$7*'Secondary spend by Subject- EPC'!F16</f>
        <v>349860</v>
      </c>
      <c r="G17" s="76">
        <f t="shared" si="0"/>
        <v>3343800</v>
      </c>
    </row>
    <row r="18" spans="1:7">
      <c r="A18" s="52" t="s">
        <v>34</v>
      </c>
      <c r="B18" s="71">
        <f>B$7*'Secondary spend by Subject- EPC'!B17</f>
        <v>1044300</v>
      </c>
      <c r="C18" s="71">
        <f>C$7*'Secondary spend by Subject- EPC'!C17</f>
        <v>51067</v>
      </c>
      <c r="D18" s="71">
        <f>D$7*'Secondary spend by Subject- EPC'!D17</f>
        <v>332946</v>
      </c>
      <c r="E18" s="71">
        <f>E$7*'Secondary spend by Subject- EPC'!E17</f>
        <v>339986</v>
      </c>
      <c r="F18" s="71">
        <f>F$7*'Secondary spend by Subject- EPC'!F17</f>
        <v>222530</v>
      </c>
      <c r="G18" s="76">
        <f t="shared" si="0"/>
        <v>1990829</v>
      </c>
    </row>
    <row r="19" spans="1:7">
      <c r="A19" s="52" t="s">
        <v>18</v>
      </c>
      <c r="B19" s="71">
        <f>B$7*'Secondary spend by Subject- EPC'!B18</f>
        <v>1099996</v>
      </c>
      <c r="C19" s="71">
        <f>C$7*'Secondary spend by Subject- EPC'!C18</f>
        <v>45571</v>
      </c>
      <c r="D19" s="71">
        <f>D$7*'Secondary spend by Subject- EPC'!D18</f>
        <v>444975</v>
      </c>
      <c r="E19" s="71">
        <f>E$7*'Secondary spend by Subject- EPC'!E18</f>
        <v>251294</v>
      </c>
      <c r="F19" s="71">
        <f>F$7*'Secondary spend by Subject- EPC'!F18</f>
        <v>146370</v>
      </c>
      <c r="G19" s="76">
        <f t="shared" si="0"/>
        <v>1988206</v>
      </c>
    </row>
    <row r="20" spans="1:7">
      <c r="A20" s="52" t="s">
        <v>43</v>
      </c>
      <c r="B20" s="71">
        <f>B$7*'Secondary spend by Subject- EPC'!B19</f>
        <v>1218350</v>
      </c>
      <c r="C20" s="71">
        <f>C$7*'Secondary spend by Subject- EPC'!C19</f>
        <v>82211</v>
      </c>
      <c r="D20" s="71">
        <f>D$7*'Secondary spend by Subject- EPC'!D19</f>
        <v>138902</v>
      </c>
      <c r="E20" s="71">
        <f>E$7*'Secondary spend by Subject- EPC'!E19</f>
        <v>300308</v>
      </c>
      <c r="F20" s="71">
        <f>F$7*'Secondary spend by Subject- EPC'!F19</f>
        <v>153986</v>
      </c>
      <c r="G20" s="76">
        <f t="shared" si="0"/>
        <v>1893757</v>
      </c>
    </row>
    <row r="21" spans="1:7">
      <c r="A21" s="52" t="s">
        <v>96</v>
      </c>
      <c r="B21" s="71">
        <f>B$7*'Secondary spend by Subject- EPC'!B20</f>
        <v>1462020</v>
      </c>
      <c r="C21" s="71">
        <f>C$7*'Secondary spend by Subject- EPC'!C20</f>
        <v>80150</v>
      </c>
      <c r="D21" s="71">
        <f>D$7*'Secondary spend by Subject- EPC'!D20</f>
        <v>223011</v>
      </c>
      <c r="E21" s="71">
        <f>E$7*'Secondary spend by Subject- EPC'!E20</f>
        <v>96472</v>
      </c>
      <c r="F21" s="71">
        <f>F$7*'Secondary spend by Subject- EPC'!F20</f>
        <v>152320</v>
      </c>
      <c r="G21" s="76">
        <f t="shared" si="0"/>
        <v>2013973</v>
      </c>
    </row>
    <row r="22" spans="1:7" ht="13.8" thickBot="1">
      <c r="A22" s="56" t="s">
        <v>97</v>
      </c>
      <c r="B22" s="71">
        <f>B$7*'Secondary spend by Subject- EPC'!B21</f>
        <v>11811033</v>
      </c>
      <c r="C22" s="71">
        <f>C$7*'Secondary spend by Subject- EPC'!C21</f>
        <v>628834</v>
      </c>
      <c r="D22" s="71">
        <f>D$7*'Secondary spend by Subject- EPC'!D21</f>
        <v>1502445</v>
      </c>
      <c r="E22" s="71">
        <f>E$7*'Secondary spend by Subject- EPC'!E21</f>
        <v>1103204</v>
      </c>
      <c r="F22" s="71">
        <f>F$7*'Secondary spend by Subject- EPC'!F21</f>
        <v>944860</v>
      </c>
      <c r="G22" s="76">
        <f t="shared" si="0"/>
        <v>15990376</v>
      </c>
    </row>
    <row r="23" spans="1:7" ht="13.8" thickTop="1">
      <c r="A23" s="58" t="s">
        <v>98</v>
      </c>
      <c r="B23" s="72">
        <f t="shared" ref="B23:G23" si="1">SUM(B8:B22)</f>
        <v>63657047</v>
      </c>
      <c r="C23" s="72">
        <f t="shared" si="1"/>
        <v>2763114</v>
      </c>
      <c r="D23" s="72">
        <f t="shared" si="1"/>
        <v>7613784</v>
      </c>
      <c r="E23" s="72">
        <f t="shared" si="1"/>
        <v>6400217</v>
      </c>
      <c r="F23" s="72">
        <f t="shared" si="1"/>
        <v>5803868</v>
      </c>
      <c r="G23" s="72">
        <f t="shared" si="1"/>
        <v>86238030</v>
      </c>
    </row>
    <row r="24" spans="1:7" ht="18" customHeight="1" thickBot="1">
      <c r="A24" s="56" t="s">
        <v>105</v>
      </c>
      <c r="B24" s="73">
        <f>'Total Spending (estimated)'!D17</f>
        <v>67987411</v>
      </c>
      <c r="C24" s="73">
        <f>'Total Spending (estimated)'!D18</f>
        <v>3568736</v>
      </c>
      <c r="D24" s="73">
        <f>'Total Spending (estimated)'!D19</f>
        <v>7287469</v>
      </c>
      <c r="E24" s="73">
        <f>'Total Spending (estimated)'!D20</f>
        <v>7815788</v>
      </c>
      <c r="F24" s="73">
        <f>'Total Spending (estimated)'!D21</f>
        <v>6474790</v>
      </c>
      <c r="G24" s="77">
        <f>'Total Spending (estimated)'!D22</f>
        <v>93134194</v>
      </c>
    </row>
    <row r="25" spans="1:7" ht="13.8" thickTop="1"/>
  </sheetData>
  <mergeCells count="1">
    <mergeCell ref="A5:F5"/>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workbookViewId="0">
      <selection activeCell="I2" sqref="I2"/>
    </sheetView>
  </sheetViews>
  <sheetFormatPr defaultRowHeight="13.2"/>
  <cols>
    <col min="2" max="2" width="15.109375" customWidth="1"/>
  </cols>
  <sheetData>
    <row r="1" spans="1:9" ht="15.6">
      <c r="A1" s="9" t="s">
        <v>242</v>
      </c>
    </row>
    <row r="2" spans="1:9">
      <c r="A2" t="s">
        <v>243</v>
      </c>
      <c r="I2" s="103" t="s">
        <v>175</v>
      </c>
    </row>
    <row r="4" spans="1:9" s="2" customFormat="1">
      <c r="A4" s="2" t="s">
        <v>244</v>
      </c>
      <c r="C4" s="12" t="s">
        <v>67</v>
      </c>
      <c r="D4" s="12" t="s">
        <v>68</v>
      </c>
      <c r="E4" s="12" t="s">
        <v>69</v>
      </c>
      <c r="F4" s="12" t="s">
        <v>70</v>
      </c>
      <c r="G4" s="12" t="s">
        <v>71</v>
      </c>
    </row>
    <row r="5" spans="1:9">
      <c r="A5" t="s">
        <v>60</v>
      </c>
    </row>
    <row r="6" spans="1:9">
      <c r="B6" t="s">
        <v>61</v>
      </c>
      <c r="C6" s="10">
        <v>3576</v>
      </c>
      <c r="D6" s="10">
        <v>494</v>
      </c>
      <c r="E6" s="10">
        <v>40</v>
      </c>
      <c r="F6" s="10">
        <v>2586</v>
      </c>
      <c r="G6" s="10">
        <v>456</v>
      </c>
      <c r="H6" s="11"/>
    </row>
    <row r="7" spans="1:9">
      <c r="B7" t="s">
        <v>62</v>
      </c>
      <c r="C7" s="10">
        <v>22800</v>
      </c>
      <c r="D7" s="10">
        <v>17985</v>
      </c>
      <c r="E7" s="10">
        <v>1624</v>
      </c>
      <c r="F7" s="10">
        <v>2271</v>
      </c>
      <c r="G7" s="10">
        <v>920</v>
      </c>
      <c r="H7" s="11"/>
    </row>
    <row r="8" spans="1:9">
      <c r="B8" t="s">
        <v>63</v>
      </c>
      <c r="C8" s="10">
        <v>4306</v>
      </c>
      <c r="D8" s="10">
        <v>3457</v>
      </c>
      <c r="E8" s="10">
        <v>227</v>
      </c>
      <c r="F8" s="10">
        <v>387</v>
      </c>
      <c r="G8" s="10">
        <v>235</v>
      </c>
      <c r="H8" s="11"/>
    </row>
    <row r="9" spans="1:9">
      <c r="A9" t="s">
        <v>64</v>
      </c>
      <c r="C9" s="10">
        <v>2409</v>
      </c>
      <c r="D9" s="10">
        <v>2206</v>
      </c>
      <c r="E9" s="10">
        <v>56</v>
      </c>
      <c r="F9" s="10">
        <v>122</v>
      </c>
      <c r="G9" s="10">
        <v>25</v>
      </c>
      <c r="H9" s="11"/>
    </row>
    <row r="10" spans="1:9">
      <c r="A10" t="s">
        <v>65</v>
      </c>
      <c r="C10" s="10">
        <v>1483</v>
      </c>
      <c r="D10" s="10">
        <v>1161</v>
      </c>
      <c r="E10" s="13">
        <v>44</v>
      </c>
      <c r="F10" s="10">
        <v>230</v>
      </c>
      <c r="G10" s="10">
        <v>48</v>
      </c>
      <c r="H10" s="11"/>
    </row>
    <row r="11" spans="1:9" s="2" customFormat="1">
      <c r="A11" s="2" t="s">
        <v>66</v>
      </c>
      <c r="C11" s="11">
        <v>34914</v>
      </c>
      <c r="D11" s="11">
        <v>25615</v>
      </c>
      <c r="E11" s="2">
        <v>2019</v>
      </c>
      <c r="F11" s="11">
        <v>5596</v>
      </c>
      <c r="G11" s="11">
        <v>1684</v>
      </c>
      <c r="H11" s="11"/>
    </row>
    <row r="14" spans="1:9">
      <c r="A14" s="2" t="s">
        <v>111</v>
      </c>
      <c r="B14" s="2"/>
      <c r="C14" s="12" t="s">
        <v>67</v>
      </c>
      <c r="D14" s="12" t="s">
        <v>68</v>
      </c>
      <c r="E14" s="12" t="s">
        <v>69</v>
      </c>
      <c r="F14" s="12" t="s">
        <v>70</v>
      </c>
      <c r="G14" s="12" t="s">
        <v>71</v>
      </c>
    </row>
    <row r="15" spans="1:9">
      <c r="A15" t="s">
        <v>60</v>
      </c>
    </row>
    <row r="16" spans="1:9">
      <c r="B16" t="s">
        <v>61</v>
      </c>
      <c r="C16" s="10">
        <v>155</v>
      </c>
      <c r="D16" s="10">
        <v>42</v>
      </c>
      <c r="E16" s="10">
        <v>2.4</v>
      </c>
      <c r="F16" s="10">
        <v>98.8</v>
      </c>
      <c r="G16" s="10">
        <v>11</v>
      </c>
      <c r="H16" s="11"/>
    </row>
    <row r="17" spans="1:8">
      <c r="B17" t="s">
        <v>62</v>
      </c>
      <c r="C17" s="10">
        <v>5246</v>
      </c>
      <c r="D17" s="10">
        <v>4363</v>
      </c>
      <c r="E17" s="10">
        <v>283</v>
      </c>
      <c r="F17" s="10">
        <v>421</v>
      </c>
      <c r="G17" s="10">
        <v>179</v>
      </c>
      <c r="H17" s="11"/>
    </row>
    <row r="18" spans="1:8">
      <c r="B18" t="s">
        <v>63</v>
      </c>
      <c r="C18" s="10">
        <v>3949</v>
      </c>
      <c r="D18" s="10">
        <v>3264</v>
      </c>
      <c r="E18" s="10">
        <v>212</v>
      </c>
      <c r="F18" s="10">
        <v>318</v>
      </c>
      <c r="G18" s="10">
        <v>155.6</v>
      </c>
      <c r="H18" s="11"/>
    </row>
    <row r="19" spans="1:8">
      <c r="A19" t="s">
        <v>64</v>
      </c>
      <c r="C19" s="10">
        <v>635</v>
      </c>
      <c r="D19" s="10">
        <v>595</v>
      </c>
      <c r="E19" s="10">
        <v>9.5</v>
      </c>
      <c r="F19" s="10">
        <v>29.2</v>
      </c>
      <c r="G19" s="10">
        <v>1.2</v>
      </c>
      <c r="H19" s="11"/>
    </row>
    <row r="20" spans="1:8">
      <c r="A20" t="s">
        <v>65</v>
      </c>
      <c r="C20" s="10">
        <v>112</v>
      </c>
      <c r="D20" s="10">
        <v>95</v>
      </c>
      <c r="E20" s="10">
        <v>3.8</v>
      </c>
      <c r="F20" s="10">
        <v>9.4</v>
      </c>
      <c r="G20" s="10">
        <v>4.7</v>
      </c>
      <c r="H20" s="11"/>
    </row>
    <row r="21" spans="1:8">
      <c r="A21" s="2" t="s">
        <v>66</v>
      </c>
      <c r="B21" s="2"/>
      <c r="C21" s="11">
        <v>10107</v>
      </c>
      <c r="D21" s="11">
        <v>8369</v>
      </c>
      <c r="E21" s="11">
        <v>510</v>
      </c>
      <c r="F21" s="11">
        <v>876</v>
      </c>
      <c r="G21" s="11">
        <v>351.8</v>
      </c>
      <c r="H21" s="11"/>
    </row>
  </sheetData>
  <phoneticPr fontId="0" type="noConversion"/>
  <hyperlinks>
    <hyperlink ref="I2" location="Contents!A1" display="Back to contents"/>
  </hyperlinks>
  <pageMargins left="0.75" right="0.75" top="1" bottom="1" header="0.5" footer="0.5"/>
  <pageSetup paperSize="9" orientation="landscape" horizontalDpi="4294967293"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I2" sqref="I2"/>
    </sheetView>
  </sheetViews>
  <sheetFormatPr defaultRowHeight="13.2"/>
  <sheetData>
    <row r="1" spans="1:11" ht="15.6">
      <c r="A1" s="9" t="s">
        <v>156</v>
      </c>
      <c r="B1" s="9"/>
      <c r="C1" s="9"/>
      <c r="D1" s="9"/>
      <c r="E1" s="9"/>
      <c r="F1" s="9"/>
      <c r="G1" s="9"/>
      <c r="H1" s="9"/>
      <c r="I1" s="9"/>
      <c r="J1" s="9"/>
      <c r="K1" s="8"/>
    </row>
    <row r="2" spans="1:11" ht="15.6">
      <c r="A2" s="104" t="s">
        <v>176</v>
      </c>
      <c r="B2" s="9"/>
      <c r="C2" s="9"/>
      <c r="D2" s="9"/>
      <c r="E2" s="9"/>
      <c r="F2" s="9"/>
      <c r="G2" s="9"/>
      <c r="H2" s="9"/>
      <c r="I2" s="103" t="s">
        <v>175</v>
      </c>
      <c r="J2" s="9"/>
      <c r="K2" s="8"/>
    </row>
    <row r="3" spans="1:11" ht="13.8">
      <c r="A3" s="120" t="s">
        <v>145</v>
      </c>
      <c r="B3" s="120"/>
      <c r="C3" s="120"/>
      <c r="D3" s="120"/>
      <c r="E3" s="120"/>
      <c r="F3" s="120"/>
      <c r="G3" s="120"/>
      <c r="H3" s="120"/>
      <c r="I3" s="120"/>
      <c r="J3" s="120"/>
      <c r="K3" s="8"/>
    </row>
    <row r="4" spans="1:11" ht="13.8">
      <c r="B4" s="93"/>
      <c r="C4" s="93"/>
      <c r="D4" s="93"/>
      <c r="E4" s="93"/>
      <c r="F4" s="93"/>
      <c r="G4" s="93"/>
      <c r="H4" s="93"/>
      <c r="I4" s="8"/>
      <c r="J4" s="8"/>
    </row>
    <row r="5" spans="1:11" ht="13.8">
      <c r="A5" s="8"/>
      <c r="B5" s="8"/>
      <c r="C5" s="8"/>
      <c r="D5" s="96">
        <v>1996</v>
      </c>
      <c r="E5" s="96">
        <v>1997</v>
      </c>
      <c r="F5" s="96">
        <v>1998</v>
      </c>
      <c r="G5" s="96">
        <v>1999</v>
      </c>
      <c r="H5" s="96">
        <v>2000</v>
      </c>
      <c r="I5" s="96">
        <v>2001</v>
      </c>
      <c r="J5" s="96">
        <v>2002</v>
      </c>
    </row>
    <row r="6" spans="1:11" ht="13.8">
      <c r="A6" s="94" t="s">
        <v>146</v>
      </c>
      <c r="B6" s="8"/>
      <c r="C6" s="8"/>
      <c r="D6" s="93"/>
      <c r="E6" s="97"/>
      <c r="F6" s="97"/>
      <c r="G6" s="97"/>
      <c r="H6" s="94"/>
      <c r="I6" s="98"/>
      <c r="J6" s="96"/>
    </row>
    <row r="7" spans="1:11" ht="13.8">
      <c r="A7" s="8"/>
      <c r="B7" s="8"/>
      <c r="C7" s="8"/>
      <c r="D7" s="8"/>
      <c r="E7" s="99"/>
      <c r="F7" s="99"/>
      <c r="G7" s="99"/>
      <c r="H7" s="99"/>
      <c r="I7" s="100"/>
      <c r="J7" s="95"/>
    </row>
    <row r="8" spans="1:11" ht="13.8">
      <c r="A8" s="120" t="s">
        <v>147</v>
      </c>
      <c r="B8" s="120"/>
      <c r="C8" s="120"/>
      <c r="D8" s="8"/>
      <c r="E8" s="8"/>
      <c r="F8" s="8"/>
      <c r="G8" s="8"/>
      <c r="H8" s="98"/>
      <c r="I8" s="8"/>
      <c r="J8" s="8"/>
    </row>
    <row r="9" spans="1:11" ht="13.8">
      <c r="A9" s="8"/>
      <c r="B9" s="121" t="s">
        <v>148</v>
      </c>
      <c r="C9" s="121"/>
      <c r="D9" s="96">
        <v>199.6</v>
      </c>
      <c r="E9" s="96">
        <v>200</v>
      </c>
      <c r="F9" s="96">
        <v>198.4</v>
      </c>
      <c r="G9" s="96">
        <v>200.6</v>
      </c>
      <c r="H9" s="96">
        <v>203.6</v>
      </c>
      <c r="I9" s="96">
        <v>206.9</v>
      </c>
      <c r="J9" s="96">
        <v>207.5</v>
      </c>
    </row>
    <row r="10" spans="1:11" ht="13.8">
      <c r="A10" s="8"/>
      <c r="B10" s="121" t="s">
        <v>149</v>
      </c>
      <c r="C10" s="121"/>
      <c r="D10" s="96">
        <v>193.8</v>
      </c>
      <c r="E10" s="96">
        <v>193.8</v>
      </c>
      <c r="F10" s="96">
        <v>193.6</v>
      </c>
      <c r="G10" s="96">
        <v>195.7</v>
      </c>
      <c r="H10" s="96">
        <v>198.5</v>
      </c>
      <c r="I10" s="96">
        <v>203.2</v>
      </c>
      <c r="J10" s="96">
        <v>209.6</v>
      </c>
    </row>
    <row r="11" spans="1:11" ht="13.8">
      <c r="A11" s="8"/>
      <c r="B11" s="121" t="s">
        <v>150</v>
      </c>
      <c r="C11" s="121"/>
      <c r="D11" s="96">
        <v>393.3</v>
      </c>
      <c r="E11" s="96">
        <v>393.8</v>
      </c>
      <c r="F11" s="96">
        <v>392</v>
      </c>
      <c r="G11" s="96">
        <v>396.3</v>
      </c>
      <c r="H11" s="96">
        <v>402.1</v>
      </c>
      <c r="I11" s="96">
        <v>410.2</v>
      </c>
      <c r="J11" s="96">
        <v>417</v>
      </c>
    </row>
    <row r="12" spans="1:11" ht="13.8">
      <c r="A12" s="8"/>
      <c r="B12" s="8"/>
      <c r="C12" s="8"/>
      <c r="D12" s="8"/>
      <c r="E12" s="8"/>
      <c r="F12" s="8"/>
      <c r="G12" s="8"/>
      <c r="H12" s="8"/>
      <c r="I12" s="8"/>
      <c r="J12" s="8"/>
    </row>
    <row r="13" spans="1:11" ht="13.8">
      <c r="A13" s="120" t="s">
        <v>151</v>
      </c>
      <c r="B13" s="120"/>
      <c r="C13" s="120"/>
      <c r="D13" s="8"/>
      <c r="E13" s="8"/>
      <c r="F13" s="8"/>
      <c r="G13" s="8"/>
      <c r="H13" s="8"/>
      <c r="I13" s="8"/>
      <c r="J13" s="8"/>
    </row>
    <row r="14" spans="1:11" ht="13.8">
      <c r="A14" s="8"/>
      <c r="B14" s="121" t="s">
        <v>148</v>
      </c>
      <c r="C14" s="121"/>
      <c r="D14" s="96">
        <v>184.7</v>
      </c>
      <c r="E14" s="96">
        <v>184.8</v>
      </c>
      <c r="F14" s="96">
        <v>183</v>
      </c>
      <c r="G14" s="96">
        <v>184.1</v>
      </c>
      <c r="H14" s="96">
        <v>186.4</v>
      </c>
      <c r="I14" s="96">
        <v>188.6</v>
      </c>
      <c r="J14" s="96">
        <v>187.7</v>
      </c>
    </row>
    <row r="15" spans="1:11" ht="13.8">
      <c r="A15" s="8"/>
      <c r="B15" s="121" t="s">
        <v>149</v>
      </c>
      <c r="C15" s="121"/>
      <c r="D15" s="96">
        <v>179.6</v>
      </c>
      <c r="E15" s="96">
        <v>179.6</v>
      </c>
      <c r="F15" s="96">
        <v>178.9</v>
      </c>
      <c r="G15" s="96">
        <v>180.9</v>
      </c>
      <c r="H15" s="96">
        <v>183.3</v>
      </c>
      <c r="I15" s="96">
        <v>187.8</v>
      </c>
      <c r="J15" s="96">
        <v>193.1</v>
      </c>
    </row>
    <row r="16" spans="1:11" ht="13.8">
      <c r="A16" s="8"/>
      <c r="B16" s="121" t="s">
        <v>150</v>
      </c>
      <c r="C16" s="121"/>
      <c r="D16" s="96">
        <v>364.3</v>
      </c>
      <c r="E16" s="96">
        <v>364.5</v>
      </c>
      <c r="F16" s="96">
        <v>361.9</v>
      </c>
      <c r="G16" s="96">
        <v>365</v>
      </c>
      <c r="H16" s="96">
        <v>369.7</v>
      </c>
      <c r="I16" s="96">
        <v>376.5</v>
      </c>
      <c r="J16" s="96">
        <v>380.8</v>
      </c>
    </row>
    <row r="17" spans="1:11" ht="13.8">
      <c r="A17" s="8"/>
      <c r="B17" s="8"/>
      <c r="C17" s="8"/>
      <c r="D17" s="8"/>
      <c r="E17" s="8"/>
      <c r="F17" s="8"/>
      <c r="G17" s="98"/>
      <c r="H17" s="8"/>
      <c r="I17" s="8"/>
      <c r="J17" s="8"/>
    </row>
    <row r="18" spans="1:11" ht="13.8">
      <c r="A18" s="120" t="s">
        <v>152</v>
      </c>
      <c r="B18" s="120"/>
      <c r="C18" s="120"/>
      <c r="D18" s="8"/>
      <c r="E18" s="8"/>
      <c r="F18" s="8"/>
      <c r="G18" s="98"/>
      <c r="H18" s="8"/>
      <c r="I18" s="8"/>
      <c r="J18" s="8"/>
    </row>
    <row r="19" spans="1:11" ht="13.8">
      <c r="A19" s="8"/>
      <c r="B19" s="121" t="s">
        <v>148</v>
      </c>
      <c r="C19" s="121"/>
      <c r="D19" s="96">
        <v>33.1</v>
      </c>
      <c r="E19" s="96">
        <v>33.5</v>
      </c>
      <c r="F19" s="96">
        <v>34.4</v>
      </c>
      <c r="G19" s="96">
        <v>35.4</v>
      </c>
      <c r="H19" s="96">
        <v>37.299999999999997</v>
      </c>
      <c r="I19" s="96">
        <v>39.1</v>
      </c>
      <c r="J19" s="96">
        <v>41.4</v>
      </c>
    </row>
    <row r="20" spans="1:11" ht="13.8">
      <c r="A20" s="8"/>
      <c r="B20" s="121" t="s">
        <v>149</v>
      </c>
      <c r="C20" s="121"/>
      <c r="D20" s="96">
        <v>30</v>
      </c>
      <c r="E20" s="96">
        <v>30.2</v>
      </c>
      <c r="F20" s="96">
        <v>30.5</v>
      </c>
      <c r="G20" s="96">
        <v>31.2</v>
      </c>
      <c r="H20" s="96">
        <v>30.2</v>
      </c>
      <c r="I20" s="96">
        <v>30.3</v>
      </c>
      <c r="J20" s="96">
        <v>31.3</v>
      </c>
    </row>
    <row r="21" spans="1:11" ht="13.8">
      <c r="A21" s="8"/>
      <c r="B21" s="121" t="s">
        <v>150</v>
      </c>
      <c r="C21" s="121"/>
      <c r="D21" s="96">
        <v>63.1</v>
      </c>
      <c r="E21" s="96">
        <v>63.7</v>
      </c>
      <c r="F21" s="96">
        <v>64.900000000000006</v>
      </c>
      <c r="G21" s="96">
        <v>66.599999999999994</v>
      </c>
      <c r="H21" s="96">
        <v>67.5</v>
      </c>
      <c r="I21" s="96">
        <v>69.3</v>
      </c>
      <c r="J21" s="96">
        <v>72.7</v>
      </c>
    </row>
    <row r="22" spans="1:11" ht="13.8">
      <c r="A22" s="8"/>
      <c r="B22" s="8"/>
      <c r="C22" s="8"/>
      <c r="D22" s="8"/>
      <c r="E22" s="8"/>
      <c r="F22" s="8"/>
      <c r="G22" s="8"/>
      <c r="H22" s="98"/>
      <c r="I22" s="98"/>
      <c r="J22" s="8"/>
    </row>
    <row r="23" spans="1:11">
      <c r="A23" s="93"/>
      <c r="B23" s="93"/>
      <c r="C23" s="93"/>
      <c r="D23" s="93"/>
      <c r="E23" s="93"/>
      <c r="F23" s="93"/>
      <c r="G23" s="93"/>
      <c r="H23" s="93"/>
      <c r="I23" s="93"/>
      <c r="J23" s="93"/>
    </row>
    <row r="24" spans="1:11">
      <c r="A24" s="124"/>
      <c r="B24" s="124"/>
      <c r="C24" s="124"/>
      <c r="D24" s="122"/>
      <c r="E24" s="122"/>
      <c r="F24" s="122"/>
      <c r="G24" s="122"/>
      <c r="H24" s="122"/>
      <c r="I24" s="122"/>
      <c r="J24" s="122"/>
      <c r="K24" s="122"/>
    </row>
    <row r="25" spans="1:11">
      <c r="A25" s="121" t="s">
        <v>153</v>
      </c>
      <c r="B25" s="121"/>
      <c r="C25" s="121"/>
      <c r="D25" s="123"/>
      <c r="E25" s="123"/>
      <c r="F25" s="123"/>
      <c r="G25" s="123"/>
      <c r="H25" s="123"/>
      <c r="I25" s="123"/>
      <c r="J25" s="123"/>
      <c r="K25" s="123"/>
    </row>
    <row r="26" spans="1:11">
      <c r="A26" s="121"/>
      <c r="B26" s="121"/>
      <c r="C26" s="121"/>
      <c r="D26" s="121"/>
      <c r="E26" s="121"/>
      <c r="F26" s="121"/>
      <c r="G26" s="123"/>
      <c r="H26" s="123"/>
      <c r="I26" s="123"/>
      <c r="J26" s="123"/>
      <c r="K26" s="123"/>
    </row>
    <row r="27" spans="1:11">
      <c r="A27" s="121" t="s">
        <v>154</v>
      </c>
      <c r="B27" s="121"/>
      <c r="C27" s="121"/>
      <c r="D27" s="121"/>
      <c r="E27" s="121"/>
      <c r="F27" s="121"/>
      <c r="G27" s="123"/>
      <c r="H27" s="123"/>
      <c r="I27" s="123"/>
      <c r="J27" s="123"/>
      <c r="K27" s="123"/>
    </row>
    <row r="28" spans="1:11" ht="13.8">
      <c r="A28" s="8"/>
      <c r="B28" s="8"/>
      <c r="C28" s="8"/>
      <c r="D28" s="8"/>
      <c r="E28" s="8"/>
      <c r="F28" s="8"/>
      <c r="G28" s="8"/>
      <c r="H28" s="8"/>
      <c r="I28" s="8"/>
      <c r="J28" s="8"/>
      <c r="K28" s="8"/>
    </row>
    <row r="29" spans="1:11" ht="13.8">
      <c r="A29" s="121" t="s">
        <v>155</v>
      </c>
      <c r="B29" s="121"/>
      <c r="C29" s="121"/>
      <c r="D29" s="121"/>
      <c r="E29" s="121"/>
      <c r="F29" s="121"/>
      <c r="G29" s="121"/>
      <c r="H29" s="121"/>
      <c r="I29" s="8"/>
      <c r="J29" s="8"/>
      <c r="K29" s="8"/>
    </row>
  </sheetData>
  <mergeCells count="31">
    <mergeCell ref="J24:J25"/>
    <mergeCell ref="K24:K25"/>
    <mergeCell ref="J26:J27"/>
    <mergeCell ref="K26:K27"/>
    <mergeCell ref="A29:H29"/>
    <mergeCell ref="A27:F27"/>
    <mergeCell ref="G26:G27"/>
    <mergeCell ref="H26:H27"/>
    <mergeCell ref="A26:F26"/>
    <mergeCell ref="E24:E25"/>
    <mergeCell ref="F24:F25"/>
    <mergeCell ref="G24:G25"/>
    <mergeCell ref="H24:H25"/>
    <mergeCell ref="I26:I27"/>
    <mergeCell ref="I24:I25"/>
    <mergeCell ref="B14:C14"/>
    <mergeCell ref="D24:D25"/>
    <mergeCell ref="B15:C15"/>
    <mergeCell ref="B16:C16"/>
    <mergeCell ref="A18:C18"/>
    <mergeCell ref="B19:C19"/>
    <mergeCell ref="B20:C20"/>
    <mergeCell ref="B21:C21"/>
    <mergeCell ref="A24:C24"/>
    <mergeCell ref="A25:C25"/>
    <mergeCell ref="A3:J3"/>
    <mergeCell ref="A8:C8"/>
    <mergeCell ref="B9:C9"/>
    <mergeCell ref="B10:C10"/>
    <mergeCell ref="B11:C11"/>
    <mergeCell ref="A13:C13"/>
  </mergeCells>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workbookViewId="0">
      <selection activeCell="I2" sqref="I2"/>
    </sheetView>
  </sheetViews>
  <sheetFormatPr defaultRowHeight="13.2"/>
  <cols>
    <col min="1" max="1" width="21.33203125" customWidth="1"/>
  </cols>
  <sheetData>
    <row r="1" spans="1:9" ht="15.6">
      <c r="A1" s="83" t="s">
        <v>157</v>
      </c>
    </row>
    <row r="2" spans="1:9" ht="15">
      <c r="A2" s="82" t="s">
        <v>170</v>
      </c>
      <c r="I2" s="103" t="s">
        <v>175</v>
      </c>
    </row>
    <row r="4" spans="1:9" s="2" customFormat="1">
      <c r="B4" s="2" t="s">
        <v>158</v>
      </c>
      <c r="C4" s="2" t="s">
        <v>159</v>
      </c>
      <c r="D4" s="2" t="s">
        <v>160</v>
      </c>
      <c r="E4" s="2" t="s">
        <v>161</v>
      </c>
      <c r="F4" s="2" t="s">
        <v>162</v>
      </c>
    </row>
    <row r="6" spans="1:9">
      <c r="A6" s="101" t="s">
        <v>62</v>
      </c>
    </row>
    <row r="7" spans="1:9">
      <c r="A7" s="102" t="s">
        <v>165</v>
      </c>
      <c r="B7" s="10">
        <v>7070</v>
      </c>
      <c r="C7" s="10">
        <v>6710</v>
      </c>
      <c r="D7" s="10">
        <v>6640</v>
      </c>
      <c r="E7" s="10">
        <v>6580</v>
      </c>
      <c r="F7" s="10">
        <v>6380</v>
      </c>
    </row>
    <row r="8" spans="1:9">
      <c r="A8" s="102" t="s">
        <v>166</v>
      </c>
      <c r="B8" s="10">
        <v>4680</v>
      </c>
      <c r="C8" s="10">
        <v>5120</v>
      </c>
      <c r="D8" s="10">
        <v>5430</v>
      </c>
      <c r="E8" s="10">
        <v>6590</v>
      </c>
      <c r="F8" s="10">
        <v>6670</v>
      </c>
    </row>
    <row r="9" spans="1:9">
      <c r="A9" s="102" t="s">
        <v>163</v>
      </c>
      <c r="B9" s="10"/>
      <c r="C9" s="10"/>
      <c r="D9" s="10"/>
      <c r="E9" s="10"/>
      <c r="F9" s="10"/>
    </row>
    <row r="10" spans="1:9">
      <c r="A10" s="102" t="s">
        <v>167</v>
      </c>
      <c r="B10" s="10">
        <v>210</v>
      </c>
      <c r="C10" s="10">
        <v>370</v>
      </c>
      <c r="D10" s="10">
        <v>430</v>
      </c>
      <c r="E10" s="10">
        <v>510</v>
      </c>
      <c r="F10" s="10">
        <v>590</v>
      </c>
    </row>
    <row r="11" spans="1:9">
      <c r="A11" s="102" t="s">
        <v>150</v>
      </c>
      <c r="B11" s="10">
        <v>11750</v>
      </c>
      <c r="C11" s="10">
        <v>11830</v>
      </c>
      <c r="D11" s="10">
        <v>12100</v>
      </c>
      <c r="E11" s="10">
        <v>13170</v>
      </c>
      <c r="F11" s="10">
        <v>13060</v>
      </c>
    </row>
    <row r="12" spans="1:9">
      <c r="A12" s="101" t="s">
        <v>63</v>
      </c>
      <c r="B12" s="10"/>
      <c r="C12" s="10"/>
      <c r="D12" s="10"/>
      <c r="E12" s="10"/>
      <c r="F12" s="10"/>
    </row>
    <row r="13" spans="1:9">
      <c r="A13" s="102" t="s">
        <v>165</v>
      </c>
      <c r="B13" s="10">
        <v>2540</v>
      </c>
      <c r="C13" s="10">
        <v>2090</v>
      </c>
      <c r="D13" s="10">
        <v>1860</v>
      </c>
      <c r="E13" s="10">
        <v>1520</v>
      </c>
      <c r="F13" s="10">
        <v>1440</v>
      </c>
    </row>
    <row r="14" spans="1:9">
      <c r="A14" s="102" t="s">
        <v>166</v>
      </c>
      <c r="B14" s="10">
        <v>13420</v>
      </c>
      <c r="C14" s="10">
        <v>12290</v>
      </c>
      <c r="D14" s="10">
        <v>12010</v>
      </c>
      <c r="E14" s="10">
        <v>13020</v>
      </c>
      <c r="F14" s="10">
        <v>14510</v>
      </c>
    </row>
    <row r="15" spans="1:9">
      <c r="A15" s="102" t="s">
        <v>163</v>
      </c>
      <c r="C15" s="10"/>
      <c r="D15" s="10"/>
      <c r="E15" s="10"/>
      <c r="F15" s="10"/>
    </row>
    <row r="16" spans="1:9">
      <c r="A16" s="102" t="s">
        <v>167</v>
      </c>
      <c r="B16" s="10">
        <v>460</v>
      </c>
      <c r="C16" s="10">
        <v>410</v>
      </c>
      <c r="D16" s="10">
        <v>400</v>
      </c>
      <c r="E16" s="10">
        <v>550</v>
      </c>
      <c r="F16" s="10">
        <v>600</v>
      </c>
    </row>
    <row r="17" spans="1:6">
      <c r="A17" s="102" t="s">
        <v>150</v>
      </c>
      <c r="B17" s="10">
        <v>15970</v>
      </c>
      <c r="C17" s="10">
        <v>14380</v>
      </c>
      <c r="D17" s="10">
        <v>13870</v>
      </c>
      <c r="E17" s="10">
        <v>14540</v>
      </c>
      <c r="F17" s="10">
        <v>15950</v>
      </c>
    </row>
    <row r="18" spans="1:6">
      <c r="A18" s="101" t="s">
        <v>164</v>
      </c>
      <c r="B18" s="10"/>
      <c r="C18" s="10"/>
      <c r="D18" s="10"/>
      <c r="E18" s="10"/>
      <c r="F18" s="10"/>
    </row>
    <row r="19" spans="1:6">
      <c r="A19" s="102" t="s">
        <v>16</v>
      </c>
      <c r="B19" s="10">
        <v>1460</v>
      </c>
      <c r="C19" s="10">
        <v>1120</v>
      </c>
      <c r="D19" s="10">
        <v>1300</v>
      </c>
      <c r="E19" s="10">
        <v>1290</v>
      </c>
      <c r="F19" s="10">
        <v>1550</v>
      </c>
    </row>
    <row r="20" spans="1:6">
      <c r="A20" s="102" t="s">
        <v>168</v>
      </c>
      <c r="B20" s="10">
        <v>2140</v>
      </c>
      <c r="C20" s="10">
        <v>2130</v>
      </c>
      <c r="D20" s="10">
        <v>2030</v>
      </c>
      <c r="E20" s="10">
        <v>2030</v>
      </c>
      <c r="F20" s="10">
        <v>2230</v>
      </c>
    </row>
    <row r="21" spans="1:6">
      <c r="A21" s="102" t="s">
        <v>90</v>
      </c>
      <c r="B21" s="10">
        <v>2790</v>
      </c>
      <c r="C21" s="10">
        <v>2280</v>
      </c>
      <c r="D21" s="10">
        <v>2360</v>
      </c>
      <c r="E21" s="10">
        <v>2410</v>
      </c>
      <c r="F21" s="10">
        <v>2590</v>
      </c>
    </row>
    <row r="22" spans="1:6">
      <c r="A22" s="102" t="s">
        <v>140</v>
      </c>
      <c r="B22" s="10">
        <v>1800</v>
      </c>
      <c r="C22" s="10">
        <v>1660</v>
      </c>
      <c r="D22" s="10">
        <v>1470</v>
      </c>
      <c r="E22" s="10">
        <v>1640</v>
      </c>
      <c r="F22" s="10">
        <v>1690</v>
      </c>
    </row>
    <row r="23" spans="1:6">
      <c r="A23" s="102" t="s">
        <v>169</v>
      </c>
      <c r="B23" s="10">
        <v>1980</v>
      </c>
      <c r="C23" s="10">
        <v>1680</v>
      </c>
      <c r="D23" s="10">
        <v>1700</v>
      </c>
      <c r="E23" s="10">
        <v>1860</v>
      </c>
      <c r="F23" s="10">
        <v>2140</v>
      </c>
    </row>
    <row r="24" spans="1:6">
      <c r="A24" s="102" t="s">
        <v>13</v>
      </c>
      <c r="B24" s="10">
        <v>960</v>
      </c>
      <c r="C24" s="10">
        <v>900</v>
      </c>
      <c r="D24" s="10">
        <v>820</v>
      </c>
      <c r="E24" s="10">
        <v>910</v>
      </c>
      <c r="F24" s="10">
        <v>920</v>
      </c>
    </row>
    <row r="25" spans="1:6">
      <c r="A25" s="102" t="s">
        <v>11</v>
      </c>
      <c r="B25" s="10">
        <v>850</v>
      </c>
      <c r="C25" s="10">
        <v>750</v>
      </c>
      <c r="D25" s="10">
        <v>870</v>
      </c>
      <c r="E25" s="10">
        <v>900</v>
      </c>
      <c r="F25" s="10">
        <v>1030</v>
      </c>
    </row>
    <row r="26" spans="1:6">
      <c r="A26" s="102" t="s">
        <v>141</v>
      </c>
      <c r="B26" s="10">
        <v>1640</v>
      </c>
      <c r="C26" s="10">
        <v>1490</v>
      </c>
      <c r="D26" s="10">
        <v>1190</v>
      </c>
      <c r="E26" s="10">
        <v>1210</v>
      </c>
      <c r="F26" s="10">
        <v>1330</v>
      </c>
    </row>
    <row r="27" spans="1:6">
      <c r="A27" s="102" t="s">
        <v>34</v>
      </c>
      <c r="B27" s="10">
        <v>900</v>
      </c>
      <c r="C27" s="10">
        <v>900</v>
      </c>
      <c r="D27" s="10">
        <v>800</v>
      </c>
      <c r="E27" s="10">
        <v>850</v>
      </c>
      <c r="F27" s="10">
        <v>840</v>
      </c>
    </row>
    <row r="28" spans="1:6">
      <c r="A28" s="102" t="s">
        <v>18</v>
      </c>
      <c r="B28" s="10">
        <v>500</v>
      </c>
      <c r="C28" s="10">
        <v>490</v>
      </c>
      <c r="D28" s="10">
        <v>520</v>
      </c>
      <c r="E28" s="10">
        <v>560</v>
      </c>
      <c r="F28" s="10">
        <v>650</v>
      </c>
    </row>
    <row r="29" spans="1:6">
      <c r="A29" s="102" t="s">
        <v>142</v>
      </c>
      <c r="B29" s="10">
        <v>640</v>
      </c>
      <c r="C29" s="10">
        <v>620</v>
      </c>
      <c r="D29" s="10">
        <v>530</v>
      </c>
      <c r="E29" s="10">
        <v>570</v>
      </c>
      <c r="F29" s="10">
        <v>590</v>
      </c>
    </row>
    <row r="30" spans="1:6">
      <c r="A30" s="102" t="s">
        <v>143</v>
      </c>
      <c r="B30" s="10">
        <v>300</v>
      </c>
      <c r="C30" s="10">
        <v>360</v>
      </c>
      <c r="D30" s="10">
        <v>280</v>
      </c>
      <c r="E30" s="10">
        <v>320</v>
      </c>
      <c r="F30" s="10">
        <v>390</v>
      </c>
    </row>
    <row r="31" spans="1:6">
      <c r="B31" s="10"/>
      <c r="C31" s="10"/>
      <c r="D31" s="10"/>
      <c r="E31" s="10"/>
      <c r="F31" s="10"/>
    </row>
  </sheetData>
  <phoneticPr fontId="0" type="noConversion"/>
  <hyperlinks>
    <hyperlink ref="I2" location="Contents!A1" display="Back to contents"/>
  </hyperlinks>
  <pageMargins left="0.75" right="0.75" top="1" bottom="1" header="0.5" footer="0.5"/>
  <pageSetup paperSize="9"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7"/>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3.2"/>
  <cols>
    <col min="1" max="1" width="22.109375" customWidth="1"/>
    <col min="8" max="9" width="9.33203125" customWidth="1"/>
    <col min="10" max="10" width="9.6640625" style="1" customWidth="1"/>
    <col min="11" max="11" width="10" customWidth="1"/>
    <col min="12" max="12" width="9.44140625" customWidth="1"/>
  </cols>
  <sheetData>
    <row r="1" spans="1:12" ht="15.6">
      <c r="A1" s="83" t="s">
        <v>108</v>
      </c>
    </row>
    <row r="2" spans="1:12" ht="13.8">
      <c r="A2" s="8" t="s">
        <v>109</v>
      </c>
      <c r="J2" s="103" t="s">
        <v>175</v>
      </c>
    </row>
    <row r="3" spans="1:12" s="2" customFormat="1" ht="26.4">
      <c r="B3" s="2">
        <v>1995</v>
      </c>
      <c r="C3" s="2">
        <v>1996</v>
      </c>
      <c r="D3" s="2">
        <v>1997</v>
      </c>
      <c r="E3" s="2">
        <v>1998</v>
      </c>
      <c r="F3" s="2">
        <v>1999</v>
      </c>
      <c r="G3" s="2">
        <v>2000</v>
      </c>
      <c r="H3" s="2">
        <v>2001</v>
      </c>
      <c r="I3" s="2">
        <v>2002</v>
      </c>
      <c r="J3" s="3" t="s">
        <v>188</v>
      </c>
      <c r="K3" s="3" t="s">
        <v>189</v>
      </c>
      <c r="L3" s="4" t="s">
        <v>185</v>
      </c>
    </row>
    <row r="4" spans="1:12" ht="13.8">
      <c r="A4" s="105" t="s">
        <v>34</v>
      </c>
      <c r="B4" s="10">
        <v>212478</v>
      </c>
      <c r="C4" s="10">
        <v>228882</v>
      </c>
      <c r="D4" s="10">
        <v>221543</v>
      </c>
      <c r="E4" s="10">
        <v>206781</v>
      </c>
      <c r="F4" s="10">
        <v>209549</v>
      </c>
      <c r="G4" s="10">
        <v>201296</v>
      </c>
      <c r="H4" s="10">
        <v>199310</v>
      </c>
      <c r="I4" s="10">
        <v>204759</v>
      </c>
      <c r="J4" s="1">
        <f>(I4-C4)/C4</f>
        <v>-0.1053949196529216</v>
      </c>
      <c r="K4" s="1">
        <f>(I4-F4)/F4</f>
        <v>-2.2858615407374886E-2</v>
      </c>
      <c r="L4" s="1">
        <f>I4/$I$80</f>
        <v>3.6161283360960104E-2</v>
      </c>
    </row>
    <row r="5" spans="1:12" ht="13.8">
      <c r="A5" s="105"/>
      <c r="B5" s="10"/>
      <c r="C5" s="10"/>
      <c r="D5" s="10"/>
      <c r="E5" s="10"/>
      <c r="F5" s="10"/>
      <c r="G5" s="10"/>
      <c r="H5" s="10"/>
      <c r="I5" s="10"/>
    </row>
    <row r="6" spans="1:12" ht="13.8">
      <c r="A6" s="105" t="s">
        <v>2</v>
      </c>
      <c r="B6" s="10">
        <v>85516</v>
      </c>
      <c r="C6" s="10">
        <v>114648</v>
      </c>
      <c r="D6" s="10">
        <v>115498</v>
      </c>
      <c r="E6" s="10">
        <v>103262</v>
      </c>
      <c r="F6" s="10">
        <v>101638</v>
      </c>
      <c r="G6" s="10">
        <v>100926</v>
      </c>
      <c r="H6" s="10">
        <v>104391</v>
      </c>
      <c r="I6" s="10">
        <v>101620</v>
      </c>
      <c r="J6" s="1">
        <f>(I6-C6)/C6</f>
        <v>-0.11363477775451818</v>
      </c>
      <c r="K6" s="1">
        <f>(I6-F6)/F6</f>
        <v>-1.7709911647218561E-4</v>
      </c>
      <c r="L6" s="1">
        <f>I6/$I$80</f>
        <v>1.7946510850027426E-2</v>
      </c>
    </row>
    <row r="7" spans="1:12" ht="13.8">
      <c r="A7" s="105"/>
      <c r="B7" s="10"/>
      <c r="C7" s="10"/>
      <c r="D7" s="10"/>
      <c r="E7" s="10"/>
      <c r="F7" s="10"/>
      <c r="G7" s="10"/>
      <c r="H7" s="10"/>
      <c r="I7" s="10"/>
    </row>
    <row r="8" spans="1:12" ht="13.8">
      <c r="A8" s="105" t="s">
        <v>35</v>
      </c>
      <c r="B8" s="10">
        <v>4355</v>
      </c>
      <c r="C8" s="10">
        <v>3447</v>
      </c>
      <c r="D8" s="10">
        <v>3644</v>
      </c>
      <c r="E8" s="10">
        <v>3529</v>
      </c>
      <c r="F8" s="10">
        <v>3535</v>
      </c>
      <c r="G8" s="10">
        <v>3868</v>
      </c>
      <c r="H8" s="10">
        <v>3905</v>
      </c>
      <c r="I8" s="10">
        <v>4017</v>
      </c>
      <c r="J8" s="1">
        <f>(I8-C8)/C8</f>
        <v>0.16536118363794605</v>
      </c>
      <c r="K8" s="1">
        <f>(I8-F8)/F8</f>
        <v>0.13635077793493636</v>
      </c>
      <c r="L8" s="1">
        <f>I8/$I$80</f>
        <v>7.0941875698248545E-4</v>
      </c>
    </row>
    <row r="9" spans="1:12" ht="13.8">
      <c r="A9" s="105"/>
      <c r="B9" s="10"/>
      <c r="C9" s="10"/>
      <c r="D9" s="10"/>
      <c r="E9" s="10"/>
      <c r="F9" s="10"/>
      <c r="G9" s="10"/>
      <c r="H9" s="10"/>
      <c r="I9" s="10"/>
    </row>
    <row r="10" spans="1:12" ht="13.8">
      <c r="A10" s="105" t="s">
        <v>36</v>
      </c>
      <c r="B10" s="10">
        <v>349971</v>
      </c>
      <c r="C10" s="10">
        <v>247821</v>
      </c>
      <c r="D10" s="10">
        <v>235877</v>
      </c>
      <c r="E10" s="10">
        <v>385057</v>
      </c>
      <c r="F10" s="10">
        <v>413735</v>
      </c>
      <c r="G10" s="10">
        <v>424468</v>
      </c>
      <c r="H10" s="10">
        <v>436963</v>
      </c>
      <c r="I10" s="10">
        <v>433594</v>
      </c>
      <c r="J10" s="1">
        <f>(I10-C10)/C10</f>
        <v>0.74962573793181364</v>
      </c>
      <c r="K10" s="1">
        <f>(I10-F10)/F10</f>
        <v>4.7999323238304713E-2</v>
      </c>
      <c r="L10" s="1">
        <f>I10/$I$80</f>
        <v>7.6574487556650181E-2</v>
      </c>
    </row>
    <row r="11" spans="1:12" ht="13.8">
      <c r="A11" s="105"/>
      <c r="B11" s="10"/>
      <c r="C11" s="10"/>
      <c r="D11" s="10"/>
      <c r="E11" s="10"/>
      <c r="F11" s="10"/>
      <c r="G11" s="10"/>
      <c r="H11" s="10"/>
      <c r="I11" s="10"/>
    </row>
    <row r="12" spans="1:12" ht="13.8">
      <c r="A12" s="90" t="s">
        <v>37</v>
      </c>
      <c r="B12" s="10"/>
      <c r="C12" s="10">
        <v>82165</v>
      </c>
      <c r="D12" s="10">
        <v>85500</v>
      </c>
      <c r="E12" s="10">
        <v>83090</v>
      </c>
      <c r="F12" s="10">
        <v>87059</v>
      </c>
      <c r="G12" s="10">
        <v>89107</v>
      </c>
      <c r="H12" s="10">
        <v>93132</v>
      </c>
      <c r="I12" s="10">
        <v>99480</v>
      </c>
      <c r="J12" s="1">
        <f>(I12-C12)/C12</f>
        <v>0.2107344976571533</v>
      </c>
      <c r="K12" s="1">
        <f>(I12-F12)/F12</f>
        <v>0.14267335944589302</v>
      </c>
      <c r="L12" s="1">
        <f>I12/$I$80</f>
        <v>1.7568578029528915E-2</v>
      </c>
    </row>
    <row r="13" spans="1:12" ht="13.8">
      <c r="A13" s="105"/>
      <c r="B13" s="10"/>
      <c r="C13" s="10"/>
      <c r="D13" s="10"/>
      <c r="E13" s="10"/>
      <c r="F13" s="10"/>
      <c r="G13" s="10"/>
      <c r="H13" s="10"/>
      <c r="I13" s="10"/>
    </row>
    <row r="14" spans="1:12" ht="13.8">
      <c r="A14" s="105" t="s">
        <v>7</v>
      </c>
      <c r="B14" s="10">
        <v>11206</v>
      </c>
      <c r="C14" s="10">
        <v>11127</v>
      </c>
      <c r="D14" s="10">
        <v>9600</v>
      </c>
      <c r="E14" s="10">
        <v>7430</v>
      </c>
      <c r="F14" s="10">
        <v>6517</v>
      </c>
      <c r="G14" s="10">
        <v>6220</v>
      </c>
      <c r="H14" s="10">
        <v>5332</v>
      </c>
      <c r="I14" s="10">
        <v>5044</v>
      </c>
      <c r="J14" s="1">
        <f>(I14-C14)/C14</f>
        <v>-0.54668823582277348</v>
      </c>
      <c r="K14" s="1">
        <f>(I14-F14)/F14</f>
        <v>-0.22602424428417983</v>
      </c>
      <c r="L14" s="1">
        <f>I14/$I$80</f>
        <v>8.9079118999742506E-4</v>
      </c>
    </row>
    <row r="15" spans="1:12" ht="13.8">
      <c r="A15" s="105"/>
      <c r="B15" s="10"/>
      <c r="C15" s="10"/>
      <c r="D15" s="10"/>
      <c r="E15" s="10"/>
      <c r="F15" s="10"/>
      <c r="G15" s="10"/>
      <c r="H15" s="10"/>
      <c r="I15" s="10"/>
    </row>
    <row r="16" spans="1:12" ht="13.8">
      <c r="A16" s="105" t="s">
        <v>8</v>
      </c>
      <c r="B16" s="10">
        <v>646460</v>
      </c>
      <c r="C16" s="10">
        <v>663009</v>
      </c>
      <c r="D16" s="10">
        <v>649559</v>
      </c>
      <c r="E16" s="10">
        <v>637748</v>
      </c>
      <c r="F16" s="10">
        <v>652158</v>
      </c>
      <c r="G16" s="10">
        <v>647436</v>
      </c>
      <c r="H16" s="10">
        <v>666793</v>
      </c>
      <c r="I16" s="10">
        <v>667476</v>
      </c>
      <c r="J16" s="1">
        <f>(I16-C16)/C16</f>
        <v>6.7374651022836796E-3</v>
      </c>
      <c r="K16" s="1">
        <f>(I16-F16)/F16</f>
        <v>2.348817311142392E-2</v>
      </c>
      <c r="L16" s="1">
        <f>I16/$I$80</f>
        <v>0.11787901275470287</v>
      </c>
    </row>
    <row r="17" spans="1:12" ht="13.8">
      <c r="A17" s="105"/>
      <c r="B17" s="10"/>
      <c r="C17" s="10"/>
      <c r="D17" s="10"/>
      <c r="E17" s="10"/>
      <c r="F17" s="10"/>
      <c r="G17" s="10"/>
      <c r="H17" s="10"/>
      <c r="I17" s="10"/>
    </row>
    <row r="18" spans="1:12" ht="13.8">
      <c r="A18" s="105" t="s">
        <v>38</v>
      </c>
      <c r="B18" s="10">
        <v>475297</v>
      </c>
      <c r="C18" s="10">
        <v>491850</v>
      </c>
      <c r="D18" s="10">
        <v>492678</v>
      </c>
      <c r="E18" s="10">
        <v>490845</v>
      </c>
      <c r="F18" s="10">
        <v>507996</v>
      </c>
      <c r="G18" s="10">
        <v>512572</v>
      </c>
      <c r="H18" s="10">
        <v>538356</v>
      </c>
      <c r="I18" s="10">
        <v>543461</v>
      </c>
      <c r="J18" s="1">
        <f>(I18-C18)/C18</f>
        <v>0.10493239808884823</v>
      </c>
      <c r="K18" s="1">
        <f>(I18-F18)/F18</f>
        <v>6.9813541838912113E-2</v>
      </c>
      <c r="L18" s="1">
        <f>I18/$I$80</f>
        <v>9.5977452598570712E-2</v>
      </c>
    </row>
    <row r="19" spans="1:12" ht="13.8">
      <c r="A19" s="105"/>
      <c r="B19" s="10"/>
      <c r="C19" s="10"/>
      <c r="D19" s="10"/>
      <c r="E19" s="10"/>
      <c r="F19" s="10"/>
      <c r="G19" s="10"/>
      <c r="H19" s="10"/>
      <c r="I19" s="10"/>
    </row>
    <row r="20" spans="1:12" ht="13.8">
      <c r="A20" s="105" t="s">
        <v>9</v>
      </c>
      <c r="B20" s="10">
        <v>340155</v>
      </c>
      <c r="C20" s="10">
        <v>345590</v>
      </c>
      <c r="D20" s="10">
        <v>328299</v>
      </c>
      <c r="E20" s="10">
        <v>335698</v>
      </c>
      <c r="F20" s="10">
        <v>341717</v>
      </c>
      <c r="G20" s="10">
        <v>341004</v>
      </c>
      <c r="H20" s="10">
        <v>347007</v>
      </c>
      <c r="I20" s="10">
        <v>338468</v>
      </c>
      <c r="J20" s="1">
        <f>(I20-C20)/C20</f>
        <v>-2.0608235191990509E-2</v>
      </c>
      <c r="K20" s="1">
        <f>(I20-F20)/F20</f>
        <v>-9.5078676214528403E-3</v>
      </c>
      <c r="L20" s="1">
        <f>I20/$I$80</f>
        <v>5.9774843873126184E-2</v>
      </c>
    </row>
    <row r="21" spans="1:12" ht="13.8">
      <c r="A21" s="105"/>
      <c r="B21" s="10"/>
      <c r="C21" s="10"/>
      <c r="D21" s="10"/>
      <c r="E21" s="10"/>
      <c r="F21" s="10"/>
      <c r="G21" s="10"/>
      <c r="H21" s="10"/>
      <c r="I21" s="10"/>
    </row>
    <row r="22" spans="1:12" ht="13.8">
      <c r="A22" s="105" t="s">
        <v>11</v>
      </c>
      <c r="B22" s="10">
        <v>295229</v>
      </c>
      <c r="C22" s="10">
        <v>302298</v>
      </c>
      <c r="D22" s="10">
        <v>290201</v>
      </c>
      <c r="E22" s="10">
        <v>265573</v>
      </c>
      <c r="F22" s="10">
        <v>260570</v>
      </c>
      <c r="G22" s="10">
        <v>251605</v>
      </c>
      <c r="H22" s="10">
        <v>253756</v>
      </c>
      <c r="I22" s="10">
        <v>240310</v>
      </c>
      <c r="J22" s="1">
        <f>(I22-C22)/C22</f>
        <v>-0.20505593818020629</v>
      </c>
      <c r="K22" s="1">
        <f>(I22-F22)/F22</f>
        <v>-7.7752619257781014E-2</v>
      </c>
      <c r="L22" s="1">
        <f>I22/$I$80</f>
        <v>4.243973649252205E-2</v>
      </c>
    </row>
    <row r="23" spans="1:12" ht="13.8">
      <c r="A23" s="105"/>
      <c r="B23" s="10"/>
      <c r="C23" s="10"/>
      <c r="D23" s="10"/>
      <c r="E23" s="10"/>
      <c r="F23" s="10"/>
      <c r="G23" s="10"/>
      <c r="H23" s="10"/>
      <c r="I23" s="10"/>
    </row>
    <row r="24" spans="1:12" ht="13.8">
      <c r="A24" s="105" t="s">
        <v>12</v>
      </c>
      <c r="B24" s="10">
        <v>126848</v>
      </c>
      <c r="C24" s="10">
        <v>133177</v>
      </c>
      <c r="D24" s="10">
        <v>132615</v>
      </c>
      <c r="E24" s="10">
        <v>133683</v>
      </c>
      <c r="F24" s="10">
        <v>136655</v>
      </c>
      <c r="G24" s="10">
        <v>133659</v>
      </c>
      <c r="H24" s="10">
        <v>135133</v>
      </c>
      <c r="I24" s="10">
        <v>126216</v>
      </c>
      <c r="J24" s="1">
        <f>(I24-C24)/C24</f>
        <v>-5.2268785150589067E-2</v>
      </c>
      <c r="K24" s="1">
        <f>(I24-F24)/F24</f>
        <v>-7.6389447879697051E-2</v>
      </c>
      <c r="L24" s="1">
        <f>I24/$I$80</f>
        <v>2.2290265828056106E-2</v>
      </c>
    </row>
    <row r="25" spans="1:12" ht="13.8">
      <c r="A25" s="105"/>
      <c r="B25" s="10"/>
      <c r="C25" s="10"/>
      <c r="D25" s="10"/>
      <c r="E25" s="10"/>
      <c r="F25" s="10"/>
      <c r="G25" s="10"/>
      <c r="H25" s="10"/>
      <c r="I25" s="10"/>
    </row>
    <row r="26" spans="1:12" ht="13.8">
      <c r="A26" s="105" t="s">
        <v>39</v>
      </c>
      <c r="B26" s="10">
        <v>1209</v>
      </c>
      <c r="C26" s="10">
        <v>985</v>
      </c>
      <c r="D26" s="10">
        <v>947</v>
      </c>
      <c r="E26" s="10">
        <v>980</v>
      </c>
      <c r="F26" s="10">
        <v>958</v>
      </c>
      <c r="G26" s="10">
        <v>934</v>
      </c>
      <c r="H26" s="10">
        <v>1001</v>
      </c>
      <c r="I26" s="10">
        <v>961</v>
      </c>
      <c r="J26" s="1">
        <f>(I26-C26)/C26</f>
        <v>-2.4365482233502538E-2</v>
      </c>
      <c r="K26" s="1">
        <f>(I26-F26)/F26</f>
        <v>3.1315240083507308E-3</v>
      </c>
      <c r="L26" s="1">
        <f>I26/$I$80</f>
        <v>1.6971656098087342E-4</v>
      </c>
    </row>
    <row r="27" spans="1:12" ht="13.8">
      <c r="A27" s="105"/>
      <c r="B27" s="10"/>
      <c r="C27" s="10"/>
      <c r="D27" s="10"/>
      <c r="E27" s="10"/>
      <c r="F27" s="10"/>
      <c r="G27" s="10"/>
      <c r="H27" s="10"/>
      <c r="I27" s="10"/>
    </row>
    <row r="28" spans="1:12" ht="13.8">
      <c r="A28" s="105" t="s">
        <v>13</v>
      </c>
      <c r="B28" s="10">
        <v>239524</v>
      </c>
      <c r="C28" s="10">
        <v>232011</v>
      </c>
      <c r="D28" s="10">
        <v>227447</v>
      </c>
      <c r="E28" s="10">
        <v>209789</v>
      </c>
      <c r="F28" s="10">
        <v>213379</v>
      </c>
      <c r="G28" s="10">
        <v>213346</v>
      </c>
      <c r="H28" s="10">
        <v>218695</v>
      </c>
      <c r="I28" s="10">
        <v>217614</v>
      </c>
      <c r="J28" s="1">
        <f>(I28-C28)/C28</f>
        <v>-6.205309231027839E-2</v>
      </c>
      <c r="K28" s="1">
        <f>(I28-F28)/F28</f>
        <v>1.9847313934360927E-2</v>
      </c>
      <c r="L28" s="1">
        <f>I28/$I$80</f>
        <v>3.8431529345777093E-2</v>
      </c>
    </row>
    <row r="29" spans="1:12" ht="13.8">
      <c r="A29" s="105"/>
      <c r="B29" s="10"/>
      <c r="C29" s="10"/>
      <c r="D29" s="10"/>
      <c r="E29" s="10"/>
      <c r="F29" s="10"/>
      <c r="G29" s="10"/>
      <c r="H29" s="10"/>
      <c r="I29" s="10"/>
    </row>
    <row r="30" spans="1:12" ht="13.8">
      <c r="A30" s="105" t="s">
        <v>14</v>
      </c>
      <c r="B30" s="10">
        <v>54769</v>
      </c>
      <c r="C30" s="10">
        <v>97453</v>
      </c>
      <c r="D30" s="10">
        <v>104863</v>
      </c>
      <c r="E30" s="10">
        <v>52855</v>
      </c>
      <c r="F30" s="10">
        <v>48932</v>
      </c>
      <c r="G30" s="10">
        <v>45093</v>
      </c>
      <c r="H30" s="10">
        <v>42986</v>
      </c>
      <c r="I30" s="10">
        <v>40699</v>
      </c>
      <c r="J30" s="1">
        <f>(I30-C30)/C30</f>
        <v>-0.58237304136352908</v>
      </c>
      <c r="K30" s="1">
        <f>(I30-F30)/F30</f>
        <v>-0.16825390337611379</v>
      </c>
      <c r="L30" s="1">
        <f>I30/$I$80</f>
        <v>7.1876111502191123E-3</v>
      </c>
    </row>
    <row r="31" spans="1:12" ht="13.8">
      <c r="A31" s="105"/>
      <c r="B31" s="10"/>
      <c r="C31" s="10"/>
      <c r="D31" s="10"/>
      <c r="E31" s="10"/>
      <c r="F31" s="10"/>
      <c r="G31" s="10"/>
      <c r="H31" s="10"/>
      <c r="I31" s="10"/>
    </row>
    <row r="32" spans="1:12" ht="13.8">
      <c r="A32" s="90" t="s">
        <v>40</v>
      </c>
      <c r="B32" s="10"/>
      <c r="C32" s="10">
        <v>45982</v>
      </c>
      <c r="D32" s="10">
        <v>35562</v>
      </c>
      <c r="E32" s="10">
        <v>23267</v>
      </c>
      <c r="F32" s="10">
        <v>20966</v>
      </c>
      <c r="G32" s="10">
        <v>19943</v>
      </c>
      <c r="H32" s="10">
        <v>21199</v>
      </c>
      <c r="I32" s="10">
        <v>20934</v>
      </c>
      <c r="J32" s="1">
        <f>(I32-C32)/C32</f>
        <v>-0.54473489626375537</v>
      </c>
      <c r="K32" s="1">
        <f>(I32-F32)/F32</f>
        <v>-1.5262806448535725E-3</v>
      </c>
      <c r="L32" s="1">
        <f>I32/$I$80</f>
        <v>3.697030684259734E-3</v>
      </c>
    </row>
    <row r="33" spans="1:12" ht="13.8">
      <c r="A33" s="90"/>
      <c r="B33" s="10"/>
      <c r="C33" s="10"/>
      <c r="D33" s="10"/>
      <c r="E33" s="10"/>
      <c r="F33" s="10"/>
      <c r="G33" s="10"/>
      <c r="H33" s="10"/>
      <c r="I33" s="10"/>
    </row>
    <row r="34" spans="1:12" ht="13.8">
      <c r="A34" s="90" t="s">
        <v>41</v>
      </c>
      <c r="B34" s="10">
        <v>58466</v>
      </c>
      <c r="C34" s="10">
        <v>66134</v>
      </c>
      <c r="D34" s="10">
        <v>76043</v>
      </c>
      <c r="E34" s="10">
        <v>77440</v>
      </c>
      <c r="F34" s="10">
        <v>86959</v>
      </c>
      <c r="G34" s="10">
        <v>97963</v>
      </c>
      <c r="H34" s="10">
        <v>111890</v>
      </c>
      <c r="I34" s="10">
        <v>116033</v>
      </c>
      <c r="J34" s="1">
        <f>(I34-C34)/C34</f>
        <v>0.75451356337133701</v>
      </c>
      <c r="K34" s="1">
        <f>(I34-F34)/F34</f>
        <v>0.33434147126806885</v>
      </c>
      <c r="L34" s="1">
        <f>I34/$I$80</f>
        <v>2.0491906056497072E-2</v>
      </c>
    </row>
    <row r="35" spans="1:12" ht="13.8">
      <c r="A35" s="105"/>
      <c r="B35" s="10"/>
      <c r="C35" s="10"/>
      <c r="D35" s="10"/>
      <c r="E35" s="10"/>
      <c r="F35" s="10"/>
      <c r="G35" s="10"/>
      <c r="H35" s="10"/>
      <c r="I35" s="10"/>
    </row>
    <row r="36" spans="1:12" ht="13.8">
      <c r="A36" s="105" t="s">
        <v>42</v>
      </c>
      <c r="B36" s="10">
        <v>12952</v>
      </c>
      <c r="C36" s="10">
        <v>12174</v>
      </c>
      <c r="D36" s="10">
        <v>11673</v>
      </c>
      <c r="E36" s="10">
        <v>10945</v>
      </c>
      <c r="F36" s="10">
        <v>10451</v>
      </c>
      <c r="G36" s="10">
        <v>10560</v>
      </c>
      <c r="H36" s="10">
        <v>10362</v>
      </c>
      <c r="I36" s="10">
        <v>10109</v>
      </c>
      <c r="J36" s="1">
        <f>(I36-C36)/C36</f>
        <v>-0.16962378840151141</v>
      </c>
      <c r="K36" s="1">
        <f>(I36-F36)/F36</f>
        <v>-3.272414123050426E-2</v>
      </c>
      <c r="L36" s="1">
        <f>I36/$I$80</f>
        <v>1.785291066551144E-3</v>
      </c>
    </row>
    <row r="37" spans="1:12" ht="13.8">
      <c r="A37" s="105"/>
      <c r="B37" s="10"/>
      <c r="C37" s="10"/>
      <c r="D37" s="10"/>
      <c r="E37" s="10"/>
      <c r="F37" s="10"/>
      <c r="G37" s="10"/>
      <c r="H37" s="10"/>
      <c r="I37" s="10"/>
    </row>
    <row r="38" spans="1:12" ht="13.8">
      <c r="A38" s="105" t="s">
        <v>16</v>
      </c>
      <c r="B38" s="10">
        <v>667908</v>
      </c>
      <c r="C38" s="10">
        <v>688330</v>
      </c>
      <c r="D38" s="10">
        <v>681265</v>
      </c>
      <c r="E38" s="10">
        <v>670141</v>
      </c>
      <c r="F38" s="10">
        <v>689200</v>
      </c>
      <c r="G38" s="10">
        <v>673056</v>
      </c>
      <c r="H38" s="10">
        <v>690704</v>
      </c>
      <c r="I38" s="10">
        <v>709027</v>
      </c>
      <c r="J38" s="1">
        <f>(I38-C38)/C38</f>
        <v>3.0068426481484171E-2</v>
      </c>
      <c r="K38" s="1">
        <f>(I38-F38)/F38</f>
        <v>2.8768136970400465E-2</v>
      </c>
      <c r="L38" s="1">
        <f>I38/$I$80</f>
        <v>0.1252170906166345</v>
      </c>
    </row>
    <row r="39" spans="1:12" ht="13.8">
      <c r="A39" s="105"/>
      <c r="B39" s="10"/>
      <c r="C39" s="10"/>
      <c r="D39" s="10"/>
      <c r="E39" s="10"/>
      <c r="F39" s="10"/>
      <c r="G39" s="10"/>
      <c r="H39" s="10"/>
      <c r="I39" s="10"/>
    </row>
    <row r="40" spans="1:12" ht="13.8">
      <c r="A40" s="105" t="s">
        <v>18</v>
      </c>
      <c r="B40" s="10">
        <v>37606</v>
      </c>
      <c r="C40" s="10">
        <v>42122</v>
      </c>
      <c r="D40" s="10">
        <v>43430</v>
      </c>
      <c r="E40" s="10">
        <v>42069</v>
      </c>
      <c r="F40" s="10">
        <v>45326</v>
      </c>
      <c r="G40" s="10">
        <v>45797</v>
      </c>
      <c r="H40" s="10">
        <v>45891</v>
      </c>
      <c r="I40" s="10">
        <v>48192</v>
      </c>
      <c r="J40" s="1">
        <f>(I40-C40)/C40</f>
        <v>0.14410521817577512</v>
      </c>
      <c r="K40" s="1">
        <f>(I40-F40)/F40</f>
        <v>6.323081674976834E-2</v>
      </c>
      <c r="L40" s="1">
        <f>I40/$I$80</f>
        <v>8.5109058343290859E-3</v>
      </c>
    </row>
    <row r="41" spans="1:12" ht="13.8">
      <c r="A41" s="105"/>
      <c r="B41" s="10"/>
      <c r="C41" s="10"/>
      <c r="D41" s="10"/>
      <c r="E41" s="10"/>
      <c r="F41" s="10"/>
      <c r="G41" s="10"/>
      <c r="H41" s="10"/>
      <c r="I41" s="10"/>
    </row>
    <row r="42" spans="1:12" ht="13.8">
      <c r="A42" s="90" t="s">
        <v>43</v>
      </c>
      <c r="B42" s="10">
        <v>68114</v>
      </c>
      <c r="C42" s="10">
        <v>80031</v>
      </c>
      <c r="D42" s="10">
        <v>87106</v>
      </c>
      <c r="E42" s="10">
        <v>90734</v>
      </c>
      <c r="F42" s="10">
        <v>99619</v>
      </c>
      <c r="G42" s="10">
        <v>102511</v>
      </c>
      <c r="H42" s="10">
        <v>110345</v>
      </c>
      <c r="I42" s="10">
        <v>116135</v>
      </c>
      <c r="J42" s="1">
        <f>(I42-C42)/C42</f>
        <v>0.45112518898926668</v>
      </c>
      <c r="K42" s="1">
        <f>(I42-F42)/F42</f>
        <v>0.16579166624840644</v>
      </c>
      <c r="L42" s="1">
        <f>I42/$I$80</f>
        <v>2.0509919676913357E-2</v>
      </c>
    </row>
    <row r="43" spans="1:12" ht="13.8">
      <c r="A43" s="105"/>
      <c r="B43" s="10"/>
      <c r="C43" s="10"/>
      <c r="D43" s="10"/>
      <c r="E43" s="10"/>
      <c r="F43" s="10"/>
      <c r="G43" s="10"/>
      <c r="H43" s="10"/>
      <c r="I43" s="10"/>
    </row>
    <row r="44" spans="1:12" ht="13.8">
      <c r="A44" s="105" t="s">
        <v>23</v>
      </c>
      <c r="B44" s="10">
        <v>108055</v>
      </c>
      <c r="C44" s="10">
        <v>116549</v>
      </c>
      <c r="D44" s="10">
        <v>118545</v>
      </c>
      <c r="E44" s="10">
        <v>113381</v>
      </c>
      <c r="F44" s="10">
        <v>117737</v>
      </c>
      <c r="G44" s="10">
        <v>116234</v>
      </c>
      <c r="H44" s="10">
        <v>119550</v>
      </c>
      <c r="I44" s="10">
        <v>122637</v>
      </c>
      <c r="J44" s="1">
        <f>(I44-C44)/C44</f>
        <v>5.223554041647719E-2</v>
      </c>
      <c r="K44" s="1">
        <f>(I44-F44)/F44</f>
        <v>4.1618182899173579E-2</v>
      </c>
      <c r="L44" s="1">
        <f>I44/$I$80</f>
        <v>2.1658199676390606E-2</v>
      </c>
    </row>
    <row r="45" spans="1:12" ht="13.8">
      <c r="A45" s="105"/>
      <c r="B45" s="10"/>
      <c r="C45" s="10"/>
      <c r="D45" s="10"/>
      <c r="E45" s="10"/>
      <c r="F45" s="10"/>
      <c r="G45" s="10"/>
      <c r="H45" s="10"/>
      <c r="I45" s="10"/>
    </row>
    <row r="46" spans="1:12" ht="13.8">
      <c r="A46" s="105" t="s">
        <v>44</v>
      </c>
      <c r="B46" s="10">
        <v>45578</v>
      </c>
      <c r="C46" s="10">
        <v>48276</v>
      </c>
      <c r="D46" s="10">
        <v>47743</v>
      </c>
      <c r="E46" s="10">
        <v>47523</v>
      </c>
      <c r="F46" s="10">
        <v>48308</v>
      </c>
      <c r="G46" s="10">
        <v>48715</v>
      </c>
      <c r="H46" s="10">
        <v>48958</v>
      </c>
      <c r="I46" s="10">
        <v>49171</v>
      </c>
      <c r="J46" s="1">
        <f>(I46-C46)/C46</f>
        <v>1.8539232745049299E-2</v>
      </c>
      <c r="K46" s="1">
        <f>(I46-F46)/F46</f>
        <v>1.7864535894675831E-2</v>
      </c>
      <c r="L46" s="1">
        <f>I46/$I$80</f>
        <v>8.6838012695010687E-3</v>
      </c>
    </row>
    <row r="47" spans="1:12" ht="13.8">
      <c r="A47" s="105"/>
      <c r="B47" s="10"/>
      <c r="C47" s="10"/>
      <c r="D47" s="10"/>
      <c r="E47" s="10"/>
      <c r="F47" s="10"/>
      <c r="G47" s="10"/>
      <c r="H47" s="10"/>
      <c r="I47" s="10"/>
    </row>
    <row r="48" spans="1:12" ht="13.8">
      <c r="A48" s="105" t="s">
        <v>45</v>
      </c>
      <c r="B48" s="10">
        <v>43846</v>
      </c>
      <c r="C48" s="10">
        <v>46885</v>
      </c>
      <c r="D48" s="10">
        <v>45797</v>
      </c>
      <c r="E48" s="10">
        <v>46025</v>
      </c>
      <c r="F48" s="10">
        <v>47179</v>
      </c>
      <c r="G48" s="10">
        <v>46917</v>
      </c>
      <c r="H48" s="10">
        <v>46862</v>
      </c>
      <c r="I48" s="10">
        <v>47068</v>
      </c>
      <c r="J48" s="1">
        <f>(I48-C48)/C48</f>
        <v>3.9031673243041486E-3</v>
      </c>
      <c r="K48" s="1">
        <f>(I48-F48)/F48</f>
        <v>-2.3527416859195831E-3</v>
      </c>
      <c r="L48" s="1">
        <f>I48/$I$80</f>
        <v>8.3124028015065035E-3</v>
      </c>
    </row>
    <row r="49" spans="1:12" ht="13.8">
      <c r="A49" s="105"/>
      <c r="B49" s="10"/>
      <c r="C49" s="10"/>
      <c r="D49" s="10"/>
      <c r="E49" s="10"/>
      <c r="F49" s="10"/>
      <c r="G49" s="10"/>
      <c r="H49" s="10"/>
      <c r="I49" s="10"/>
    </row>
    <row r="50" spans="1:12" ht="13.8">
      <c r="A50" s="105" t="s">
        <v>46</v>
      </c>
      <c r="B50" s="10">
        <v>43784</v>
      </c>
      <c r="C50" s="10">
        <v>46446</v>
      </c>
      <c r="D50" s="10">
        <v>44892</v>
      </c>
      <c r="E50" s="10">
        <v>45319</v>
      </c>
      <c r="F50" s="10">
        <v>46780</v>
      </c>
      <c r="G50" s="10">
        <v>46627</v>
      </c>
      <c r="H50" s="10">
        <v>46477</v>
      </c>
      <c r="I50" s="10">
        <v>46511</v>
      </c>
      <c r="J50" s="1">
        <f>(I50-C50)/C50</f>
        <v>1.399474658743487E-3</v>
      </c>
      <c r="K50" s="1">
        <f>(I50-F50)/F50</f>
        <v>-5.7503206498503634E-3</v>
      </c>
      <c r="L50" s="1">
        <f>I50/$I$80</f>
        <v>8.2140343057038531E-3</v>
      </c>
    </row>
    <row r="51" spans="1:12" ht="13.8">
      <c r="A51" s="105"/>
      <c r="B51" s="10"/>
      <c r="C51" s="10"/>
      <c r="D51" s="10"/>
      <c r="E51" s="10"/>
      <c r="F51" s="10"/>
      <c r="G51" s="10"/>
      <c r="H51" s="10"/>
      <c r="I51" s="10"/>
    </row>
    <row r="52" spans="1:12" ht="13.8">
      <c r="A52" s="105" t="s">
        <v>47</v>
      </c>
      <c r="B52" s="10">
        <v>976642</v>
      </c>
      <c r="C52" s="10">
        <v>997422</v>
      </c>
      <c r="D52" s="10">
        <v>1007640</v>
      </c>
      <c r="E52" s="10">
        <v>1006151</v>
      </c>
      <c r="F52" s="10">
        <f>(F54*2)+F56</f>
        <v>1040139</v>
      </c>
      <c r="G52" s="10">
        <f>(G54*2)+G56</f>
        <v>1045862</v>
      </c>
      <c r="H52" s="10">
        <f>(H54*2)+H56</f>
        <v>1085186</v>
      </c>
      <c r="I52" s="10">
        <f>(I54*2)+I56</f>
        <v>1092135</v>
      </c>
      <c r="J52" s="1">
        <f>(I52-C52)/C52</f>
        <v>9.4957801211523307E-2</v>
      </c>
      <c r="K52" s="1">
        <f>(I52-F52)/F52</f>
        <v>4.9989472560878885E-2</v>
      </c>
      <c r="L52" s="1">
        <f>I52/$I$80</f>
        <v>0.19287554248371092</v>
      </c>
    </row>
    <row r="53" spans="1:12" ht="13.8">
      <c r="A53" s="105"/>
      <c r="B53" s="10"/>
      <c r="C53" s="10"/>
      <c r="D53" s="10"/>
      <c r="E53" s="10"/>
      <c r="F53" s="10"/>
      <c r="G53" s="10"/>
      <c r="H53" s="10"/>
      <c r="I53" s="10"/>
    </row>
    <row r="54" spans="1:12" ht="13.8">
      <c r="A54" s="90" t="s">
        <v>48</v>
      </c>
      <c r="B54" s="10"/>
      <c r="C54" s="10"/>
      <c r="D54" s="10"/>
      <c r="E54" s="10"/>
      <c r="F54" s="10">
        <v>485946</v>
      </c>
      <c r="G54" s="10">
        <v>489913</v>
      </c>
      <c r="H54" s="10">
        <v>509242</v>
      </c>
      <c r="I54" s="10">
        <v>511871</v>
      </c>
      <c r="K54" s="1">
        <f>(I54-F54)/F54</f>
        <v>5.3349549126857715E-2</v>
      </c>
      <c r="L54" s="1">
        <f>I54/$I$80</f>
        <v>9.0398528393174457E-2</v>
      </c>
    </row>
    <row r="55" spans="1:12" ht="13.8">
      <c r="A55" s="105"/>
      <c r="B55" s="10"/>
      <c r="C55" s="10"/>
      <c r="D55" s="10"/>
      <c r="E55" s="10"/>
      <c r="F55" s="10"/>
      <c r="G55" s="10"/>
      <c r="H55" s="10"/>
      <c r="I55" s="10"/>
    </row>
    <row r="56" spans="1:12" ht="13.8">
      <c r="A56" s="90" t="s">
        <v>49</v>
      </c>
      <c r="B56" s="10"/>
      <c r="C56" s="10"/>
      <c r="D56" s="10"/>
      <c r="E56" s="10"/>
      <c r="F56" s="10">
        <v>68247</v>
      </c>
      <c r="G56" s="10">
        <v>66036</v>
      </c>
      <c r="H56" s="10">
        <v>66702</v>
      </c>
      <c r="I56" s="10">
        <v>68393</v>
      </c>
      <c r="K56" s="1">
        <f>(I56-F56)/F56</f>
        <v>2.1392881738391432E-3</v>
      </c>
      <c r="L56" s="1">
        <f>I56/$I$80</f>
        <v>1.2078485697361994E-2</v>
      </c>
    </row>
    <row r="57" spans="1:12" ht="13.8">
      <c r="A57" s="105"/>
      <c r="B57" s="10"/>
      <c r="C57" s="10"/>
      <c r="D57" s="10"/>
      <c r="E57" s="10"/>
      <c r="F57" s="10"/>
      <c r="G57" s="10"/>
      <c r="H57" s="10"/>
      <c r="I57" s="10"/>
    </row>
    <row r="58" spans="1:12" ht="13.8">
      <c r="A58" s="105" t="s">
        <v>50</v>
      </c>
      <c r="B58" s="10">
        <v>3178</v>
      </c>
      <c r="C58" s="10">
        <v>4441</v>
      </c>
      <c r="D58" s="10">
        <v>4397</v>
      </c>
      <c r="E58" s="10">
        <v>3327</v>
      </c>
      <c r="F58" s="10">
        <v>2891</v>
      </c>
      <c r="G58" s="10">
        <v>2638</v>
      </c>
      <c r="H58" s="10">
        <v>2360</v>
      </c>
      <c r="I58" s="10">
        <v>2119</v>
      </c>
      <c r="J58" s="1">
        <f>(I58-C58)/C58</f>
        <v>-0.5228552127899122</v>
      </c>
      <c r="K58" s="1">
        <f>(I58-F58)/F58</f>
        <v>-0.26703562781044621</v>
      </c>
      <c r="L58" s="1">
        <f>I58/$I$80</f>
        <v>3.7422413394221728E-4</v>
      </c>
    </row>
    <row r="59" spans="1:12" ht="13.8">
      <c r="A59" s="105"/>
      <c r="B59" s="10"/>
      <c r="C59" s="10"/>
      <c r="D59" s="10"/>
      <c r="E59" s="10"/>
      <c r="F59" s="10"/>
      <c r="G59" s="10"/>
      <c r="H59" s="10"/>
      <c r="I59" s="10"/>
    </row>
    <row r="60" spans="1:12" ht="13.8">
      <c r="A60" s="105" t="s">
        <v>26</v>
      </c>
      <c r="B60" s="10">
        <v>40591</v>
      </c>
      <c r="C60" s="10">
        <v>42592</v>
      </c>
      <c r="D60" s="10">
        <v>43826</v>
      </c>
      <c r="E60" s="10">
        <v>47269</v>
      </c>
      <c r="F60" s="10">
        <v>48435</v>
      </c>
      <c r="G60" s="10">
        <v>49973</v>
      </c>
      <c r="H60" s="10">
        <v>54326</v>
      </c>
      <c r="I60" s="10">
        <v>57983</v>
      </c>
      <c r="J60" s="1">
        <f>(I60-C60)/C60</f>
        <v>0.36135894064613072</v>
      </c>
      <c r="K60" s="1">
        <f>(I60-F60)/F60</f>
        <v>0.19713017446061731</v>
      </c>
      <c r="L60" s="1">
        <f>I60/$I$80</f>
        <v>1.0240036790170638E-2</v>
      </c>
    </row>
    <row r="61" spans="1:12" ht="13.8">
      <c r="A61" s="105"/>
      <c r="B61" s="10"/>
      <c r="C61" s="10"/>
      <c r="D61" s="10"/>
      <c r="E61" s="10"/>
      <c r="F61" s="10"/>
      <c r="G61" s="10"/>
      <c r="H61" s="10"/>
      <c r="I61" s="10"/>
    </row>
    <row r="62" spans="1:12" ht="13.8">
      <c r="A62" s="105" t="s">
        <v>51</v>
      </c>
      <c r="B62" s="10">
        <v>3618</v>
      </c>
      <c r="C62" s="10">
        <v>3844</v>
      </c>
      <c r="D62" s="10">
        <v>3809</v>
      </c>
      <c r="E62" s="10">
        <v>3904</v>
      </c>
      <c r="F62" s="10">
        <v>4010</v>
      </c>
      <c r="G62" s="10">
        <v>4157</v>
      </c>
      <c r="H62" s="10">
        <v>4401</v>
      </c>
      <c r="I62" s="10">
        <v>4491</v>
      </c>
      <c r="J62" s="1">
        <f>(I62-C62)/C62</f>
        <v>0.16831425598335067</v>
      </c>
      <c r="K62" s="1">
        <f>(I62-F62)/F62</f>
        <v>0.1199501246882793</v>
      </c>
      <c r="L62" s="1">
        <f>I62/$I$80</f>
        <v>7.9312911068168837E-4</v>
      </c>
    </row>
    <row r="63" spans="1:12" ht="13.8">
      <c r="A63" s="105"/>
      <c r="B63" s="10"/>
      <c r="C63" s="10"/>
      <c r="D63" s="10"/>
      <c r="E63" s="10"/>
      <c r="F63" s="10"/>
      <c r="G63" s="10"/>
      <c r="H63" s="10"/>
      <c r="I63" s="10"/>
    </row>
    <row r="64" spans="1:12" ht="13.8">
      <c r="A64" s="105" t="s">
        <v>52</v>
      </c>
      <c r="B64" s="10">
        <v>8180</v>
      </c>
      <c r="C64" s="10">
        <v>7848</v>
      </c>
      <c r="D64" s="10">
        <v>7438</v>
      </c>
      <c r="E64" s="10">
        <v>8128</v>
      </c>
      <c r="F64" s="10">
        <v>7885</v>
      </c>
      <c r="G64" s="10">
        <v>9166</v>
      </c>
      <c r="H64" s="10">
        <v>11623</v>
      </c>
      <c r="I64" s="10">
        <v>11719</v>
      </c>
      <c r="J64" s="1">
        <f>(I64-C64)/C64</f>
        <v>0.49324668705402652</v>
      </c>
      <c r="K64" s="1">
        <f>(I64-F64)/F64</f>
        <v>0.48623969562460367</v>
      </c>
      <c r="L64" s="1">
        <f>I64/$I$80</f>
        <v>2.0696237025336689E-3</v>
      </c>
    </row>
    <row r="65" spans="1:12" ht="13.8">
      <c r="A65" s="105"/>
      <c r="B65" s="10"/>
      <c r="C65" s="10"/>
      <c r="D65" s="10"/>
      <c r="E65" s="10"/>
      <c r="F65" s="10"/>
      <c r="G65" s="10"/>
      <c r="H65" s="10"/>
      <c r="I65" s="10"/>
    </row>
    <row r="66" spans="1:12" ht="13.8">
      <c r="A66" s="105" t="s">
        <v>53</v>
      </c>
      <c r="B66" s="10">
        <v>2753</v>
      </c>
      <c r="C66" s="10">
        <v>2940</v>
      </c>
      <c r="D66" s="10">
        <v>2931</v>
      </c>
      <c r="E66" s="10">
        <v>3031</v>
      </c>
      <c r="F66" s="10">
        <v>3170</v>
      </c>
      <c r="G66" s="10">
        <v>3348</v>
      </c>
      <c r="H66" s="10">
        <v>3503</v>
      </c>
      <c r="I66" s="10">
        <v>3538</v>
      </c>
      <c r="J66" s="1">
        <f>(I66-C66)/C66</f>
        <v>0.20340136054421767</v>
      </c>
      <c r="K66" s="1">
        <f>(I66-F66)/F66</f>
        <v>0.11608832807570978</v>
      </c>
      <c r="L66" s="1">
        <f>I66/$I$80</f>
        <v>6.2482538267464118E-4</v>
      </c>
    </row>
    <row r="67" spans="1:12" ht="13.8">
      <c r="A67" s="105"/>
      <c r="B67" s="10"/>
      <c r="C67" s="10"/>
      <c r="D67" s="10"/>
      <c r="E67" s="10"/>
      <c r="F67" s="10"/>
      <c r="G67" s="10"/>
      <c r="H67" s="10"/>
      <c r="I67" s="10"/>
    </row>
    <row r="68" spans="1:12" ht="13.8">
      <c r="A68" s="105" t="s">
        <v>54</v>
      </c>
      <c r="B68" s="10"/>
      <c r="C68" s="10">
        <v>37334</v>
      </c>
      <c r="D68" s="10">
        <v>31011</v>
      </c>
      <c r="E68" s="10">
        <v>14480</v>
      </c>
      <c r="F68" s="10">
        <v>13928</v>
      </c>
      <c r="G68" s="10">
        <v>11351</v>
      </c>
      <c r="H68" s="10">
        <v>8754</v>
      </c>
      <c r="I68" s="10">
        <v>6872</v>
      </c>
      <c r="J68" s="1">
        <f>(I68-C68)/C68</f>
        <v>-0.81593185835967219</v>
      </c>
      <c r="K68" s="1">
        <f>(I68-F68)/F68</f>
        <v>-0.50660539919586445</v>
      </c>
      <c r="L68" s="1">
        <f>I68/$I$80</f>
        <v>1.213623524516714E-3</v>
      </c>
    </row>
    <row r="69" spans="1:12" ht="13.8">
      <c r="A69" s="105"/>
      <c r="B69" s="10"/>
      <c r="C69" s="10"/>
      <c r="D69" s="10"/>
      <c r="E69" s="10"/>
      <c r="F69" s="10"/>
      <c r="G69" s="10"/>
      <c r="H69" s="10"/>
      <c r="I69" s="10"/>
    </row>
    <row r="70" spans="1:12" ht="13.8">
      <c r="A70" s="105" t="s">
        <v>19</v>
      </c>
      <c r="B70" s="10"/>
      <c r="C70" s="10">
        <v>28866</v>
      </c>
      <c r="D70" s="10">
        <v>29934</v>
      </c>
      <c r="E70" s="10">
        <v>27035</v>
      </c>
      <c r="F70" s="10">
        <v>28406</v>
      </c>
      <c r="G70" s="10">
        <v>29164</v>
      </c>
      <c r="H70" s="10">
        <v>29119</v>
      </c>
      <c r="I70" s="10">
        <v>30899</v>
      </c>
      <c r="J70" s="1">
        <f>(I70-C70)/C70</f>
        <v>7.0428878265086953E-2</v>
      </c>
      <c r="K70" s="1">
        <f>(I70-F70)/F70</f>
        <v>8.7763148630571011E-2</v>
      </c>
      <c r="L70" s="1">
        <f>I70/$I$80</f>
        <v>5.456890757282006E-3</v>
      </c>
    </row>
    <row r="71" spans="1:12" ht="13.8">
      <c r="A71" s="105"/>
      <c r="B71" s="10"/>
      <c r="C71" s="10"/>
      <c r="D71" s="10"/>
      <c r="E71" s="10"/>
      <c r="F71" s="10"/>
      <c r="G71" s="10"/>
      <c r="H71" s="10"/>
      <c r="I71" s="10"/>
    </row>
    <row r="72" spans="1:12" ht="13.8">
      <c r="A72" s="105" t="s">
        <v>55</v>
      </c>
      <c r="B72" s="10"/>
      <c r="C72" s="10">
        <v>25336</v>
      </c>
      <c r="D72" s="10">
        <v>22484</v>
      </c>
      <c r="E72" s="10">
        <v>20003</v>
      </c>
      <c r="F72" s="10">
        <v>17715</v>
      </c>
      <c r="G72" s="10">
        <v>16022</v>
      </c>
      <c r="H72" s="10">
        <v>12710</v>
      </c>
      <c r="I72" s="10">
        <v>11868</v>
      </c>
      <c r="J72" s="1">
        <f>(I72-C72)/C72</f>
        <v>-0.53157562361856647</v>
      </c>
      <c r="K72" s="1">
        <f>(I72-F72)/F72</f>
        <v>-0.33005927180355632</v>
      </c>
      <c r="L72" s="1">
        <f>I72/$I$80</f>
        <v>2.095937716671182E-3</v>
      </c>
    </row>
    <row r="73" spans="1:12" ht="13.8">
      <c r="A73" s="105"/>
      <c r="B73" s="10"/>
      <c r="C73" s="10"/>
      <c r="D73" s="10"/>
      <c r="E73" s="10"/>
      <c r="F73" s="10"/>
      <c r="G73" s="10"/>
      <c r="H73" s="10"/>
      <c r="I73" s="10"/>
    </row>
    <row r="74" spans="1:12" ht="13.8">
      <c r="A74" s="105" t="s">
        <v>56</v>
      </c>
      <c r="B74" s="10"/>
      <c r="C74" s="10">
        <v>41559</v>
      </c>
      <c r="D74" s="10">
        <v>38769</v>
      </c>
      <c r="E74" s="10">
        <v>34407</v>
      </c>
      <c r="F74" s="10">
        <v>32011</v>
      </c>
      <c r="G74" s="10">
        <v>27859</v>
      </c>
      <c r="H74" s="10">
        <v>22663</v>
      </c>
      <c r="I74" s="10">
        <v>22677</v>
      </c>
      <c r="J74" s="1">
        <f>(I74-C74)/C74</f>
        <v>-0.45434201977910921</v>
      </c>
      <c r="K74" s="1">
        <f>(I74-F74)/F74</f>
        <v>-0.29158726687701103</v>
      </c>
      <c r="L74" s="1">
        <f>I74/$I$80</f>
        <v>4.0048516684321189E-3</v>
      </c>
    </row>
    <row r="75" spans="1:12" ht="13.8">
      <c r="A75" s="105"/>
      <c r="B75" s="10"/>
      <c r="C75" s="10"/>
      <c r="D75" s="10"/>
      <c r="E75" s="10"/>
      <c r="F75" s="10"/>
      <c r="G75" s="10"/>
      <c r="H75" s="10"/>
      <c r="I75" s="10"/>
    </row>
    <row r="76" spans="1:12" ht="13.8">
      <c r="A76" s="105" t="s">
        <v>57</v>
      </c>
      <c r="B76" s="10"/>
      <c r="C76" s="10">
        <v>23381</v>
      </c>
      <c r="D76" s="10">
        <v>22862</v>
      </c>
      <c r="E76" s="10">
        <v>7125</v>
      </c>
      <c r="F76" s="10">
        <v>1548</v>
      </c>
      <c r="G76" s="10">
        <v>1666</v>
      </c>
      <c r="H76" s="10">
        <v>1573</v>
      </c>
      <c r="I76" s="10">
        <v>989</v>
      </c>
      <c r="J76" s="1">
        <f>(I76-C76)/C76</f>
        <v>-0.95770069714725636</v>
      </c>
      <c r="K76" s="1">
        <f>(I76-F76)/F76</f>
        <v>-0.3611111111111111</v>
      </c>
      <c r="L76" s="1">
        <f>I76/$I$80</f>
        <v>1.7466147638926514E-4</v>
      </c>
    </row>
    <row r="77" spans="1:12" ht="13.8">
      <c r="A77" s="105"/>
      <c r="B77" s="10"/>
      <c r="C77" s="10"/>
      <c r="D77" s="10"/>
      <c r="E77" s="10"/>
      <c r="F77" s="10"/>
      <c r="G77" s="10"/>
      <c r="H77" s="10"/>
      <c r="I77" s="10"/>
    </row>
    <row r="78" spans="1:12" ht="13.8">
      <c r="A78" s="105" t="s">
        <v>58</v>
      </c>
      <c r="B78" s="10"/>
      <c r="C78" s="10">
        <v>112917</v>
      </c>
      <c r="D78" s="10">
        <v>109748</v>
      </c>
      <c r="E78" s="10">
        <v>95071</v>
      </c>
      <c r="F78" s="10">
        <v>92646</v>
      </c>
      <c r="G78" s="10">
        <v>100857</v>
      </c>
      <c r="H78" s="10">
        <v>97720</v>
      </c>
      <c r="I78" s="10">
        <v>107556</v>
      </c>
      <c r="J78" s="1">
        <f>(I78-C78)/C78</f>
        <v>-4.7477350620367176E-2</v>
      </c>
      <c r="K78" s="1">
        <f>(I78-F78)/F78</f>
        <v>0.16093517259244869</v>
      </c>
      <c r="L78" s="1">
        <f>I78/$I$80</f>
        <v>1.8994832916606474E-2</v>
      </c>
    </row>
    <row r="79" spans="1:12" ht="13.8">
      <c r="A79" s="105"/>
      <c r="B79" s="10"/>
      <c r="C79" s="10"/>
      <c r="D79" s="10"/>
      <c r="E79" s="10"/>
      <c r="F79" s="10"/>
      <c r="G79" s="10"/>
      <c r="H79" s="10"/>
      <c r="I79" s="10"/>
    </row>
    <row r="80" spans="1:12" ht="13.8">
      <c r="A80" s="105" t="s">
        <v>31</v>
      </c>
      <c r="B80" s="11"/>
      <c r="C80" s="11">
        <v>5475872</v>
      </c>
      <c r="D80" s="11">
        <v>5415176</v>
      </c>
      <c r="E80" s="11">
        <v>5353095</v>
      </c>
      <c r="F80" s="11">
        <v>5489707</v>
      </c>
      <c r="G80" s="11">
        <v>5481920</v>
      </c>
      <c r="H80" s="11">
        <v>5632936</v>
      </c>
      <c r="I80" s="11">
        <v>5662382</v>
      </c>
      <c r="J80" s="1">
        <f>(I80-C80)/C80</f>
        <v>3.40603286563309E-2</v>
      </c>
      <c r="K80" s="1">
        <f>(I80-F80)/F80</f>
        <v>3.1454319875359467E-2</v>
      </c>
    </row>
    <row r="81" spans="1:9">
      <c r="B81" s="10"/>
      <c r="C81" s="10"/>
      <c r="D81" s="10"/>
      <c r="E81" s="10"/>
      <c r="F81" s="10"/>
      <c r="G81" s="10"/>
      <c r="H81" s="10"/>
      <c r="I81" s="10"/>
    </row>
    <row r="82" spans="1:9">
      <c r="A82" s="7" t="s">
        <v>32</v>
      </c>
      <c r="B82" s="10">
        <f t="shared" ref="B82:G82" si="0">SUM(B4:B78)</f>
        <v>4964288</v>
      </c>
      <c r="C82" s="10">
        <f t="shared" si="0"/>
        <v>5475872</v>
      </c>
      <c r="D82" s="10">
        <f t="shared" si="0"/>
        <v>5415176</v>
      </c>
      <c r="E82" s="10">
        <f t="shared" si="0"/>
        <v>5353095</v>
      </c>
      <c r="F82" s="10">
        <f t="shared" si="0"/>
        <v>6043900</v>
      </c>
      <c r="G82" s="10">
        <f t="shared" si="0"/>
        <v>6037869</v>
      </c>
      <c r="H82" s="10">
        <f>SUM(H4:H78)</f>
        <v>6208880</v>
      </c>
      <c r="I82" s="10">
        <f>SUM(I4:I78)</f>
        <v>6242646</v>
      </c>
    </row>
    <row r="83" spans="1:9">
      <c r="B83" s="10">
        <f>B54</f>
        <v>0</v>
      </c>
      <c r="C83" s="10">
        <f>C54</f>
        <v>0</v>
      </c>
      <c r="D83" s="10">
        <f>D54</f>
        <v>0</v>
      </c>
      <c r="E83" s="10">
        <f>E54</f>
        <v>0</v>
      </c>
      <c r="F83" s="10">
        <f>F54+F56</f>
        <v>554193</v>
      </c>
      <c r="G83" s="10">
        <f>G54+G56</f>
        <v>555949</v>
      </c>
      <c r="H83" s="10">
        <f>H54+H56</f>
        <v>575944</v>
      </c>
      <c r="I83" s="10">
        <f>I54+I56</f>
        <v>580264</v>
      </c>
    </row>
    <row r="84" spans="1:9">
      <c r="B84" s="10">
        <f>SUM(B82:B83)</f>
        <v>4964288</v>
      </c>
      <c r="C84" s="10">
        <f>SUM(C82:C83)</f>
        <v>5475872</v>
      </c>
      <c r="D84" s="10">
        <f>SUM(D82:D83)</f>
        <v>5415176</v>
      </c>
      <c r="E84" s="10">
        <f>SUM(E82:E83)</f>
        <v>5353095</v>
      </c>
      <c r="F84" s="10">
        <f>F82-F83</f>
        <v>5489707</v>
      </c>
      <c r="G84" s="10">
        <f>G82-G83</f>
        <v>5481920</v>
      </c>
      <c r="H84" s="10">
        <f>H82-H83</f>
        <v>5632936</v>
      </c>
      <c r="I84" s="10">
        <f>I82-I83</f>
        <v>5662382</v>
      </c>
    </row>
    <row r="86" spans="1:9">
      <c r="A86" t="s">
        <v>59</v>
      </c>
    </row>
    <row r="87" spans="1:9">
      <c r="A87" t="s">
        <v>33</v>
      </c>
    </row>
  </sheetData>
  <phoneticPr fontId="0" type="noConversion"/>
  <conditionalFormatting sqref="K80 K3:K4 K62 K6 K8 K10 K12 K14 K16 K18 K20 K22 K24 K26 K28 K30 K32 K34 K36 K38 K40 K42 K44 K46 K48 K50 K54 J77:J65536 K58 K60 K64 K78 J74:K74 J1:J65 J67 J66:K66 J69 J68:K68 J71 J70:K70 J73 J72:K72 J75 J76:K76 K56 K52">
    <cfRule type="cellIs" dxfId="6" priority="1" stopIfTrue="1" operator="lessThan">
      <formula>0</formula>
    </cfRule>
    <cfRule type="cellIs" dxfId="5" priority="2" stopIfTrue="1" operator="greaterThanOrEqual">
      <formula>0</formula>
    </cfRule>
  </conditionalFormatting>
  <conditionalFormatting sqref="L4:L78">
    <cfRule type="cellIs" dxfId="4" priority="3" stopIfTrue="1" operator="greaterThanOrEqual">
      <formula>0.03</formula>
    </cfRule>
  </conditionalFormatting>
  <hyperlinks>
    <hyperlink ref="J2" location="Contents!A1" display="Back to contents"/>
  </hyperlinks>
  <pageMargins left="0.75" right="0.75" top="1" bottom="1" header="0.5" footer="0.5"/>
  <pageSetup paperSize="9" scale="54" orientation="portrait" horizontalDpi="4294967293"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2"/>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3.2"/>
  <cols>
    <col min="1" max="1" width="23.6640625" customWidth="1"/>
    <col min="2" max="2" width="7.6640625" customWidth="1"/>
    <col min="3" max="7" width="7.5546875" bestFit="1" customWidth="1"/>
    <col min="8" max="9" width="8.44140625" customWidth="1"/>
    <col min="10" max="10" width="11.109375" style="1" customWidth="1"/>
    <col min="11" max="11" width="10.109375" customWidth="1"/>
    <col min="12" max="12" width="9.5546875" customWidth="1"/>
  </cols>
  <sheetData>
    <row r="1" spans="1:12" ht="15.6">
      <c r="A1" s="83" t="s">
        <v>107</v>
      </c>
    </row>
    <row r="2" spans="1:12" ht="13.8">
      <c r="A2" s="8" t="s">
        <v>109</v>
      </c>
      <c r="J2" s="103" t="s">
        <v>175</v>
      </c>
    </row>
    <row r="3" spans="1:12" s="2" customFormat="1" ht="26.4">
      <c r="B3" s="2">
        <v>1995</v>
      </c>
      <c r="C3" s="2">
        <v>1996</v>
      </c>
      <c r="D3" s="2">
        <v>1997</v>
      </c>
      <c r="E3" s="2">
        <v>1998</v>
      </c>
      <c r="F3" s="2">
        <v>1999</v>
      </c>
      <c r="G3" s="2">
        <v>2000</v>
      </c>
      <c r="H3" s="2">
        <v>2001</v>
      </c>
      <c r="I3" s="2">
        <v>2002</v>
      </c>
      <c r="J3" s="3" t="s">
        <v>184</v>
      </c>
      <c r="K3" s="3" t="s">
        <v>189</v>
      </c>
      <c r="L3" s="4" t="s">
        <v>185</v>
      </c>
    </row>
    <row r="4" spans="1:12" ht="13.8">
      <c r="A4" s="105" t="s">
        <v>0</v>
      </c>
      <c r="B4" s="10">
        <v>33907</v>
      </c>
      <c r="C4" s="10">
        <v>33782</v>
      </c>
      <c r="D4" s="10">
        <v>35508</v>
      </c>
      <c r="E4" s="10">
        <v>37119</v>
      </c>
      <c r="F4" s="10">
        <v>37377</v>
      </c>
      <c r="G4" s="10">
        <v>37609</v>
      </c>
      <c r="H4" s="10">
        <v>36085</v>
      </c>
      <c r="I4" s="10">
        <v>35420</v>
      </c>
      <c r="J4" s="1">
        <f>(I4-B4)/B4</f>
        <v>4.462205444303536E-2</v>
      </c>
      <c r="K4" s="1">
        <f>(I4-F4)/F4</f>
        <v>-5.235840222596784E-2</v>
      </c>
      <c r="L4" s="1">
        <f>I4/$I$68</f>
        <v>5.0500441985799421E-2</v>
      </c>
    </row>
    <row r="5" spans="1:12" ht="13.8">
      <c r="A5" s="105"/>
      <c r="B5" s="10"/>
      <c r="C5" s="10"/>
      <c r="D5" s="10"/>
      <c r="E5" s="10"/>
      <c r="F5" s="10"/>
      <c r="G5" s="10"/>
      <c r="H5" s="10"/>
      <c r="I5" s="10"/>
    </row>
    <row r="6" spans="1:12" ht="13.8">
      <c r="A6" s="105" t="s">
        <v>1</v>
      </c>
      <c r="B6" s="10">
        <v>51848</v>
      </c>
      <c r="C6" s="10">
        <v>51894</v>
      </c>
      <c r="D6" s="10">
        <v>56706</v>
      </c>
      <c r="E6" s="10">
        <v>58457</v>
      </c>
      <c r="F6" s="10">
        <v>56033</v>
      </c>
      <c r="G6" s="10">
        <v>54814</v>
      </c>
      <c r="H6" s="10">
        <v>52647</v>
      </c>
      <c r="I6" s="10">
        <v>52132</v>
      </c>
      <c r="J6" s="1">
        <f>(I6-B6)/B6</f>
        <v>5.4775497608393767E-3</v>
      </c>
      <c r="K6" s="1">
        <f>(I6-F6)/F6</f>
        <v>-6.9619688397908372E-2</v>
      </c>
      <c r="L6" s="1">
        <f>I6/$I$68</f>
        <v>7.4327753856682541E-2</v>
      </c>
    </row>
    <row r="7" spans="1:12" ht="13.8">
      <c r="A7" s="105"/>
      <c r="B7" s="10"/>
      <c r="C7" s="10"/>
      <c r="D7" s="10"/>
      <c r="E7" s="10"/>
      <c r="F7" s="10"/>
      <c r="G7" s="10"/>
      <c r="H7" s="10"/>
      <c r="I7" s="10"/>
    </row>
    <row r="8" spans="1:12" ht="13.8">
      <c r="A8" s="105" t="s">
        <v>2</v>
      </c>
      <c r="B8" s="10">
        <v>26837</v>
      </c>
      <c r="C8" s="10">
        <v>29100</v>
      </c>
      <c r="D8" s="10">
        <v>33458</v>
      </c>
      <c r="E8" s="10">
        <v>37008</v>
      </c>
      <c r="F8" s="10">
        <v>37923</v>
      </c>
      <c r="G8" s="10">
        <v>38226</v>
      </c>
      <c r="H8" s="10">
        <v>36834</v>
      </c>
      <c r="I8" s="10">
        <v>27680</v>
      </c>
      <c r="J8" s="1">
        <f>(I8-B8)/B8</f>
        <v>3.1411856764914113E-2</v>
      </c>
      <c r="K8" s="1">
        <f>(I8-F8)/F8</f>
        <v>-0.27009993935078974</v>
      </c>
      <c r="L8" s="1">
        <f>I8/$I$68</f>
        <v>3.9465054606632639E-2</v>
      </c>
    </row>
    <row r="9" spans="1:12" ht="13.8">
      <c r="A9" s="105"/>
      <c r="B9" s="10"/>
      <c r="C9" s="10"/>
      <c r="D9" s="10"/>
      <c r="E9" s="10"/>
      <c r="F9" s="10"/>
      <c r="G9" s="10"/>
      <c r="H9" s="10"/>
      <c r="I9" s="10"/>
    </row>
    <row r="10" spans="1:12" ht="13.8">
      <c r="A10" s="105" t="s">
        <v>3</v>
      </c>
      <c r="B10" s="10">
        <v>42280</v>
      </c>
      <c r="C10" s="10">
        <v>40455</v>
      </c>
      <c r="D10" s="10">
        <v>42262</v>
      </c>
      <c r="E10" s="10">
        <v>43030</v>
      </c>
      <c r="F10" s="10">
        <v>41721</v>
      </c>
      <c r="G10" s="10">
        <v>40856</v>
      </c>
      <c r="H10" s="10">
        <v>38602</v>
      </c>
      <c r="I10" s="10">
        <v>36648</v>
      </c>
      <c r="J10" s="1">
        <f>(I10-B10)/B10</f>
        <v>-0.13320719016083254</v>
      </c>
      <c r="K10" s="1">
        <f>(I10-F10)/F10</f>
        <v>-0.12159344215143453</v>
      </c>
      <c r="L10" s="1">
        <f>I10/$I$68</f>
        <v>5.2251276055775758E-2</v>
      </c>
    </row>
    <row r="11" spans="1:12" ht="13.8">
      <c r="A11" s="105"/>
      <c r="B11" s="10"/>
      <c r="C11" s="10"/>
      <c r="D11" s="10"/>
      <c r="E11" s="10"/>
      <c r="F11" s="10"/>
      <c r="G11" s="10"/>
      <c r="H11" s="10"/>
      <c r="I11" s="10"/>
    </row>
    <row r="12" spans="1:12" ht="13.8">
      <c r="A12" s="105" t="s">
        <v>4</v>
      </c>
      <c r="B12" s="10">
        <v>7773</v>
      </c>
      <c r="C12" s="10">
        <v>7345</v>
      </c>
      <c r="D12" s="10">
        <v>7125</v>
      </c>
      <c r="E12" s="10">
        <v>6610</v>
      </c>
      <c r="F12" s="10">
        <v>5913</v>
      </c>
      <c r="G12" s="10">
        <v>5654</v>
      </c>
      <c r="H12" s="10">
        <v>5256</v>
      </c>
      <c r="I12" s="10">
        <v>5400</v>
      </c>
      <c r="J12" s="1">
        <f>(I12-B12)/B12</f>
        <v>-0.30528753377074491</v>
      </c>
      <c r="K12" s="1">
        <f>(I12-F12)/F12</f>
        <v>-8.6757990867579904E-2</v>
      </c>
      <c r="L12" s="1">
        <f>I12/$I$68</f>
        <v>7.6991074738372925E-3</v>
      </c>
    </row>
    <row r="13" spans="1:12" ht="13.8">
      <c r="A13" s="105"/>
      <c r="B13" s="10"/>
      <c r="C13" s="10"/>
      <c r="D13" s="10"/>
      <c r="E13" s="10"/>
      <c r="F13" s="10"/>
      <c r="G13" s="10"/>
      <c r="H13" s="10"/>
      <c r="I13" s="10"/>
    </row>
    <row r="14" spans="1:12" ht="13.8">
      <c r="A14" s="105" t="s">
        <v>5</v>
      </c>
      <c r="B14" s="10">
        <v>5072</v>
      </c>
      <c r="C14" s="10">
        <v>5077</v>
      </c>
      <c r="D14" s="10">
        <v>5164</v>
      </c>
      <c r="E14" s="10">
        <v>4911</v>
      </c>
      <c r="F14" s="10">
        <v>4093</v>
      </c>
      <c r="G14" s="10">
        <v>3797</v>
      </c>
      <c r="H14" s="10">
        <v>3503</v>
      </c>
      <c r="I14" s="10">
        <v>2593</v>
      </c>
      <c r="J14" s="1">
        <f>(I14-B14)/B14</f>
        <v>-0.48876182965299686</v>
      </c>
      <c r="K14" s="1">
        <f>(I14-F14)/F14</f>
        <v>-0.36647935499633522</v>
      </c>
      <c r="L14" s="1">
        <f>I14/$I$68</f>
        <v>3.6969973480852035E-3</v>
      </c>
    </row>
    <row r="15" spans="1:12" ht="13.8">
      <c r="A15" s="105"/>
      <c r="B15" s="10"/>
      <c r="C15" s="10"/>
      <c r="D15" s="10"/>
      <c r="E15" s="10"/>
      <c r="F15" s="10"/>
      <c r="G15" s="10"/>
      <c r="H15" s="10"/>
      <c r="I15" s="10"/>
    </row>
    <row r="16" spans="1:12" ht="13.8">
      <c r="A16" s="105" t="s">
        <v>6</v>
      </c>
      <c r="B16" s="10">
        <v>10185</v>
      </c>
      <c r="C16" s="10">
        <v>10697</v>
      </c>
      <c r="D16" s="10">
        <v>11986</v>
      </c>
      <c r="E16" s="10">
        <v>14643</v>
      </c>
      <c r="F16" s="10">
        <v>17142</v>
      </c>
      <c r="G16" s="10">
        <v>19099</v>
      </c>
      <c r="H16" s="10">
        <v>21744</v>
      </c>
      <c r="I16" s="10">
        <v>26780</v>
      </c>
      <c r="J16" s="1">
        <f>(I16-B16)/B16</f>
        <v>1.6293568973981345</v>
      </c>
      <c r="K16" s="1">
        <f>(I16-F16)/F16</f>
        <v>0.56224477890561197</v>
      </c>
      <c r="L16" s="1">
        <f>I16/$I$68</f>
        <v>3.8181870027659756E-2</v>
      </c>
    </row>
    <row r="17" spans="1:12" ht="13.8">
      <c r="A17" s="105"/>
      <c r="B17" s="10"/>
      <c r="C17" s="10"/>
      <c r="D17" s="10"/>
      <c r="E17" s="10"/>
      <c r="F17" s="10"/>
      <c r="G17" s="10"/>
      <c r="H17" s="10"/>
      <c r="I17" s="10"/>
    </row>
    <row r="18" spans="1:12" ht="13.8">
      <c r="A18" s="105" t="s">
        <v>7</v>
      </c>
      <c r="B18" s="10">
        <v>26597</v>
      </c>
      <c r="C18" s="10">
        <v>24580</v>
      </c>
      <c r="D18" s="10">
        <v>20765</v>
      </c>
      <c r="E18" s="10">
        <v>18670</v>
      </c>
      <c r="F18" s="10">
        <v>18370</v>
      </c>
      <c r="G18" s="10">
        <v>17113</v>
      </c>
      <c r="H18" s="10">
        <v>16101</v>
      </c>
      <c r="I18" s="10">
        <v>17015</v>
      </c>
      <c r="J18" s="1">
        <f>(I18-B18)/B18</f>
        <v>-0.36026619543557542</v>
      </c>
      <c r="K18" s="1">
        <f>(I18-F18)/F18</f>
        <v>-7.3761567773543826E-2</v>
      </c>
      <c r="L18" s="1">
        <f>I18/$I$68</f>
        <v>2.4259317345803985E-2</v>
      </c>
    </row>
    <row r="19" spans="1:12" ht="13.8">
      <c r="A19" s="105"/>
      <c r="B19" s="10"/>
      <c r="C19" s="10"/>
      <c r="D19" s="10"/>
      <c r="E19" s="10"/>
      <c r="F19" s="10"/>
      <c r="G19" s="10"/>
      <c r="H19" s="10"/>
      <c r="I19" s="10"/>
    </row>
    <row r="20" spans="1:12" ht="13.8">
      <c r="A20" s="105" t="s">
        <v>8</v>
      </c>
      <c r="B20" s="10">
        <v>86399</v>
      </c>
      <c r="C20" s="10">
        <v>86627</v>
      </c>
      <c r="D20" s="10">
        <v>95223</v>
      </c>
      <c r="E20" s="10">
        <v>94099</v>
      </c>
      <c r="F20" s="10">
        <v>90336</v>
      </c>
      <c r="G20" s="10">
        <v>86428</v>
      </c>
      <c r="H20" s="10">
        <v>76808</v>
      </c>
      <c r="I20" s="10">
        <v>72196</v>
      </c>
      <c r="J20" s="1">
        <f>(I20-B20)/B20</f>
        <v>-0.16438847671848053</v>
      </c>
      <c r="K20" s="1">
        <f>(I20-F20)/F20</f>
        <v>-0.20080588026921714</v>
      </c>
      <c r="L20" s="1">
        <f>I20/$I$68</f>
        <v>0.10293421540391799</v>
      </c>
    </row>
    <row r="21" spans="1:12" ht="13.8">
      <c r="A21" s="105"/>
      <c r="B21" s="10"/>
      <c r="C21" s="10"/>
      <c r="D21" s="10"/>
      <c r="E21" s="10"/>
      <c r="F21" s="10"/>
      <c r="G21" s="10"/>
      <c r="H21" s="10"/>
      <c r="I21" s="10"/>
    </row>
    <row r="22" spans="1:12" ht="13.8">
      <c r="A22" s="105" t="s">
        <v>183</v>
      </c>
      <c r="B22" s="10">
        <v>8984</v>
      </c>
      <c r="C22" s="10">
        <v>9819</v>
      </c>
      <c r="D22" s="10">
        <v>10826</v>
      </c>
      <c r="E22" s="10">
        <v>11403</v>
      </c>
      <c r="F22" s="10">
        <v>11405</v>
      </c>
      <c r="G22" s="10">
        <v>11401</v>
      </c>
      <c r="H22" s="10">
        <v>14924</v>
      </c>
      <c r="I22" s="10">
        <v>15059</v>
      </c>
      <c r="J22" s="1">
        <f>(I22-B22)/B22</f>
        <v>0.67620213713268029</v>
      </c>
      <c r="K22" s="1">
        <f>(I22-F22)/F22</f>
        <v>0.32038579570363873</v>
      </c>
      <c r="L22" s="1">
        <f>I22/$I$68</f>
        <v>2.1470529527502922E-2</v>
      </c>
    </row>
    <row r="23" spans="1:12" ht="13.8">
      <c r="A23" s="105"/>
      <c r="B23" s="10"/>
      <c r="C23" s="10"/>
      <c r="D23" s="10"/>
      <c r="E23" s="10"/>
      <c r="F23" s="10"/>
      <c r="G23" s="10"/>
      <c r="H23" s="10"/>
      <c r="I23" s="10"/>
    </row>
    <row r="24" spans="1:12" ht="13.8">
      <c r="A24" s="105" t="s">
        <v>9</v>
      </c>
      <c r="B24" s="10">
        <v>27497</v>
      </c>
      <c r="C24" s="10">
        <v>27490</v>
      </c>
      <c r="D24" s="10">
        <v>25881</v>
      </c>
      <c r="E24" s="10">
        <v>23633</v>
      </c>
      <c r="F24" s="10">
        <v>21063</v>
      </c>
      <c r="G24" s="10">
        <v>18221</v>
      </c>
      <c r="H24" s="10">
        <v>17939</v>
      </c>
      <c r="I24" s="10">
        <v>15614</v>
      </c>
      <c r="J24" s="1">
        <f>(I24-B24)/B24</f>
        <v>-0.43215623522566099</v>
      </c>
      <c r="K24" s="1">
        <f>(I24-F24)/F24</f>
        <v>-0.25870009020557377</v>
      </c>
      <c r="L24" s="1">
        <f>I24/$I$68</f>
        <v>2.22618266845362E-2</v>
      </c>
    </row>
    <row r="25" spans="1:12" ht="13.8">
      <c r="A25" s="105"/>
      <c r="B25" s="10"/>
      <c r="C25" s="10"/>
      <c r="D25" s="10"/>
      <c r="E25" s="10"/>
      <c r="F25" s="10"/>
      <c r="G25" s="10"/>
      <c r="H25" s="10"/>
      <c r="I25" s="10"/>
    </row>
    <row r="26" spans="1:12" ht="13.8">
      <c r="A26" s="105" t="s">
        <v>10</v>
      </c>
      <c r="B26" s="10">
        <v>57468</v>
      </c>
      <c r="C26" s="10">
        <v>63454</v>
      </c>
      <c r="D26" s="10">
        <v>73185</v>
      </c>
      <c r="E26" s="10">
        <v>80570</v>
      </c>
      <c r="F26" s="10">
        <v>85326</v>
      </c>
      <c r="G26" s="10">
        <v>89805</v>
      </c>
      <c r="H26" s="10">
        <v>87930</v>
      </c>
      <c r="I26" s="10">
        <v>58155</v>
      </c>
      <c r="J26" s="1">
        <f>(I26-B26)/B26</f>
        <v>1.1954479014408019E-2</v>
      </c>
      <c r="K26" s="1">
        <f>(I26-F26)/F26</f>
        <v>-0.31843752197454467</v>
      </c>
      <c r="L26" s="1">
        <f>I26/$I$68</f>
        <v>8.291511021129773E-2</v>
      </c>
    </row>
    <row r="27" spans="1:12" ht="13.8">
      <c r="A27" s="105"/>
      <c r="B27" s="10"/>
      <c r="C27" s="10"/>
      <c r="D27" s="10"/>
      <c r="E27" s="10"/>
      <c r="F27" s="10"/>
      <c r="G27" s="10"/>
      <c r="H27" s="10"/>
      <c r="I27" s="10"/>
    </row>
    <row r="28" spans="1:12" ht="13.8">
      <c r="A28" s="105" t="s">
        <v>11</v>
      </c>
      <c r="B28" s="10">
        <v>43436</v>
      </c>
      <c r="C28" s="10">
        <v>42876</v>
      </c>
      <c r="D28" s="10">
        <v>43808</v>
      </c>
      <c r="E28" s="10">
        <v>44881</v>
      </c>
      <c r="F28" s="10">
        <v>42169</v>
      </c>
      <c r="G28" s="10">
        <v>37112</v>
      </c>
      <c r="H28" s="10">
        <v>37505</v>
      </c>
      <c r="I28" s="10">
        <v>34362</v>
      </c>
      <c r="J28" s="1">
        <f>(I28-B28)/B28</f>
        <v>-0.20890505571415416</v>
      </c>
      <c r="K28" s="1">
        <f>(I28-F28)/F28</f>
        <v>-0.18513600037942565</v>
      </c>
      <c r="L28" s="1">
        <f>I28/$I$68</f>
        <v>4.8991987225184636E-2</v>
      </c>
    </row>
    <row r="29" spans="1:12" ht="13.8">
      <c r="A29" s="105"/>
      <c r="B29" s="10"/>
      <c r="C29" s="10"/>
      <c r="D29" s="10"/>
      <c r="E29" s="10"/>
      <c r="F29" s="10"/>
      <c r="G29" s="10"/>
      <c r="H29" s="10"/>
      <c r="I29" s="10"/>
    </row>
    <row r="30" spans="1:12" ht="13.8">
      <c r="A30" s="105" t="s">
        <v>12</v>
      </c>
      <c r="B30" s="10">
        <v>10624</v>
      </c>
      <c r="C30" s="10">
        <v>10719</v>
      </c>
      <c r="D30" s="10">
        <v>10440</v>
      </c>
      <c r="E30" s="10">
        <v>10192</v>
      </c>
      <c r="F30" s="10">
        <v>9547</v>
      </c>
      <c r="G30" s="10">
        <v>8692</v>
      </c>
      <c r="H30" s="10">
        <v>8446</v>
      </c>
      <c r="I30" s="10">
        <v>7013</v>
      </c>
      <c r="J30" s="1">
        <f>(I30-B30)/B30</f>
        <v>-0.33989081325301207</v>
      </c>
      <c r="K30" s="1">
        <f>(I30-F30)/F30</f>
        <v>-0.26542369330679794</v>
      </c>
      <c r="L30" s="1">
        <f>I30/$I$68</f>
        <v>9.9988593914853569E-3</v>
      </c>
    </row>
    <row r="31" spans="1:12" ht="13.8">
      <c r="A31" s="105"/>
      <c r="B31" s="10"/>
      <c r="C31" s="10"/>
      <c r="D31" s="10"/>
      <c r="E31" s="10"/>
      <c r="F31" s="10"/>
      <c r="G31" s="10"/>
      <c r="H31" s="10"/>
      <c r="I31" s="10"/>
    </row>
    <row r="32" spans="1:12" ht="13.8">
      <c r="A32" s="105" t="s">
        <v>13</v>
      </c>
      <c r="B32" s="10">
        <v>43479</v>
      </c>
      <c r="C32" s="10">
        <v>43355</v>
      </c>
      <c r="D32" s="10">
        <v>42706</v>
      </c>
      <c r="E32" s="10">
        <v>40495</v>
      </c>
      <c r="F32" s="10">
        <v>38477</v>
      </c>
      <c r="G32" s="10">
        <v>38779</v>
      </c>
      <c r="H32" s="10">
        <v>38693</v>
      </c>
      <c r="I32" s="10">
        <v>39533</v>
      </c>
      <c r="J32" s="1">
        <f>(I32-B32)/B32</f>
        <v>-9.0756457140228619E-2</v>
      </c>
      <c r="K32" s="1">
        <f>(I32-F32)/F32</f>
        <v>2.7444967123216465E-2</v>
      </c>
      <c r="L32" s="1">
        <f>I32/$I$68</f>
        <v>5.6364595511705494E-2</v>
      </c>
    </row>
    <row r="33" spans="1:12" ht="13.8">
      <c r="A33" s="105"/>
      <c r="B33" s="10"/>
      <c r="C33" s="10"/>
      <c r="D33" s="10"/>
      <c r="E33" s="10"/>
      <c r="F33" s="10"/>
      <c r="G33" s="10"/>
      <c r="H33" s="10"/>
      <c r="I33" s="10"/>
    </row>
    <row r="34" spans="1:12" ht="13.8">
      <c r="A34" s="105" t="s">
        <v>14</v>
      </c>
      <c r="B34" s="10">
        <v>3025</v>
      </c>
      <c r="C34" s="10">
        <v>2669</v>
      </c>
      <c r="D34" s="10">
        <v>2512</v>
      </c>
      <c r="E34" s="10">
        <v>2418</v>
      </c>
      <c r="F34" s="10">
        <v>2383</v>
      </c>
      <c r="G34" s="10">
        <v>2019</v>
      </c>
      <c r="H34" s="10">
        <v>1844</v>
      </c>
      <c r="I34" s="10">
        <v>1263</v>
      </c>
      <c r="J34" s="1">
        <f>(I34-B34)/B34</f>
        <v>-0.5824793388429752</v>
      </c>
      <c r="K34" s="1">
        <f>(I34-F34)/F34</f>
        <v>-0.46999580360889637</v>
      </c>
      <c r="L34" s="1">
        <f>I34/$I$68</f>
        <v>1.8007356924919444E-3</v>
      </c>
    </row>
    <row r="35" spans="1:12" ht="13.8">
      <c r="A35" s="105"/>
      <c r="B35" s="10"/>
      <c r="C35" s="10"/>
      <c r="D35" s="10"/>
      <c r="E35" s="10"/>
      <c r="F35" s="10"/>
      <c r="G35" s="10"/>
      <c r="H35" s="10"/>
      <c r="I35" s="10"/>
    </row>
    <row r="36" spans="1:12" ht="13.8">
      <c r="A36" s="105" t="s">
        <v>15</v>
      </c>
      <c r="B36" s="10">
        <v>12092</v>
      </c>
      <c r="C36" s="10">
        <v>11982</v>
      </c>
      <c r="D36" s="10">
        <v>11571</v>
      </c>
      <c r="E36" s="10">
        <v>10885</v>
      </c>
      <c r="F36" s="10">
        <v>10691</v>
      </c>
      <c r="G36" s="10">
        <v>10325</v>
      </c>
      <c r="H36" s="10">
        <v>9715</v>
      </c>
      <c r="I36" s="10">
        <v>10264</v>
      </c>
      <c r="J36" s="1">
        <f>(I36-B36)/B36</f>
        <v>-0.15117433013562687</v>
      </c>
      <c r="K36" s="1">
        <f>(I36-F36)/F36</f>
        <v>-3.9940136563464596E-2</v>
      </c>
      <c r="L36" s="1">
        <f>I36/$I$68</f>
        <v>1.4634007242864068E-2</v>
      </c>
    </row>
    <row r="37" spans="1:12" ht="13.8">
      <c r="A37" s="105"/>
      <c r="B37" s="10"/>
      <c r="C37" s="10"/>
      <c r="D37" s="10"/>
      <c r="E37" s="10"/>
      <c r="F37" s="10"/>
      <c r="G37" s="10"/>
      <c r="H37" s="10"/>
      <c r="I37" s="10"/>
    </row>
    <row r="38" spans="1:12">
      <c r="A38" s="106" t="s">
        <v>16</v>
      </c>
      <c r="B38" s="10">
        <v>62195</v>
      </c>
      <c r="C38" s="10">
        <v>67442</v>
      </c>
      <c r="D38" s="10">
        <v>68880</v>
      </c>
      <c r="E38" s="10">
        <v>70554</v>
      </c>
      <c r="F38" s="10">
        <v>69928</v>
      </c>
      <c r="G38" s="10">
        <v>67036</v>
      </c>
      <c r="H38" s="10">
        <v>66247</v>
      </c>
      <c r="I38" s="10">
        <v>53940</v>
      </c>
      <c r="J38" s="1">
        <f>(I38-B38)/B38</f>
        <v>-0.13272771123080634</v>
      </c>
      <c r="K38" s="1">
        <f>(I38-F38)/F38</f>
        <v>-0.22863516760096098</v>
      </c>
      <c r="L38" s="1">
        <f>I38/$I$68</f>
        <v>7.690552909977473E-2</v>
      </c>
    </row>
    <row r="39" spans="1:12">
      <c r="A39" s="106"/>
      <c r="B39" s="10"/>
      <c r="C39" s="10"/>
      <c r="D39" s="10"/>
      <c r="E39" s="10"/>
      <c r="F39" s="10"/>
      <c r="G39" s="10"/>
      <c r="H39" s="10"/>
      <c r="I39" s="10"/>
    </row>
    <row r="40" spans="1:12" ht="13.8">
      <c r="A40" s="105" t="s">
        <v>17</v>
      </c>
      <c r="B40" s="10">
        <v>7056</v>
      </c>
      <c r="C40" s="10">
        <v>8883</v>
      </c>
      <c r="D40" s="10">
        <v>11581</v>
      </c>
      <c r="E40" s="10">
        <v>13545</v>
      </c>
      <c r="F40" s="10">
        <v>14212</v>
      </c>
      <c r="G40" s="10">
        <v>15269</v>
      </c>
      <c r="H40" s="10">
        <v>15805</v>
      </c>
      <c r="I40" s="10">
        <v>20172</v>
      </c>
      <c r="J40" s="1">
        <f>(I40-B40)/B40</f>
        <v>1.8588435374149659</v>
      </c>
      <c r="K40" s="1">
        <f>(I40-F40)/F40</f>
        <v>0.41936391781593019</v>
      </c>
      <c r="L40" s="1">
        <f>I40/$I$68</f>
        <v>2.8760443696712195E-2</v>
      </c>
    </row>
    <row r="41" spans="1:12" ht="13.8">
      <c r="A41" s="105"/>
      <c r="B41" s="10"/>
      <c r="C41" s="10"/>
      <c r="D41" s="10"/>
      <c r="E41" s="10"/>
      <c r="F41" s="10"/>
      <c r="G41" s="10"/>
      <c r="H41" s="10"/>
      <c r="I41" s="10"/>
    </row>
    <row r="42" spans="1:12" ht="13.8">
      <c r="A42" s="105" t="s">
        <v>18</v>
      </c>
      <c r="B42" s="10">
        <v>6006</v>
      </c>
      <c r="C42" s="10">
        <v>6518</v>
      </c>
      <c r="D42" s="10">
        <v>6951</v>
      </c>
      <c r="E42" s="10">
        <v>7012</v>
      </c>
      <c r="F42" s="10">
        <v>6872</v>
      </c>
      <c r="G42" s="10">
        <v>6815</v>
      </c>
      <c r="H42" s="10">
        <v>6708</v>
      </c>
      <c r="I42" s="10">
        <v>7441</v>
      </c>
      <c r="J42" s="1">
        <f>(I42-B42)/B42</f>
        <v>0.23892773892773891</v>
      </c>
      <c r="K42" s="1">
        <f>(I42-F42)/F42</f>
        <v>8.2799767171129218E-2</v>
      </c>
      <c r="L42" s="1">
        <f>I42/$I$68</f>
        <v>1.0609084946819128E-2</v>
      </c>
    </row>
    <row r="43" spans="1:12" ht="13.8">
      <c r="A43" s="105"/>
      <c r="B43" s="10"/>
      <c r="C43" s="10"/>
      <c r="D43" s="10"/>
      <c r="E43" s="10"/>
      <c r="F43" s="10"/>
      <c r="G43" s="10"/>
      <c r="H43" s="10"/>
      <c r="I43" s="10"/>
    </row>
    <row r="44" spans="1:12" ht="13.8">
      <c r="A44" s="105" t="s">
        <v>19</v>
      </c>
      <c r="B44" s="10">
        <v>4879</v>
      </c>
      <c r="C44" s="10">
        <v>5431</v>
      </c>
      <c r="D44" s="10">
        <v>5522</v>
      </c>
      <c r="E44" s="10">
        <v>5157</v>
      </c>
      <c r="F44" s="10">
        <v>4966</v>
      </c>
      <c r="G44" s="10">
        <v>5296</v>
      </c>
      <c r="H44" s="10">
        <v>2530</v>
      </c>
      <c r="I44" s="10">
        <v>5523</v>
      </c>
      <c r="J44" s="1">
        <f>(I44-B44)/B44</f>
        <v>0.13199426111908177</v>
      </c>
      <c r="K44" s="1">
        <f>(I44-F44)/F44</f>
        <v>0.1121627064035441</v>
      </c>
      <c r="L44" s="1">
        <f>I44/$I$68</f>
        <v>7.8744760329635868E-3</v>
      </c>
    </row>
    <row r="45" spans="1:12" ht="13.8">
      <c r="A45" s="105"/>
      <c r="B45" s="10"/>
      <c r="C45" s="10"/>
      <c r="D45" s="10"/>
      <c r="E45" s="10"/>
      <c r="F45" s="10"/>
      <c r="G45" s="10"/>
      <c r="H45" s="10"/>
      <c r="I45" s="10"/>
    </row>
    <row r="46" spans="1:12" ht="13.8">
      <c r="A46" s="105" t="s">
        <v>20</v>
      </c>
      <c r="B46" s="10">
        <v>34767</v>
      </c>
      <c r="C46" s="10">
        <v>32801</v>
      </c>
      <c r="D46" s="10">
        <v>33243</v>
      </c>
      <c r="E46" s="10">
        <v>34244</v>
      </c>
      <c r="F46" s="10">
        <v>33876</v>
      </c>
      <c r="G46" s="10">
        <v>32059</v>
      </c>
      <c r="H46" s="10">
        <v>30701</v>
      </c>
      <c r="I46" s="10">
        <v>31543</v>
      </c>
      <c r="J46" s="1">
        <f>(I46-B46)/B46</f>
        <v>-9.2731613311473518E-2</v>
      </c>
      <c r="K46" s="1">
        <f>(I46-F46)/F46</f>
        <v>-6.8868815680717912E-2</v>
      </c>
      <c r="L46" s="1">
        <f>I46/$I$68</f>
        <v>4.4972767971712908E-2</v>
      </c>
    </row>
    <row r="47" spans="1:12" ht="13.8">
      <c r="A47" s="105"/>
      <c r="B47" s="10"/>
      <c r="C47" s="10"/>
      <c r="D47" s="10"/>
      <c r="E47" s="10"/>
      <c r="F47" s="10"/>
      <c r="G47" s="10"/>
      <c r="H47" s="10"/>
      <c r="I47" s="10"/>
    </row>
    <row r="48" spans="1:12" ht="13.8">
      <c r="A48" s="105" t="s">
        <v>21</v>
      </c>
      <c r="B48" s="10">
        <v>11858</v>
      </c>
      <c r="C48" s="10">
        <v>11292</v>
      </c>
      <c r="D48" s="10">
        <v>10825</v>
      </c>
      <c r="E48" s="10">
        <v>10051</v>
      </c>
      <c r="F48" s="10">
        <v>9838</v>
      </c>
      <c r="G48" s="10">
        <v>9172</v>
      </c>
      <c r="H48" s="10">
        <v>8794</v>
      </c>
      <c r="I48" s="10">
        <v>8770</v>
      </c>
      <c r="J48" s="1">
        <f>(I48-B48)/B48</f>
        <v>-0.26041490976555914</v>
      </c>
      <c r="K48" s="1">
        <f>(I48-F48)/F48</f>
        <v>-0.10855865013214068</v>
      </c>
      <c r="L48" s="1">
        <f>I48/$I$68</f>
        <v>1.2503920841769083E-2</v>
      </c>
    </row>
    <row r="49" spans="1:12" ht="13.8">
      <c r="A49" s="105"/>
      <c r="B49" s="10"/>
      <c r="C49" s="10"/>
      <c r="D49" s="10"/>
      <c r="E49" s="10"/>
      <c r="F49" s="10"/>
      <c r="G49" s="10"/>
      <c r="H49" s="10"/>
      <c r="I49" s="10"/>
    </row>
    <row r="50" spans="1:12" ht="13.8">
      <c r="A50" s="105" t="s">
        <v>22</v>
      </c>
      <c r="B50" s="10">
        <v>22111</v>
      </c>
      <c r="C50" s="10">
        <v>23877</v>
      </c>
      <c r="D50" s="10">
        <v>27999</v>
      </c>
      <c r="E50" s="10">
        <v>29796</v>
      </c>
      <c r="F50" s="10">
        <v>28737</v>
      </c>
      <c r="G50" s="10">
        <v>30187</v>
      </c>
      <c r="H50" s="10">
        <v>31740</v>
      </c>
      <c r="I50" s="10">
        <v>34611</v>
      </c>
      <c r="J50" s="1">
        <f>(I50-B50)/B50</f>
        <v>0.56532947401745737</v>
      </c>
      <c r="K50" s="1">
        <f>(I50-F50)/F50</f>
        <v>0.20440547029961373</v>
      </c>
      <c r="L50" s="1">
        <f>I50/$I$68</f>
        <v>4.9347001625367135E-2</v>
      </c>
    </row>
    <row r="51" spans="1:12" ht="13.8">
      <c r="A51" s="105"/>
      <c r="B51" s="10"/>
      <c r="C51" s="10"/>
      <c r="D51" s="10"/>
      <c r="E51" s="10"/>
      <c r="F51" s="10"/>
      <c r="G51" s="10"/>
      <c r="H51" s="10"/>
      <c r="I51" s="10"/>
    </row>
    <row r="52" spans="1:12" ht="13.8">
      <c r="A52" s="105" t="s">
        <v>23</v>
      </c>
      <c r="B52" s="10">
        <v>8924</v>
      </c>
      <c r="C52" s="10">
        <v>9053</v>
      </c>
      <c r="D52" s="10">
        <v>9412</v>
      </c>
      <c r="E52" s="10">
        <v>9138</v>
      </c>
      <c r="F52" s="10">
        <v>8994</v>
      </c>
      <c r="G52" s="10">
        <v>9178</v>
      </c>
      <c r="H52" s="10">
        <v>9532</v>
      </c>
      <c r="I52" s="10">
        <v>10685</v>
      </c>
      <c r="J52" s="1">
        <f>(I52-B52)/B52</f>
        <v>0.19733303451367101</v>
      </c>
      <c r="K52" s="1">
        <f>(I52-F52)/F52</f>
        <v>0.1880142317100289</v>
      </c>
      <c r="L52" s="1">
        <f>I52/$I$68</f>
        <v>1.5234252473694716E-2</v>
      </c>
    </row>
    <row r="53" spans="1:12" ht="13.8">
      <c r="A53" s="105"/>
      <c r="B53" s="10"/>
      <c r="C53" s="10"/>
      <c r="D53" s="10"/>
      <c r="E53" s="10"/>
      <c r="F53" s="10"/>
      <c r="G53" s="10"/>
      <c r="H53" s="10"/>
      <c r="I53" s="10"/>
    </row>
    <row r="54" spans="1:12" ht="13.8">
      <c r="A54" s="105" t="s">
        <v>24</v>
      </c>
      <c r="B54" s="10">
        <v>5707</v>
      </c>
      <c r="C54" s="10">
        <v>5141</v>
      </c>
      <c r="D54" s="10">
        <v>5353</v>
      </c>
      <c r="E54" s="10">
        <v>5246</v>
      </c>
      <c r="F54" s="10">
        <v>5033</v>
      </c>
      <c r="G54" s="10">
        <v>4654</v>
      </c>
      <c r="H54" s="10">
        <v>4194</v>
      </c>
      <c r="I54" s="10">
        <v>4471</v>
      </c>
      <c r="J54" s="1">
        <f>(I54-B54)/B54</f>
        <v>-0.21657613457157876</v>
      </c>
      <c r="K54" s="1">
        <f>(I54-F54)/F54</f>
        <v>-0.11166302404132725</v>
      </c>
      <c r="L54" s="1">
        <f>I54/$I$68</f>
        <v>6.3745758362086175E-3</v>
      </c>
    </row>
    <row r="55" spans="1:12" ht="13.8">
      <c r="A55" s="105"/>
      <c r="B55" s="10"/>
      <c r="C55" s="10"/>
      <c r="D55" s="10"/>
      <c r="E55" s="10"/>
      <c r="F55" s="10"/>
      <c r="G55" s="10"/>
      <c r="H55" s="10"/>
      <c r="I55" s="10"/>
    </row>
    <row r="56" spans="1:12" ht="13.8">
      <c r="A56" s="105" t="s">
        <v>25</v>
      </c>
      <c r="B56" s="10">
        <v>30380</v>
      </c>
      <c r="C56" s="10">
        <v>29871</v>
      </c>
      <c r="D56" s="10">
        <v>28337</v>
      </c>
      <c r="E56" s="10">
        <v>26242</v>
      </c>
      <c r="F56" s="10">
        <v>24740</v>
      </c>
      <c r="G56" s="10">
        <v>23901</v>
      </c>
      <c r="H56" s="10">
        <v>23089</v>
      </c>
      <c r="I56" s="10">
        <v>22720</v>
      </c>
      <c r="J56" s="1">
        <f>(I56-B56)/B56</f>
        <v>-0.25213956550362082</v>
      </c>
      <c r="K56" s="1">
        <f>(I56-F56)/F56</f>
        <v>-8.1649151172190779E-2</v>
      </c>
      <c r="L56" s="1">
        <f>I56/$I$68</f>
        <v>3.2393281815848753E-2</v>
      </c>
    </row>
    <row r="57" spans="1:12" ht="13.8">
      <c r="A57" s="105"/>
      <c r="B57" s="10"/>
      <c r="C57" s="10"/>
      <c r="D57" s="10"/>
      <c r="E57" s="10"/>
      <c r="F57" s="10"/>
      <c r="G57" s="10"/>
      <c r="H57" s="10"/>
      <c r="I57" s="10"/>
    </row>
    <row r="58" spans="1:12" ht="13.8">
      <c r="A58" s="105" t="s">
        <v>26</v>
      </c>
      <c r="B58" s="10">
        <v>4822</v>
      </c>
      <c r="C58" s="10">
        <v>5232</v>
      </c>
      <c r="D58" s="10">
        <v>5606</v>
      </c>
      <c r="E58" s="10">
        <v>5653</v>
      </c>
      <c r="F58" s="10">
        <v>5781</v>
      </c>
      <c r="G58" s="10">
        <v>5632</v>
      </c>
      <c r="H58" s="10">
        <v>5530</v>
      </c>
      <c r="I58" s="10">
        <v>5572</v>
      </c>
      <c r="J58" s="1">
        <f>(I58-B58)/B58</f>
        <v>0.15553712152633761</v>
      </c>
      <c r="K58" s="1">
        <f>(I58-F58)/F58</f>
        <v>-3.6152914720636566E-2</v>
      </c>
      <c r="L58" s="1">
        <f>I58/$I$68</f>
        <v>7.9443383044854425E-3</v>
      </c>
    </row>
    <row r="59" spans="1:12" ht="13.8">
      <c r="A59" s="105"/>
      <c r="B59" s="10"/>
      <c r="C59" s="10"/>
      <c r="D59" s="10"/>
      <c r="E59" s="10"/>
      <c r="F59" s="10"/>
      <c r="G59" s="10"/>
      <c r="H59" s="10"/>
      <c r="I59" s="10"/>
    </row>
    <row r="60" spans="1:12" ht="13.8">
      <c r="A60" s="105" t="s">
        <v>27</v>
      </c>
      <c r="B60" s="10">
        <v>7686</v>
      </c>
      <c r="C60" s="10">
        <v>9732</v>
      </c>
      <c r="D60" s="10">
        <v>12449</v>
      </c>
      <c r="E60" s="10">
        <v>14628</v>
      </c>
      <c r="F60" s="10">
        <v>15785</v>
      </c>
      <c r="G60" s="10">
        <v>16529</v>
      </c>
      <c r="H60" s="10">
        <v>16716</v>
      </c>
      <c r="I60" s="10">
        <v>17140</v>
      </c>
      <c r="J60" s="1">
        <f>(I60-B60)/B60</f>
        <v>1.2300286234712465</v>
      </c>
      <c r="K60" s="1">
        <f>(I60-F60)/F60</f>
        <v>8.5840988280012673E-2</v>
      </c>
      <c r="L60" s="1">
        <f>I60/$I$68</f>
        <v>2.4437537426216887E-2</v>
      </c>
    </row>
    <row r="61" spans="1:12" ht="13.8">
      <c r="A61" s="105"/>
      <c r="B61" s="10"/>
      <c r="C61" s="10"/>
      <c r="D61" s="10"/>
      <c r="E61" s="10"/>
      <c r="F61" s="10"/>
      <c r="G61" s="10"/>
      <c r="H61" s="10"/>
      <c r="I61" s="10"/>
    </row>
    <row r="62" spans="1:12" ht="13.8">
      <c r="A62" s="105" t="s">
        <v>28</v>
      </c>
      <c r="B62" s="10">
        <v>10747</v>
      </c>
      <c r="C62" s="10">
        <v>11061</v>
      </c>
      <c r="D62" s="10">
        <v>11680</v>
      </c>
      <c r="E62" s="10">
        <v>13316</v>
      </c>
      <c r="F62" s="10">
        <v>13725</v>
      </c>
      <c r="G62" s="10">
        <v>14650</v>
      </c>
      <c r="H62" s="10">
        <v>14825</v>
      </c>
      <c r="I62" s="10">
        <v>15107</v>
      </c>
      <c r="J62" s="1">
        <f>(I62-B62)/B62</f>
        <v>0.40569461244998606</v>
      </c>
      <c r="K62" s="1">
        <f>(I62-F62)/F62</f>
        <v>0.10069216757741348</v>
      </c>
      <c r="L62" s="1">
        <f>I62/$I$68</f>
        <v>2.1538966038381478E-2</v>
      </c>
    </row>
    <row r="63" spans="1:12" ht="13.8">
      <c r="A63" s="105"/>
      <c r="B63" s="10"/>
      <c r="C63" s="10"/>
      <c r="D63" s="10"/>
      <c r="E63" s="10"/>
      <c r="F63" s="10"/>
      <c r="G63" s="10"/>
      <c r="H63" s="10"/>
      <c r="I63" s="10"/>
    </row>
    <row r="64" spans="1:12" ht="13.8">
      <c r="A64" s="105" t="s">
        <v>29</v>
      </c>
      <c r="B64" s="10">
        <v>892</v>
      </c>
      <c r="C64" s="10">
        <v>974</v>
      </c>
      <c r="D64" s="10">
        <v>957</v>
      </c>
      <c r="E64" s="10">
        <v>953</v>
      </c>
      <c r="F64" s="10">
        <v>957</v>
      </c>
      <c r="G64" s="10">
        <v>1020</v>
      </c>
      <c r="H64" s="10">
        <v>952</v>
      </c>
      <c r="I64" s="10">
        <v>914</v>
      </c>
      <c r="J64" s="1">
        <f>(I64-B64)/B64</f>
        <v>2.4663677130044841E-2</v>
      </c>
      <c r="K64" s="1">
        <f>(I64-F64)/F64</f>
        <v>-4.4932079414838039E-2</v>
      </c>
      <c r="L64" s="1">
        <f>I64/$I$68</f>
        <v>1.3031452279791268E-3</v>
      </c>
    </row>
    <row r="65" spans="1:12" ht="13.8">
      <c r="A65" s="105"/>
      <c r="B65" s="10"/>
      <c r="C65" s="10"/>
      <c r="D65" s="10"/>
      <c r="E65" s="10"/>
      <c r="F65" s="10"/>
      <c r="G65" s="10"/>
      <c r="H65" s="10"/>
      <c r="I65" s="10"/>
    </row>
    <row r="66" spans="1:12" ht="13.8">
      <c r="A66" s="106" t="s">
        <v>178</v>
      </c>
      <c r="B66" s="10">
        <v>10459</v>
      </c>
      <c r="C66" s="10">
        <v>9934</v>
      </c>
      <c r="D66" s="10">
        <v>9789</v>
      </c>
      <c r="E66" s="10">
        <v>9703</v>
      </c>
      <c r="F66" s="10">
        <v>10121</v>
      </c>
      <c r="G66" s="10">
        <v>10461</v>
      </c>
      <c r="H66" s="10">
        <v>6927</v>
      </c>
      <c r="I66" s="10">
        <v>5644</v>
      </c>
      <c r="J66" s="1">
        <f>(I66-B66)/B66</f>
        <v>-0.46036906013959272</v>
      </c>
      <c r="K66" s="1">
        <f>(I66-F66)/F66</f>
        <v>-0.44234759411125385</v>
      </c>
      <c r="L66" s="1">
        <f>I66/$I$68</f>
        <v>8.0469930708032735E-3</v>
      </c>
    </row>
    <row r="67" spans="1:12" ht="13.8">
      <c r="A67" s="105"/>
      <c r="B67" s="10"/>
      <c r="C67" s="10"/>
      <c r="D67" s="10"/>
      <c r="E67" s="10"/>
      <c r="F67" s="10"/>
      <c r="G67" s="10"/>
      <c r="H67" s="10"/>
      <c r="I67" s="10"/>
    </row>
    <row r="68" spans="1:12" ht="13.8">
      <c r="A68" s="105" t="s">
        <v>31</v>
      </c>
      <c r="B68" s="11">
        <v>725992</v>
      </c>
      <c r="C68" s="11">
        <v>739163</v>
      </c>
      <c r="D68" s="11">
        <v>777710</v>
      </c>
      <c r="E68" s="11">
        <v>794262</v>
      </c>
      <c r="F68" s="11">
        <v>783534</v>
      </c>
      <c r="G68" s="11">
        <v>771809</v>
      </c>
      <c r="H68" s="11">
        <v>748866</v>
      </c>
      <c r="I68" s="11">
        <v>701380</v>
      </c>
      <c r="J68" s="1">
        <f>(I68-B68)/B68</f>
        <v>-3.3901200013223283E-2</v>
      </c>
      <c r="K68" s="1">
        <f>(I68-F68)/F68</f>
        <v>-0.10485058721127609</v>
      </c>
    </row>
    <row r="69" spans="1:12">
      <c r="B69" s="10"/>
      <c r="C69" s="10"/>
      <c r="D69" s="10"/>
      <c r="E69" s="10"/>
      <c r="F69" s="10"/>
      <c r="G69" s="10"/>
      <c r="H69" s="10"/>
      <c r="I69" s="10"/>
    </row>
    <row r="70" spans="1:12">
      <c r="A70" s="7" t="s">
        <v>32</v>
      </c>
      <c r="B70" s="10">
        <f t="shared" ref="B70:I70" si="0">SUM(B4:B66)</f>
        <v>725992</v>
      </c>
      <c r="C70" s="10">
        <f t="shared" si="0"/>
        <v>739163</v>
      </c>
      <c r="D70" s="10">
        <f t="shared" si="0"/>
        <v>777710</v>
      </c>
      <c r="E70" s="10">
        <f t="shared" si="0"/>
        <v>794262</v>
      </c>
      <c r="F70" s="10">
        <f t="shared" si="0"/>
        <v>783534</v>
      </c>
      <c r="G70" s="10">
        <f t="shared" si="0"/>
        <v>771809</v>
      </c>
      <c r="H70" s="10">
        <f t="shared" si="0"/>
        <v>748866</v>
      </c>
      <c r="I70" s="10">
        <f t="shared" si="0"/>
        <v>701380</v>
      </c>
    </row>
    <row r="72" spans="1:12">
      <c r="A72" t="s">
        <v>33</v>
      </c>
    </row>
  </sheetData>
  <phoneticPr fontId="0" type="noConversion"/>
  <conditionalFormatting sqref="J1:J1048576 K3:K4 K60 K6 K8 K10 K12 K14 K16 K18 K20 K22 K24 K26 K28 K30 K32 K34 K36 K38 K40 K42 K44 K46 K48 K50 K52 K54 K56 K58 K62 K64 K66 K68">
    <cfRule type="cellIs" dxfId="3" priority="1" stopIfTrue="1" operator="lessThan">
      <formula>0</formula>
    </cfRule>
    <cfRule type="cellIs" dxfId="2" priority="2" stopIfTrue="1" operator="greaterThanOrEqual">
      <formula>0</formula>
    </cfRule>
  </conditionalFormatting>
  <conditionalFormatting sqref="L4:L66">
    <cfRule type="cellIs" dxfId="1" priority="3" stopIfTrue="1" operator="greaterThanOrEqual">
      <formula>0.03</formula>
    </cfRule>
  </conditionalFormatting>
  <hyperlinks>
    <hyperlink ref="J2" location="Contents!A1" display="Back to contents"/>
  </hyperlinks>
  <pageMargins left="0.75" right="0.75" top="1" bottom="1" header="0.5" footer="0.5"/>
  <pageSetup paperSize="9" scale="66"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workbookViewId="0">
      <selection activeCell="I2" sqref="I2"/>
    </sheetView>
  </sheetViews>
  <sheetFormatPr defaultRowHeight="13.2"/>
  <cols>
    <col min="1" max="1" width="23.6640625" customWidth="1"/>
    <col min="4" max="5" width="9.109375" style="108" customWidth="1"/>
  </cols>
  <sheetData>
    <row r="1" spans="1:9" ht="15.6">
      <c r="A1" s="83" t="s">
        <v>110</v>
      </c>
    </row>
    <row r="2" spans="1:9" ht="13.8">
      <c r="A2" s="8" t="s">
        <v>109</v>
      </c>
      <c r="I2" s="103" t="s">
        <v>175</v>
      </c>
    </row>
    <row r="3" spans="1:9" s="2" customFormat="1" ht="19.5" customHeight="1">
      <c r="B3" s="2">
        <v>2001</v>
      </c>
      <c r="C3" s="2">
        <v>2002</v>
      </c>
      <c r="D3" s="107" t="s">
        <v>186</v>
      </c>
      <c r="E3" s="107" t="s">
        <v>187</v>
      </c>
    </row>
    <row r="4" spans="1:9" ht="13.8">
      <c r="A4" s="5" t="s">
        <v>0</v>
      </c>
      <c r="B4" s="10">
        <v>39895</v>
      </c>
      <c r="C4">
        <v>56095</v>
      </c>
      <c r="D4" s="109">
        <f>(C4-B4)/B4</f>
        <v>0.40606592304800099</v>
      </c>
      <c r="E4" s="109">
        <f>C4/C$68</f>
        <v>5.6354002997777784E-2</v>
      </c>
    </row>
    <row r="5" spans="1:9" ht="13.8">
      <c r="A5" s="5"/>
      <c r="B5" s="10"/>
    </row>
    <row r="6" spans="1:9" ht="13.8">
      <c r="A6" s="5" t="s">
        <v>1</v>
      </c>
      <c r="B6" s="10">
        <v>57261</v>
      </c>
      <c r="C6">
        <v>67295</v>
      </c>
      <c r="D6" s="109">
        <f>(C6-B6)/B6</f>
        <v>0.17523270637956026</v>
      </c>
      <c r="E6" s="109">
        <f>C6/C$68</f>
        <v>6.7605715870139166E-2</v>
      </c>
    </row>
    <row r="7" spans="1:9" ht="13.8">
      <c r="A7" s="5"/>
      <c r="B7" s="10"/>
    </row>
    <row r="8" spans="1:9" ht="13.8">
      <c r="A8" s="5" t="s">
        <v>2</v>
      </c>
      <c r="B8" s="10">
        <v>36655</v>
      </c>
      <c r="C8">
        <v>42968</v>
      </c>
      <c r="D8" s="109">
        <f>(C8-B8)/B8</f>
        <v>0.17222752694039012</v>
      </c>
      <c r="E8" s="109">
        <f>C8/C$68</f>
        <v>4.3166392741037812E-2</v>
      </c>
    </row>
    <row r="9" spans="1:9" ht="13.8">
      <c r="A9" s="5"/>
      <c r="B9" s="10"/>
    </row>
    <row r="10" spans="1:9" ht="13.8">
      <c r="A10" s="5" t="s">
        <v>3</v>
      </c>
      <c r="B10" s="10">
        <v>39058</v>
      </c>
      <c r="C10">
        <v>45605</v>
      </c>
      <c r="D10" s="109">
        <f>(C10-B10)/B10</f>
        <v>0.16762251011316504</v>
      </c>
      <c r="E10" s="109">
        <f>C10/C$68</f>
        <v>4.5815568352146466E-2</v>
      </c>
    </row>
    <row r="11" spans="1:9" ht="13.8">
      <c r="A11" s="5"/>
      <c r="B11" s="10"/>
    </row>
    <row r="12" spans="1:9" ht="13.8">
      <c r="A12" s="5" t="s">
        <v>4</v>
      </c>
      <c r="B12" s="10">
        <v>5020</v>
      </c>
      <c r="C12">
        <v>6915</v>
      </c>
      <c r="D12" s="109">
        <f>(C12-B12)/B12</f>
        <v>0.37749003984063745</v>
      </c>
      <c r="E12" s="109">
        <f>C12/C$68</f>
        <v>6.9469280814624008E-3</v>
      </c>
    </row>
    <row r="13" spans="1:9" ht="13.8">
      <c r="A13" s="5"/>
      <c r="B13" s="10"/>
    </row>
    <row r="14" spans="1:9" ht="13.8">
      <c r="A14" s="5" t="s">
        <v>5</v>
      </c>
      <c r="B14" s="10">
        <v>3938</v>
      </c>
      <c r="C14">
        <v>3761</v>
      </c>
      <c r="D14" s="109">
        <f>(C14-B14)/B14</f>
        <v>-4.4946673438293547E-2</v>
      </c>
      <c r="E14" s="109">
        <f>C14/C$68</f>
        <v>3.7783653672277787E-3</v>
      </c>
    </row>
    <row r="15" spans="1:9" ht="13.8">
      <c r="A15" s="5"/>
      <c r="B15" s="10"/>
    </row>
    <row r="16" spans="1:9" ht="13.8">
      <c r="A16" s="5" t="s">
        <v>6</v>
      </c>
      <c r="B16" s="10">
        <v>37985</v>
      </c>
      <c r="C16">
        <v>46842</v>
      </c>
      <c r="D16" s="109">
        <f>(C16-B16)/B16</f>
        <v>0.23317098854811111</v>
      </c>
      <c r="E16" s="109">
        <f>C16/C$68</f>
        <v>4.7058279854209947E-2</v>
      </c>
    </row>
    <row r="17" spans="1:5" ht="13.8">
      <c r="A17" s="5"/>
      <c r="B17" s="10"/>
    </row>
    <row r="18" spans="1:5" ht="13.8">
      <c r="A18" s="5" t="s">
        <v>7</v>
      </c>
      <c r="B18" s="10">
        <v>17786</v>
      </c>
      <c r="C18">
        <v>20729</v>
      </c>
      <c r="D18" s="109">
        <f>(C18-B18)/B18</f>
        <v>0.16546722141009784</v>
      </c>
      <c r="E18" s="109">
        <f>C18/C$68</f>
        <v>2.0824710368855259E-2</v>
      </c>
    </row>
    <row r="19" spans="1:5" ht="13.8">
      <c r="A19" s="5"/>
      <c r="B19" s="10"/>
    </row>
    <row r="20" spans="1:5" ht="13.8">
      <c r="A20" s="5" t="s">
        <v>8</v>
      </c>
      <c r="B20" s="10">
        <v>77856</v>
      </c>
      <c r="C20">
        <v>93504</v>
      </c>
      <c r="D20" s="109">
        <f>(C20-B20)/B20</f>
        <v>0.20098643649815043</v>
      </c>
      <c r="E20" s="109">
        <f>C20/C$68</f>
        <v>9.3935728608685515E-2</v>
      </c>
    </row>
    <row r="21" spans="1:5" ht="13.8">
      <c r="A21" s="5"/>
      <c r="B21" s="10"/>
    </row>
    <row r="22" spans="1:5" ht="13.8">
      <c r="A22" s="5" t="s">
        <v>183</v>
      </c>
      <c r="B22" s="10">
        <v>18479</v>
      </c>
      <c r="C22">
        <v>21399</v>
      </c>
      <c r="D22" s="109">
        <f>(C22-B22)/B22</f>
        <v>0.15801720872341576</v>
      </c>
      <c r="E22" s="109">
        <f>C22/C$68</f>
        <v>2.1497803906755448E-2</v>
      </c>
    </row>
    <row r="23" spans="1:5" ht="13.8">
      <c r="A23" s="5"/>
      <c r="B23" s="10"/>
    </row>
    <row r="24" spans="1:5" ht="13.8">
      <c r="A24" s="5" t="s">
        <v>9</v>
      </c>
      <c r="B24" s="10">
        <v>19618</v>
      </c>
      <c r="C24">
        <v>22377</v>
      </c>
      <c r="D24" s="109">
        <f>(C24-B24)/B24</f>
        <v>0.14063615047405445</v>
      </c>
      <c r="E24" s="109">
        <f>C24/C$68</f>
        <v>2.2480319548645575E-2</v>
      </c>
    </row>
    <row r="25" spans="1:5" ht="13.8">
      <c r="A25" s="5"/>
      <c r="B25" s="10"/>
    </row>
    <row r="26" spans="1:5" ht="13.8">
      <c r="A26" s="5" t="s">
        <v>10</v>
      </c>
      <c r="B26" s="10">
        <v>50784</v>
      </c>
      <c r="C26">
        <v>82657</v>
      </c>
      <c r="D26" s="109">
        <f>(C26-B26)/B26</f>
        <v>0.62761893509766853</v>
      </c>
      <c r="E26" s="109">
        <f>C26/C$68</f>
        <v>8.303864561524768E-2</v>
      </c>
    </row>
    <row r="27" spans="1:5" ht="13.8">
      <c r="A27" s="5"/>
      <c r="B27" s="10"/>
    </row>
    <row r="28" spans="1:5" ht="13.8">
      <c r="A28" s="5" t="s">
        <v>11</v>
      </c>
      <c r="B28" s="10">
        <v>35898</v>
      </c>
      <c r="C28">
        <v>41430</v>
      </c>
      <c r="D28" s="109">
        <f>(C28-B28)/B28</f>
        <v>0.15410329266254388</v>
      </c>
      <c r="E28" s="109">
        <f>C28/C$68</f>
        <v>4.1621291455529612E-2</v>
      </c>
    </row>
    <row r="29" spans="1:5" ht="13.8">
      <c r="A29" s="5"/>
      <c r="B29" s="10"/>
    </row>
    <row r="30" spans="1:5" ht="13.8">
      <c r="A30" s="5" t="s">
        <v>12</v>
      </c>
      <c r="B30" s="10">
        <v>8667</v>
      </c>
      <c r="C30">
        <v>9973</v>
      </c>
      <c r="D30" s="109">
        <f>(C30-B30)/B30</f>
        <v>0.15068651205722858</v>
      </c>
      <c r="E30" s="109">
        <f>C30/C$68</f>
        <v>1.0019047542505355E-2</v>
      </c>
    </row>
    <row r="31" spans="1:5" ht="13.8">
      <c r="A31" s="5"/>
      <c r="B31" s="10"/>
    </row>
    <row r="32" spans="1:5" ht="13.8">
      <c r="A32" s="5" t="s">
        <v>13</v>
      </c>
      <c r="B32" s="10">
        <v>38701</v>
      </c>
      <c r="C32">
        <v>48266</v>
      </c>
      <c r="D32" s="109">
        <f>(C32-B32)/B32</f>
        <v>0.24715123640216016</v>
      </c>
      <c r="E32" s="109">
        <f>C32/C$68</f>
        <v>4.8488854776553035E-2</v>
      </c>
    </row>
    <row r="33" spans="1:5" ht="13.8">
      <c r="A33" s="5"/>
      <c r="B33" s="10"/>
    </row>
    <row r="34" spans="1:5" ht="13.8">
      <c r="A34" s="5" t="s">
        <v>14</v>
      </c>
      <c r="B34" s="10">
        <v>1279</v>
      </c>
      <c r="C34">
        <v>1680</v>
      </c>
      <c r="D34" s="109">
        <f>(C34-B34)/B34</f>
        <v>0.31352619233776385</v>
      </c>
      <c r="E34" s="109">
        <f>C34/C$68</f>
        <v>1.6877569308542059E-3</v>
      </c>
    </row>
    <row r="35" spans="1:5" ht="13.8">
      <c r="A35" s="5"/>
      <c r="B35" s="10"/>
    </row>
    <row r="36" spans="1:5" ht="13.8">
      <c r="A36" s="5" t="s">
        <v>15</v>
      </c>
      <c r="B36" s="10">
        <v>14138</v>
      </c>
      <c r="C36">
        <v>18680</v>
      </c>
      <c r="D36" s="109">
        <f>(C36-B36)/B36</f>
        <v>0.32126184750318293</v>
      </c>
      <c r="E36" s="109">
        <f>C36/C$68</f>
        <v>1.8766249683545577E-2</v>
      </c>
    </row>
    <row r="37" spans="1:5" ht="13.8">
      <c r="A37" s="5"/>
      <c r="B37" s="10"/>
    </row>
    <row r="38" spans="1:5">
      <c r="A38" s="6" t="s">
        <v>16</v>
      </c>
      <c r="B38" s="10">
        <v>57677</v>
      </c>
      <c r="C38">
        <v>67268</v>
      </c>
      <c r="D38" s="109">
        <f>(C38-B38)/B38</f>
        <v>0.16628812178164606</v>
      </c>
      <c r="E38" s="109">
        <f>C38/C$68</f>
        <v>6.7578591205179006E-2</v>
      </c>
    </row>
    <row r="39" spans="1:5">
      <c r="A39" s="6"/>
      <c r="B39" s="10"/>
    </row>
    <row r="40" spans="1:5" ht="13.8">
      <c r="A40" s="5" t="s">
        <v>17</v>
      </c>
      <c r="B40" s="10">
        <v>25321</v>
      </c>
      <c r="C40">
        <v>32947</v>
      </c>
      <c r="D40" s="109">
        <f>(C40-B40)/B40</f>
        <v>0.30117293945736739</v>
      </c>
      <c r="E40" s="109">
        <f>C40/C$68</f>
        <v>3.3099123571936617E-2</v>
      </c>
    </row>
    <row r="41" spans="1:5" ht="13.8">
      <c r="A41" s="5"/>
      <c r="B41" s="10"/>
    </row>
    <row r="42" spans="1:5" ht="13.8">
      <c r="A42" s="5" t="s">
        <v>18</v>
      </c>
      <c r="B42" s="10">
        <v>7980</v>
      </c>
      <c r="C42">
        <v>11312</v>
      </c>
      <c r="D42" s="109">
        <f>(C42-B42)/B42</f>
        <v>0.41754385964912283</v>
      </c>
      <c r="E42" s="109">
        <f>C42/C$68</f>
        <v>1.1364230001084986E-2</v>
      </c>
    </row>
    <row r="43" spans="1:5" ht="13.8">
      <c r="A43" s="5"/>
      <c r="B43" s="10"/>
    </row>
    <row r="44" spans="1:5" ht="13.8">
      <c r="A44" s="5" t="s">
        <v>19</v>
      </c>
      <c r="B44" s="10">
        <v>3247</v>
      </c>
      <c r="C44">
        <v>5785</v>
      </c>
      <c r="D44" s="109">
        <f>(C44-B44)/B44</f>
        <v>0.78164459501077921</v>
      </c>
      <c r="E44" s="109">
        <f>C44/C$68</f>
        <v>5.8117106220187988E-3</v>
      </c>
    </row>
    <row r="45" spans="1:5" ht="13.8">
      <c r="A45" s="5"/>
      <c r="B45" s="10"/>
    </row>
    <row r="46" spans="1:5" ht="13.8">
      <c r="A46" s="5" t="s">
        <v>20</v>
      </c>
      <c r="B46" s="10">
        <v>33254</v>
      </c>
      <c r="C46">
        <v>38996</v>
      </c>
      <c r="D46" s="109">
        <f>(C46-B46)/B46</f>
        <v>0.17267095687736814</v>
      </c>
      <c r="E46" s="109">
        <f>C46/C$68</f>
        <v>3.9176053140232509E-2</v>
      </c>
    </row>
    <row r="47" spans="1:5" ht="13.8">
      <c r="A47" s="5"/>
      <c r="B47" s="10"/>
    </row>
    <row r="48" spans="1:5" ht="13.8">
      <c r="A48" s="5" t="s">
        <v>21</v>
      </c>
      <c r="B48" s="10">
        <v>8732</v>
      </c>
      <c r="C48">
        <v>12058</v>
      </c>
      <c r="D48" s="109">
        <f>(C48-B48)/B48</f>
        <v>0.38089784699954193</v>
      </c>
      <c r="E48" s="109">
        <f>C48/C$68</f>
        <v>1.2113674447761914E-2</v>
      </c>
    </row>
    <row r="49" spans="1:5" ht="13.8">
      <c r="A49" s="5"/>
      <c r="B49" s="10"/>
    </row>
    <row r="50" spans="1:5" ht="13.8">
      <c r="A50" s="5" t="s">
        <v>22</v>
      </c>
      <c r="B50" s="10">
        <v>48342</v>
      </c>
      <c r="C50">
        <v>62039</v>
      </c>
      <c r="D50" s="109">
        <f>(C50-B50)/B50</f>
        <v>0.28333540192793016</v>
      </c>
      <c r="E50" s="109">
        <f>C50/C$68</f>
        <v>6.2325447757895287E-2</v>
      </c>
    </row>
    <row r="51" spans="1:5" ht="13.8">
      <c r="A51" s="5"/>
      <c r="B51" s="10"/>
      <c r="E51" s="109"/>
    </row>
    <row r="52" spans="1:5" ht="13.8">
      <c r="A52" s="5" t="s">
        <v>23</v>
      </c>
      <c r="B52" s="10">
        <v>10796</v>
      </c>
      <c r="C52">
        <v>15954</v>
      </c>
      <c r="D52" s="109">
        <f>(C52-B52)/B52</f>
        <v>0.47776954427565765</v>
      </c>
      <c r="E52" s="109">
        <f>C52/C$68</f>
        <v>1.6027663139790475E-2</v>
      </c>
    </row>
    <row r="53" spans="1:5" ht="13.8">
      <c r="A53" s="5"/>
      <c r="B53" s="10"/>
    </row>
    <row r="54" spans="1:5" ht="13.8">
      <c r="A54" s="5" t="s">
        <v>24</v>
      </c>
      <c r="B54" s="10">
        <v>7912</v>
      </c>
      <c r="C54">
        <v>9549</v>
      </c>
      <c r="D54" s="109">
        <f>(C54-B54)/B54</f>
        <v>0.20690091001011121</v>
      </c>
      <c r="E54" s="109">
        <f>C54/C$68</f>
        <v>9.5930898409088174E-3</v>
      </c>
    </row>
    <row r="55" spans="1:5" ht="13.8">
      <c r="A55" s="5"/>
      <c r="B55" s="10"/>
    </row>
    <row r="56" spans="1:5" ht="13.8">
      <c r="A56" s="5" t="s">
        <v>25</v>
      </c>
      <c r="B56" s="10">
        <v>29263</v>
      </c>
      <c r="C56">
        <v>35154</v>
      </c>
      <c r="D56" s="109">
        <f>(C56-B56)/B56</f>
        <v>0.2013122372962444</v>
      </c>
      <c r="E56" s="109">
        <f>C56/C$68</f>
        <v>3.5316313778124261E-2</v>
      </c>
    </row>
    <row r="57" spans="1:5" ht="13.8">
      <c r="A57" s="5"/>
      <c r="B57" s="10"/>
    </row>
    <row r="58" spans="1:5" ht="13.8">
      <c r="A58" s="5" t="s">
        <v>26</v>
      </c>
      <c r="B58" s="10">
        <v>5847</v>
      </c>
      <c r="C58">
        <v>7787</v>
      </c>
      <c r="D58" s="109">
        <f>(C58-B58)/B58</f>
        <v>0.33179408243543695</v>
      </c>
      <c r="E58" s="109">
        <f>C58/C$68</f>
        <v>7.8229542979533946E-3</v>
      </c>
    </row>
    <row r="59" spans="1:5" ht="13.8">
      <c r="A59" s="5"/>
      <c r="B59" s="10"/>
    </row>
    <row r="60" spans="1:5" ht="13.8">
      <c r="A60" s="5" t="s">
        <v>27</v>
      </c>
      <c r="B60" s="10">
        <v>20739</v>
      </c>
      <c r="C60">
        <v>23977</v>
      </c>
      <c r="D60" s="109">
        <f>(C60-B60)/B60</f>
        <v>0.15613096099136892</v>
      </c>
      <c r="E60" s="109">
        <f>C60/C$68</f>
        <v>2.4087707101840057E-2</v>
      </c>
    </row>
    <row r="61" spans="1:5" ht="13.8">
      <c r="A61" s="5"/>
      <c r="B61" s="10"/>
    </row>
    <row r="62" spans="1:5" ht="13.8">
      <c r="A62" s="5" t="s">
        <v>28</v>
      </c>
      <c r="B62" s="10">
        <v>17997</v>
      </c>
      <c r="C62">
        <v>22018</v>
      </c>
      <c r="D62" s="109">
        <f>(C62-B62)/B62</f>
        <v>0.22342612657665167</v>
      </c>
      <c r="E62" s="109">
        <f>C62/C$68</f>
        <v>2.2119661966397565E-2</v>
      </c>
    </row>
    <row r="63" spans="1:5" ht="13.8">
      <c r="A63" s="5"/>
      <c r="B63" s="10"/>
    </row>
    <row r="64" spans="1:5" ht="13.8">
      <c r="A64" s="5" t="s">
        <v>29</v>
      </c>
      <c r="B64" s="10">
        <v>899</v>
      </c>
      <c r="C64">
        <v>936</v>
      </c>
      <c r="D64" s="109">
        <f>(C64-B64)/B64</f>
        <v>4.1156840934371525E-2</v>
      </c>
      <c r="E64" s="109">
        <f>C64/C$68</f>
        <v>9.4032171861877184E-4</v>
      </c>
    </row>
    <row r="65" spans="1:5" ht="13.8">
      <c r="A65" s="5"/>
      <c r="B65" s="10"/>
    </row>
    <row r="66" spans="1:5" ht="13.8">
      <c r="A66" s="6" t="s">
        <v>30</v>
      </c>
      <c r="B66" s="10">
        <v>13093</v>
      </c>
      <c r="C66">
        <v>19448</v>
      </c>
      <c r="D66" s="109">
        <f>(C66-B66)/B66</f>
        <v>0.4853738638967387</v>
      </c>
      <c r="E66" s="109">
        <f>C66/C$68</f>
        <v>1.9537795709078928E-2</v>
      </c>
    </row>
    <row r="67" spans="1:5" ht="13.8">
      <c r="A67" s="5"/>
      <c r="B67" s="10"/>
    </row>
    <row r="68" spans="1:5" ht="13.8">
      <c r="A68" s="5" t="s">
        <v>31</v>
      </c>
      <c r="B68" s="10">
        <v>794117</v>
      </c>
      <c r="C68">
        <v>995404</v>
      </c>
      <c r="D68" s="109">
        <f>(C68-B68)/B68</f>
        <v>0.25347272505185003</v>
      </c>
    </row>
    <row r="69" spans="1:5">
      <c r="B69" s="10"/>
    </row>
    <row r="70" spans="1:5">
      <c r="A70" s="7" t="s">
        <v>32</v>
      </c>
      <c r="B70" s="10">
        <f>SUM(B4:B66)</f>
        <v>794117</v>
      </c>
      <c r="C70" s="10">
        <f>SUM(C4:C66)</f>
        <v>995404</v>
      </c>
    </row>
    <row r="72" spans="1:5">
      <c r="A72" t="s">
        <v>33</v>
      </c>
    </row>
  </sheetData>
  <phoneticPr fontId="0" type="noConversion"/>
  <conditionalFormatting sqref="D1:E1048576">
    <cfRule type="cellIs" dxfId="0" priority="1" stopIfTrue="1" operator="lessThan">
      <formula>0</formula>
    </cfRule>
  </conditionalFormatting>
  <hyperlinks>
    <hyperlink ref="I2" location="Contents!A1" display="Back to contents"/>
  </hyperlinks>
  <pageMargins left="0.75" right="0.75" top="1" bottom="1" header="0.5" footer="0.5"/>
  <pageSetup paperSize="9" scale="68"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2" max="2" width="12.6640625" customWidth="1"/>
    <col min="3" max="3" width="15.109375" customWidth="1"/>
    <col min="4" max="4" width="15.33203125" customWidth="1"/>
  </cols>
  <sheetData>
    <row r="1" spans="1:9" ht="17.399999999999999">
      <c r="A1" s="83" t="s">
        <v>171</v>
      </c>
      <c r="B1" s="14"/>
    </row>
    <row r="2" spans="1:9" ht="15.6">
      <c r="A2" s="90" t="s">
        <v>112</v>
      </c>
      <c r="B2" s="83"/>
      <c r="I2" s="103" t="s">
        <v>175</v>
      </c>
    </row>
    <row r="3" spans="1:9" ht="15">
      <c r="A3" s="8" t="s">
        <v>109</v>
      </c>
      <c r="B3" s="82"/>
    </row>
    <row r="4" spans="1:9">
      <c r="D4" s="84"/>
    </row>
    <row r="5" spans="1:9" s="2" customFormat="1">
      <c r="B5" s="84" t="s">
        <v>127</v>
      </c>
      <c r="C5" s="84" t="s">
        <v>127</v>
      </c>
      <c r="E5" s="84" t="s">
        <v>128</v>
      </c>
    </row>
    <row r="6" spans="1:9" s="2" customFormat="1">
      <c r="B6" s="2">
        <v>2000</v>
      </c>
      <c r="C6" s="2">
        <v>2001</v>
      </c>
      <c r="D6" s="2">
        <v>2001</v>
      </c>
      <c r="E6" s="2">
        <v>2002</v>
      </c>
      <c r="F6" s="107" t="s">
        <v>186</v>
      </c>
    </row>
    <row r="7" spans="1:9">
      <c r="A7" s="2" t="s">
        <v>113</v>
      </c>
      <c r="B7">
        <v>695</v>
      </c>
      <c r="C7">
        <v>227</v>
      </c>
      <c r="D7">
        <v>404</v>
      </c>
      <c r="E7">
        <v>625</v>
      </c>
      <c r="F7" s="109">
        <f>(E7-D7)/D7</f>
        <v>0.54702970297029707</v>
      </c>
    </row>
    <row r="8" spans="1:9">
      <c r="A8" s="2"/>
    </row>
    <row r="9" spans="1:9">
      <c r="A9" s="2" t="s">
        <v>114</v>
      </c>
      <c r="B9">
        <v>4154</v>
      </c>
      <c r="C9">
        <v>1034</v>
      </c>
      <c r="D9">
        <v>1737</v>
      </c>
      <c r="E9">
        <v>2329</v>
      </c>
      <c r="F9" s="109">
        <f>(E9-D9)/D9</f>
        <v>0.34081750143926309</v>
      </c>
    </row>
    <row r="10" spans="1:9">
      <c r="A10" s="2"/>
    </row>
    <row r="11" spans="1:9">
      <c r="A11" s="2" t="s">
        <v>115</v>
      </c>
      <c r="B11">
        <v>3829</v>
      </c>
      <c r="C11">
        <v>1468</v>
      </c>
      <c r="D11">
        <v>413</v>
      </c>
      <c r="E11">
        <v>1480</v>
      </c>
      <c r="F11" s="109">
        <f>(E11-D11)/D11</f>
        <v>2.5835351089588379</v>
      </c>
    </row>
    <row r="12" spans="1:9">
      <c r="A12" s="2"/>
    </row>
    <row r="13" spans="1:9">
      <c r="A13" s="2" t="s">
        <v>116</v>
      </c>
      <c r="B13">
        <v>797</v>
      </c>
      <c r="C13">
        <v>223</v>
      </c>
      <c r="D13">
        <v>348</v>
      </c>
      <c r="E13">
        <v>395</v>
      </c>
      <c r="F13" s="109">
        <f>(E13-D13)/D13</f>
        <v>0.13505747126436782</v>
      </c>
    </row>
    <row r="14" spans="1:9">
      <c r="A14" s="2"/>
    </row>
    <row r="15" spans="1:9">
      <c r="A15" s="2" t="s">
        <v>117</v>
      </c>
      <c r="B15">
        <v>5183</v>
      </c>
      <c r="C15">
        <v>1342</v>
      </c>
      <c r="D15">
        <v>1910</v>
      </c>
      <c r="E15">
        <v>2948</v>
      </c>
      <c r="F15" s="109">
        <f>(E15-D15)/D15</f>
        <v>0.543455497382199</v>
      </c>
    </row>
    <row r="16" spans="1:9">
      <c r="A16" s="2"/>
    </row>
    <row r="17" spans="1:6">
      <c r="A17" s="2" t="s">
        <v>118</v>
      </c>
      <c r="B17">
        <v>535</v>
      </c>
      <c r="C17">
        <v>262</v>
      </c>
      <c r="D17">
        <v>84</v>
      </c>
      <c r="E17">
        <v>173</v>
      </c>
      <c r="F17" s="109">
        <f>(E17-D17)/D17</f>
        <v>1.0595238095238095</v>
      </c>
    </row>
    <row r="18" spans="1:6">
      <c r="A18" s="2"/>
    </row>
    <row r="19" spans="1:6">
      <c r="A19" s="2" t="s">
        <v>41</v>
      </c>
      <c r="B19">
        <v>3381</v>
      </c>
      <c r="C19">
        <v>740</v>
      </c>
      <c r="D19">
        <v>1798</v>
      </c>
      <c r="E19">
        <v>4182</v>
      </c>
      <c r="F19" s="109">
        <f>(E19-D19)/D19</f>
        <v>1.3259176863181312</v>
      </c>
    </row>
    <row r="20" spans="1:6">
      <c r="A20" s="2"/>
    </row>
    <row r="21" spans="1:6">
      <c r="A21" s="2" t="s">
        <v>119</v>
      </c>
      <c r="B21">
        <v>107</v>
      </c>
      <c r="C21">
        <v>116</v>
      </c>
      <c r="D21">
        <v>41</v>
      </c>
      <c r="E21">
        <v>91</v>
      </c>
      <c r="F21" s="109">
        <f>(E21-D21)/D21</f>
        <v>1.2195121951219512</v>
      </c>
    </row>
    <row r="22" spans="1:6">
      <c r="A22" s="2"/>
    </row>
    <row r="23" spans="1:6">
      <c r="A23" s="2" t="s">
        <v>120</v>
      </c>
      <c r="B23">
        <v>3006</v>
      </c>
      <c r="C23">
        <v>1001</v>
      </c>
      <c r="D23">
        <v>1088</v>
      </c>
      <c r="E23">
        <v>1698</v>
      </c>
      <c r="F23" s="109">
        <f>(E23-D23)/D23</f>
        <v>0.56066176470588236</v>
      </c>
    </row>
    <row r="24" spans="1:6">
      <c r="A24" s="2"/>
    </row>
    <row r="25" spans="1:6">
      <c r="A25" s="2" t="s">
        <v>121</v>
      </c>
      <c r="B25">
        <v>469</v>
      </c>
      <c r="C25">
        <v>324</v>
      </c>
      <c r="D25">
        <v>32</v>
      </c>
      <c r="E25">
        <v>98</v>
      </c>
      <c r="F25" s="109">
        <f>(E25-D25)/D25</f>
        <v>2.0625</v>
      </c>
    </row>
    <row r="26" spans="1:6">
      <c r="A26" s="2"/>
    </row>
    <row r="27" spans="1:6">
      <c r="A27" s="2" t="s">
        <v>123</v>
      </c>
      <c r="B27">
        <v>82</v>
      </c>
      <c r="C27">
        <v>41</v>
      </c>
      <c r="D27">
        <v>54</v>
      </c>
      <c r="E27">
        <v>181</v>
      </c>
      <c r="F27" s="109">
        <f>(E27-D27)/D27</f>
        <v>2.3518518518518516</v>
      </c>
    </row>
    <row r="28" spans="1:6">
      <c r="A28" s="2"/>
    </row>
    <row r="29" spans="1:6">
      <c r="A29" s="2" t="s">
        <v>124</v>
      </c>
      <c r="D29">
        <v>35</v>
      </c>
      <c r="E29">
        <v>96</v>
      </c>
      <c r="F29" s="109">
        <f>(E29-D29)/D29</f>
        <v>1.7428571428571429</v>
      </c>
    </row>
    <row r="30" spans="1:6">
      <c r="A30" s="2"/>
    </row>
    <row r="31" spans="1:6">
      <c r="A31" s="2" t="s">
        <v>90</v>
      </c>
      <c r="B31">
        <v>201</v>
      </c>
      <c r="C31">
        <v>50</v>
      </c>
      <c r="D31">
        <v>95</v>
      </c>
      <c r="E31">
        <v>288</v>
      </c>
      <c r="F31" s="109">
        <f>(E31-D31)/D31</f>
        <v>2.0315789473684212</v>
      </c>
    </row>
    <row r="33" spans="1:6" s="2" customFormat="1">
      <c r="A33" s="2" t="s">
        <v>125</v>
      </c>
      <c r="B33" s="2">
        <v>22439</v>
      </c>
      <c r="C33" s="2">
        <v>6828</v>
      </c>
      <c r="D33" s="2">
        <v>8039</v>
      </c>
      <c r="E33" s="2">
        <v>14584</v>
      </c>
      <c r="F33" s="109">
        <f>(E33-D33)/D33</f>
        <v>0.81415598955093915</v>
      </c>
    </row>
    <row r="35" spans="1:6">
      <c r="A35" s="7" t="s">
        <v>32</v>
      </c>
      <c r="B35">
        <f>SUM(B7:B31)</f>
        <v>22439</v>
      </c>
      <c r="C35">
        <f>SUM(C7:C31)</f>
        <v>6828</v>
      </c>
      <c r="D35">
        <f>SUM(D7:D31)</f>
        <v>8039</v>
      </c>
      <c r="F35" s="109">
        <f>(E35-D35)/D35</f>
        <v>-1</v>
      </c>
    </row>
  </sheetData>
  <phoneticPr fontId="0" type="noConversion"/>
  <hyperlinks>
    <hyperlink ref="I2" location="Contents!A1" display="Back to contents"/>
  </hyperlinks>
  <pageMargins left="0.75" right="0.75" top="1" bottom="1" header="0.5" footer="0.5"/>
  <pageSetup paperSize="9" scale="81"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3.2"/>
  <cols>
    <col min="1" max="1" width="37.88671875" customWidth="1"/>
    <col min="2" max="2" width="13.6640625" customWidth="1"/>
    <col min="3" max="3" width="11.6640625" customWidth="1"/>
    <col min="4" max="4" width="13.44140625" customWidth="1"/>
  </cols>
  <sheetData>
    <row r="1" spans="1:9" ht="17.399999999999999">
      <c r="A1" s="83" t="s">
        <v>172</v>
      </c>
      <c r="B1" s="14"/>
    </row>
    <row r="2" spans="1:9" ht="15.6">
      <c r="A2" s="90" t="s">
        <v>112</v>
      </c>
      <c r="B2" s="83"/>
      <c r="I2" s="103" t="s">
        <v>175</v>
      </c>
    </row>
    <row r="3" spans="1:9" ht="15">
      <c r="A3" s="8" t="s">
        <v>109</v>
      </c>
      <c r="B3" s="82"/>
    </row>
    <row r="4" spans="1:9">
      <c r="D4" s="84"/>
    </row>
    <row r="5" spans="1:9" s="2" customFormat="1">
      <c r="B5" s="84" t="s">
        <v>127</v>
      </c>
      <c r="C5" s="84" t="s">
        <v>127</v>
      </c>
      <c r="E5" s="84" t="s">
        <v>128</v>
      </c>
    </row>
    <row r="6" spans="1:9" s="2" customFormat="1">
      <c r="B6" s="2">
        <v>2000</v>
      </c>
      <c r="C6" s="2">
        <v>2001</v>
      </c>
      <c r="D6" s="2">
        <v>2001</v>
      </c>
      <c r="E6" s="2">
        <v>2002</v>
      </c>
      <c r="F6" s="107" t="s">
        <v>186</v>
      </c>
    </row>
    <row r="7" spans="1:9">
      <c r="A7" s="2" t="s">
        <v>113</v>
      </c>
      <c r="B7">
        <v>7432</v>
      </c>
      <c r="C7">
        <v>1589</v>
      </c>
      <c r="D7">
        <v>3780</v>
      </c>
      <c r="E7">
        <v>5082</v>
      </c>
      <c r="F7" s="109">
        <f>(E7-D7)/D7</f>
        <v>0.34444444444444444</v>
      </c>
    </row>
    <row r="8" spans="1:9">
      <c r="A8" s="2"/>
    </row>
    <row r="9" spans="1:9">
      <c r="A9" s="2" t="s">
        <v>114</v>
      </c>
      <c r="B9">
        <v>19965</v>
      </c>
      <c r="C9">
        <v>3442</v>
      </c>
      <c r="D9">
        <v>10341</v>
      </c>
      <c r="E9">
        <v>12996</v>
      </c>
      <c r="F9" s="109">
        <f>(E9-D9)/D9</f>
        <v>0.25674499564838993</v>
      </c>
    </row>
    <row r="10" spans="1:9">
      <c r="A10" s="2"/>
    </row>
    <row r="11" spans="1:9">
      <c r="A11" s="2" t="s">
        <v>115</v>
      </c>
      <c r="B11">
        <v>561</v>
      </c>
      <c r="C11">
        <v>166</v>
      </c>
      <c r="D11">
        <v>128</v>
      </c>
      <c r="E11">
        <v>177</v>
      </c>
      <c r="F11" s="109">
        <f>(E11-D11)/D11</f>
        <v>0.3828125</v>
      </c>
    </row>
    <row r="12" spans="1:9">
      <c r="A12" s="2"/>
    </row>
    <row r="13" spans="1:9">
      <c r="A13" s="2" t="s">
        <v>116</v>
      </c>
      <c r="B13">
        <v>3582</v>
      </c>
      <c r="C13">
        <v>837</v>
      </c>
      <c r="D13">
        <v>1425</v>
      </c>
      <c r="E13">
        <v>1781</v>
      </c>
      <c r="F13" s="109">
        <f>(E13-D13)/D13</f>
        <v>0.24982456140350878</v>
      </c>
    </row>
    <row r="14" spans="1:9">
      <c r="A14" s="2"/>
    </row>
    <row r="15" spans="1:9">
      <c r="A15" s="2" t="s">
        <v>117</v>
      </c>
      <c r="B15">
        <v>13623</v>
      </c>
      <c r="C15">
        <v>2564</v>
      </c>
      <c r="D15">
        <v>5984</v>
      </c>
      <c r="E15">
        <v>8566</v>
      </c>
      <c r="F15" s="109">
        <f>(E15-D15)/D15</f>
        <v>0.43148395721925131</v>
      </c>
    </row>
    <row r="16" spans="1:9">
      <c r="A16" s="2"/>
    </row>
    <row r="17" spans="1:6">
      <c r="A17" s="2" t="s">
        <v>118</v>
      </c>
      <c r="B17">
        <v>703</v>
      </c>
      <c r="C17">
        <v>187</v>
      </c>
      <c r="D17">
        <v>218</v>
      </c>
      <c r="E17">
        <v>378</v>
      </c>
      <c r="F17" s="109">
        <f>(E17-D17)/D17</f>
        <v>0.73394495412844041</v>
      </c>
    </row>
    <row r="18" spans="1:6">
      <c r="A18" s="2"/>
    </row>
    <row r="19" spans="1:6">
      <c r="A19" s="2" t="s">
        <v>41</v>
      </c>
      <c r="B19">
        <v>13946</v>
      </c>
      <c r="C19">
        <v>3290</v>
      </c>
      <c r="D19">
        <v>8081</v>
      </c>
      <c r="E19">
        <v>22734</v>
      </c>
      <c r="F19" s="109">
        <f>(E19-D19)/D19</f>
        <v>1.8132656849399826</v>
      </c>
    </row>
    <row r="20" spans="1:6">
      <c r="A20" s="2"/>
    </row>
    <row r="21" spans="1:6">
      <c r="A21" s="2" t="s">
        <v>119</v>
      </c>
      <c r="B21">
        <v>116</v>
      </c>
      <c r="C21">
        <v>47</v>
      </c>
      <c r="D21">
        <v>39</v>
      </c>
      <c r="E21">
        <v>53</v>
      </c>
      <c r="F21" s="109">
        <f>(E21-D21)/D21</f>
        <v>0.35897435897435898</v>
      </c>
    </row>
    <row r="22" spans="1:6">
      <c r="A22" s="2"/>
    </row>
    <row r="23" spans="1:6">
      <c r="A23" s="2" t="s">
        <v>120</v>
      </c>
      <c r="B23">
        <v>14411</v>
      </c>
      <c r="C23">
        <v>2446</v>
      </c>
      <c r="D23">
        <v>7651</v>
      </c>
      <c r="E23">
        <v>9691</v>
      </c>
      <c r="F23" s="109">
        <f>(E23-D23)/D23</f>
        <v>0.26663181283492354</v>
      </c>
    </row>
    <row r="24" spans="1:6">
      <c r="A24" s="2"/>
    </row>
    <row r="25" spans="1:6">
      <c r="A25" s="2" t="s">
        <v>121</v>
      </c>
      <c r="B25">
        <v>593</v>
      </c>
      <c r="C25">
        <v>180</v>
      </c>
      <c r="D25">
        <v>166</v>
      </c>
      <c r="E25">
        <v>310</v>
      </c>
      <c r="F25" s="109">
        <f>(E25-D25)/D25</f>
        <v>0.86746987951807231</v>
      </c>
    </row>
    <row r="26" spans="1:6">
      <c r="A26" s="2"/>
    </row>
    <row r="27" spans="1:6">
      <c r="A27" s="2" t="s">
        <v>122</v>
      </c>
      <c r="B27">
        <v>2170</v>
      </c>
      <c r="C27">
        <v>574</v>
      </c>
      <c r="D27">
        <v>1474</v>
      </c>
      <c r="E27">
        <v>1644</v>
      </c>
      <c r="F27" s="109">
        <f>(E27-D27)/D27</f>
        <v>0.11533242876526459</v>
      </c>
    </row>
    <row r="28" spans="1:6">
      <c r="A28" s="2"/>
    </row>
    <row r="29" spans="1:6">
      <c r="A29" s="2" t="s">
        <v>123</v>
      </c>
      <c r="B29">
        <v>506</v>
      </c>
      <c r="C29">
        <v>104</v>
      </c>
      <c r="D29">
        <v>405</v>
      </c>
      <c r="E29">
        <v>776</v>
      </c>
      <c r="F29" s="109">
        <f>(E29-D29)/D29</f>
        <v>0.91604938271604941</v>
      </c>
    </row>
    <row r="30" spans="1:6">
      <c r="A30" s="2"/>
    </row>
    <row r="31" spans="1:6">
      <c r="A31" s="2" t="s">
        <v>124</v>
      </c>
      <c r="B31">
        <v>218</v>
      </c>
      <c r="C31">
        <v>34</v>
      </c>
      <c r="D31">
        <v>89</v>
      </c>
      <c r="E31">
        <v>155</v>
      </c>
      <c r="F31" s="109">
        <f>(E31-D31)/D31</f>
        <v>0.7415730337078652</v>
      </c>
    </row>
    <row r="32" spans="1:6">
      <c r="A32" s="2"/>
    </row>
    <row r="33" spans="1:6">
      <c r="A33" s="2" t="s">
        <v>90</v>
      </c>
      <c r="B33">
        <v>2872</v>
      </c>
      <c r="C33">
        <v>633</v>
      </c>
      <c r="D33">
        <v>954</v>
      </c>
      <c r="E33">
        <v>1887</v>
      </c>
      <c r="F33" s="109">
        <f>(E33-D33)/D33</f>
        <v>0.9779874213836478</v>
      </c>
    </row>
    <row r="34" spans="1:6">
      <c r="A34" s="2"/>
    </row>
    <row r="35" spans="1:6" s="2" customFormat="1">
      <c r="A35" s="2" t="s">
        <v>125</v>
      </c>
      <c r="B35" s="2">
        <v>80699</v>
      </c>
      <c r="C35" s="2">
        <v>16093</v>
      </c>
      <c r="D35" s="2">
        <v>40735</v>
      </c>
      <c r="E35" s="2">
        <v>66230</v>
      </c>
      <c r="F35" s="109">
        <f>(E35-D35)/D35</f>
        <v>0.62587455505093903</v>
      </c>
    </row>
    <row r="36" spans="1:6">
      <c r="A36" s="2"/>
    </row>
    <row r="37" spans="1:6">
      <c r="A37" s="7" t="s">
        <v>32</v>
      </c>
      <c r="B37">
        <f>SUM(B7:B34)</f>
        <v>80698</v>
      </c>
      <c r="C37">
        <f>SUM(C7:C34)</f>
        <v>16093</v>
      </c>
      <c r="D37">
        <f>SUM(D7:D34)</f>
        <v>40735</v>
      </c>
      <c r="E37">
        <f>SUM(E7:E34)</f>
        <v>66230</v>
      </c>
    </row>
  </sheetData>
  <phoneticPr fontId="0" type="noConversion"/>
  <hyperlinks>
    <hyperlink ref="I2" location="Contents!A1" display="Back to contents"/>
  </hyperlinks>
  <pageMargins left="0.74803149606299213" right="0.74803149606299213" top="0.98425196850393704" bottom="0.98425196850393704" header="0.51181102362204722" footer="0.51181102362204722"/>
  <pageSetup paperSize="9" scale="8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48</vt:i4>
      </vt:variant>
    </vt:vector>
  </HeadingPairs>
  <TitlesOfParts>
    <vt:vector size="67" baseType="lpstr">
      <vt:lpstr>Contents</vt:lpstr>
      <vt:lpstr>Schools &amp; pupils</vt:lpstr>
      <vt:lpstr>Teachers</vt:lpstr>
      <vt:lpstr>Teacher Tainees</vt:lpstr>
      <vt:lpstr>GCSE entries</vt:lpstr>
      <vt:lpstr>A Level entries</vt:lpstr>
      <vt:lpstr>AS Level entries</vt:lpstr>
      <vt:lpstr>GNVQ Foundation </vt:lpstr>
      <vt:lpstr>GNVQ Intermediate</vt:lpstr>
      <vt:lpstr>GNVQ Advanced</vt:lpstr>
      <vt:lpstr>ICTsurvey England </vt:lpstr>
      <vt:lpstr>ICT Expenditure England  2001-2</vt:lpstr>
      <vt:lpstr>Use &amp; benefit of ICT England</vt:lpstr>
      <vt:lpstr>Spending summary(EPC)</vt:lpstr>
      <vt:lpstr>Total Spending (estimated)</vt:lpstr>
      <vt:lpstr>Primary Spend by Subject (EPC)</vt:lpstr>
      <vt:lpstr>Primary estimated total by subj</vt:lpstr>
      <vt:lpstr>Secondary spend by Subject- EPC</vt:lpstr>
      <vt:lpstr>Secondary est. total by subject</vt:lpstr>
      <vt:lpstr>'Primary Spend by Subject (EPC)'!_Toc529601164</vt:lpstr>
      <vt:lpstr>'Primary Spend by Subject (EPC)'!_Toc529601165</vt:lpstr>
      <vt:lpstr>'Primary Spend by Subject (EPC)'!_Toc529601166</vt:lpstr>
      <vt:lpstr>'Primary Spend by Subject (EPC)'!_Toc529601167</vt:lpstr>
      <vt:lpstr>'Primary Spend by Subject (EPC)'!_Toc529601168</vt:lpstr>
      <vt:lpstr>'Primary Spend by Subject (EPC)'!_Toc529601169</vt:lpstr>
      <vt:lpstr>'Primary Spend by Subject (EPC)'!_Toc529601170</vt:lpstr>
      <vt:lpstr>'Primary Spend by Subject (EPC)'!_Toc529601171</vt:lpstr>
      <vt:lpstr>'Primary Spend by Subject (EPC)'!_Toc529601172</vt:lpstr>
      <vt:lpstr>'Primary Spend by Subject (EPC)'!_Toc529601173</vt:lpstr>
      <vt:lpstr>'Primary Spend by Subject (EPC)'!_Toc529601174</vt:lpstr>
      <vt:lpstr>'Primary Spend by Subject (EPC)'!_Toc529601175</vt:lpstr>
      <vt:lpstr>'Primary Spend by Subject (EPC)'!_Toc529601176</vt:lpstr>
      <vt:lpstr>'Primary Spend by Subject (EPC)'!_Toc529601177</vt:lpstr>
      <vt:lpstr>'Primary Spend by Subject (EPC)'!_Toc529601178</vt:lpstr>
      <vt:lpstr>'Secondary spend by Subject- EPC'!_Toc529601179</vt:lpstr>
      <vt:lpstr>'Secondary spend by Subject- EPC'!_Toc529601180</vt:lpstr>
      <vt:lpstr>'Secondary spend by Subject- EPC'!_Toc529601181</vt:lpstr>
      <vt:lpstr>'Secondary spend by Subject- EPC'!_Toc529601182</vt:lpstr>
      <vt:lpstr>'Secondary spend by Subject- EPC'!_Toc529601183</vt:lpstr>
      <vt:lpstr>'Secondary spend by Subject- EPC'!_Toc529601184</vt:lpstr>
      <vt:lpstr>'Secondary spend by Subject- EPC'!_Toc529601185</vt:lpstr>
      <vt:lpstr>'Secondary spend by Subject- EPC'!_Toc529601186</vt:lpstr>
      <vt:lpstr>'Secondary spend by Subject- EPC'!_Toc529601187</vt:lpstr>
      <vt:lpstr>'Secondary spend by Subject- EPC'!_Toc529601188</vt:lpstr>
      <vt:lpstr>'Secondary spend by Subject- EPC'!_Toc529601189</vt:lpstr>
      <vt:lpstr>'Secondary spend by Subject- EPC'!_Toc529601190</vt:lpstr>
      <vt:lpstr>'Secondary spend by Subject- EPC'!_Toc529601191</vt:lpstr>
      <vt:lpstr>'Secondary spend by Subject- EPC'!_Toc529601192</vt:lpstr>
      <vt:lpstr>'Secondary spend by Subject- EPC'!_Toc529601193</vt:lpstr>
      <vt:lpstr>'A Level entries'!Print_Area</vt:lpstr>
      <vt:lpstr>'AS Level entries'!Print_Area</vt:lpstr>
      <vt:lpstr>'GCSE entries'!Print_Area</vt:lpstr>
      <vt:lpstr>'GNVQ Advanced'!Print_Area</vt:lpstr>
      <vt:lpstr>'GNVQ Foundation '!Print_Area</vt:lpstr>
      <vt:lpstr>'GNVQ Intermediate'!Print_Area</vt:lpstr>
      <vt:lpstr>'ICT Expenditure England  2001-2'!Print_Area</vt:lpstr>
      <vt:lpstr>'ICTsurvey England '!Print_Area</vt:lpstr>
      <vt:lpstr>'Primary estimated total by subj'!Print_Area</vt:lpstr>
      <vt:lpstr>'Primary Spend by Subject (EPC)'!Print_Area</vt:lpstr>
      <vt:lpstr>'Schools &amp; pupils'!Print_Area</vt:lpstr>
      <vt:lpstr>'Secondary est. total by subject'!Print_Area</vt:lpstr>
      <vt:lpstr>'Secondary spend by Subject- EPC'!Print_Area</vt:lpstr>
      <vt:lpstr>'Spending summary(EPC)'!Print_Area</vt:lpstr>
      <vt:lpstr>'Teacher Tainees'!Print_Area</vt:lpstr>
      <vt:lpstr>Teachers!Print_Area</vt:lpstr>
      <vt:lpstr>'Total Spending (estimated)'!Print_Area</vt:lpstr>
      <vt:lpstr>'Use &amp; benefit of ICT England'!Print_Area</vt:lpstr>
    </vt:vector>
  </TitlesOfParts>
  <Company>Statistics for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Aniket Gupta</cp:lastModifiedBy>
  <cp:lastPrinted>2003-02-05T19:34:00Z</cp:lastPrinted>
  <dcterms:created xsi:type="dcterms:W3CDTF">2002-06-21T14:10:23Z</dcterms:created>
  <dcterms:modified xsi:type="dcterms:W3CDTF">2024-01-29T04:53:27Z</dcterms:modified>
</cp:coreProperties>
</file>