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F68BE68-0EBB-4DA8-A207-BB0024E5AAC7}" xr6:coauthVersionLast="47" xr6:coauthVersionMax="47" xr10:uidLastSave="{00000000-0000-0000-0000-000000000000}"/>
  <bookViews>
    <workbookView xWindow="3348" yWindow="3348" windowWidth="17280" windowHeight="8880" activeTab="1"/>
  </bookViews>
  <sheets>
    <sheet name="Human Computation Estimates" sheetId="1" r:id="rId1"/>
    <sheet name="Database Schem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G9" i="1"/>
  <c r="H9" i="1"/>
  <c r="B11" i="1"/>
  <c r="C11" i="1"/>
  <c r="G11" i="1"/>
  <c r="H11" i="1"/>
  <c r="B15" i="1"/>
  <c r="B14" i="1" s="1"/>
  <c r="I14" i="1" s="1"/>
  <c r="C15" i="1"/>
  <c r="C14" i="1" s="1"/>
  <c r="J14" i="1" s="1"/>
  <c r="G15" i="1"/>
  <c r="H15" i="1"/>
  <c r="G16" i="1"/>
  <c r="I16" i="1" s="1"/>
  <c r="H16" i="1"/>
  <c r="J16" i="1" s="1"/>
  <c r="G18" i="1"/>
  <c r="B18" i="1" s="1"/>
  <c r="H18" i="1"/>
  <c r="C18" i="1" s="1"/>
  <c r="B20" i="1"/>
  <c r="C20" i="1"/>
  <c r="B29" i="1"/>
  <c r="B35" i="1" s="1"/>
  <c r="C29" i="1"/>
  <c r="C30" i="1" s="1"/>
  <c r="D29" i="1"/>
  <c r="D30" i="1" s="1"/>
  <c r="B30" i="1"/>
  <c r="B42" i="1"/>
  <c r="B51" i="1"/>
  <c r="D34" i="1" l="1"/>
  <c r="B19" i="1"/>
  <c r="B34" i="1"/>
  <c r="B21" i="1"/>
  <c r="C34" i="1"/>
  <c r="B36" i="1"/>
  <c r="B37" i="1" s="1"/>
  <c r="B38" i="1" s="1"/>
  <c r="D41" i="1"/>
  <c r="B41" i="1"/>
  <c r="B43" i="1" s="1"/>
  <c r="B44" i="1" s="1"/>
  <c r="B45" i="1" s="1"/>
  <c r="C21" i="1"/>
  <c r="C19" i="1"/>
  <c r="C41" i="1"/>
  <c r="J18" i="1"/>
  <c r="I18" i="1"/>
  <c r="D35" i="1"/>
  <c r="D36" i="1" s="1"/>
  <c r="D37" i="1" s="1"/>
  <c r="D38" i="1" s="1"/>
  <c r="D42" i="1"/>
  <c r="C35" i="1"/>
  <c r="C42" i="1"/>
  <c r="D43" i="1" l="1"/>
  <c r="D44" i="1" s="1"/>
  <c r="D45" i="1" s="1"/>
  <c r="B23" i="1"/>
  <c r="B52" i="1"/>
  <c r="B54" i="1" s="1"/>
  <c r="B56" i="1" s="1"/>
  <c r="B53" i="1"/>
  <c r="B55" i="1" s="1"/>
  <c r="B57" i="1" s="1"/>
  <c r="C23" i="1"/>
  <c r="B22" i="1"/>
  <c r="B31" i="1"/>
  <c r="C43" i="1"/>
  <c r="C44" i="1" s="1"/>
  <c r="C45" i="1" s="1"/>
  <c r="C36" i="1"/>
  <c r="C37" i="1" s="1"/>
  <c r="C38" i="1" s="1"/>
  <c r="C22" i="1"/>
  <c r="C31" i="1"/>
  <c r="D31" i="1" s="1"/>
</calcChain>
</file>

<file path=xl/sharedStrings.xml><?xml version="1.0" encoding="utf-8"?>
<sst xmlns="http://schemas.openxmlformats.org/spreadsheetml/2006/main" count="381" uniqueCount="224">
  <si>
    <t>Estimated Human Computation Required To Translate A Document</t>
  </si>
  <si>
    <t>Average Document Size</t>
  </si>
  <si>
    <t>Time To Complete Job (Seconds)</t>
  </si>
  <si>
    <t>n/a</t>
  </si>
  <si>
    <t>Average Text Block Size</t>
  </si>
  <si>
    <t>Text Blocks/Document</t>
  </si>
  <si>
    <t>Prepared by Brian McConnell</t>
  </si>
  <si>
    <t># of Initial Scores Collected Per Document</t>
  </si>
  <si>
    <t># of Final Votes Per Translated Document</t>
  </si>
  <si>
    <t>Low Time</t>
  </si>
  <si>
    <t>High Time</t>
  </si>
  <si>
    <t>Total Lexicon@Home Jobs (Transactions)/Doc</t>
  </si>
  <si>
    <t>Average Time To Process Each Transaction (Sec)</t>
  </si>
  <si>
    <t>Average Time To Process Each Transaction (Hrs)</t>
  </si>
  <si>
    <t># of Translation/Peer Review Translations Per Doc</t>
  </si>
  <si>
    <t># of Pretranslation Transactions Per Doc</t>
  </si>
  <si>
    <t>Avg # Of Peer Reviewers Per Translation Block</t>
  </si>
  <si>
    <t>Avg # Of Pretranslations Per Block Of Source Text</t>
  </si>
  <si>
    <t>Total Number of Lexicon@Home Users</t>
  </si>
  <si>
    <t>Estimated Translation Bandwidth</t>
  </si>
  <si>
    <t>Available 'Brain Time' Per User Per Day (hours)</t>
  </si>
  <si>
    <t>Total 'Brain Time' Per Day (Hours)</t>
  </si>
  <si>
    <t>Brain Time Required To Process Document (Hours)</t>
  </si>
  <si>
    <t>Brain Time Required Per Kilobyte Of Text (Hrs/KB)</t>
  </si>
  <si>
    <t>Loose Peer Review</t>
  </si>
  <si>
    <t>Loose Review</t>
  </si>
  <si>
    <t>Strict Review</t>
  </si>
  <si>
    <t>Brain Time Required Per Document</t>
  </si>
  <si>
    <t>Total System Brain Time</t>
  </si>
  <si>
    <t>Maximum Translation Capacity (Documents/Day)</t>
  </si>
  <si>
    <t>Avg # of Target Language Domains/Document</t>
  </si>
  <si>
    <t>Maximum Translation Bandwidth (KB/sec)</t>
  </si>
  <si>
    <t>Strict Peer Review</t>
  </si>
  <si>
    <t>Maximum Translation Capacity (KB/Day)</t>
  </si>
  <si>
    <t>Average Number Of Jobs Assigned Per User/Day</t>
  </si>
  <si>
    <t>Translation Bandwidth For Specific Route (e.g. Spanish-French)</t>
  </si>
  <si>
    <t>Number of Bilingual Users For This Language Pair</t>
  </si>
  <si>
    <t># of Translation/Peer Review Transactions Per Lang</t>
  </si>
  <si>
    <t>Brain Time Reqd Per Document (Loose Review)</t>
  </si>
  <si>
    <t>Brain Time Reqd Per Document (Strict Review)</t>
  </si>
  <si>
    <t>Documents/Day (Loose Review)</t>
  </si>
  <si>
    <t>Documents/Day (Strict Review)</t>
  </si>
  <si>
    <t>Translation Bandwidth (Loose Review, KB/Day)</t>
  </si>
  <si>
    <t>Translation Bandwidth (Strict Review, KB/Day)</t>
  </si>
  <si>
    <t>Suggested Database Schemas For GNUTrans Application</t>
  </si>
  <si>
    <t>This database tells the web index (spider) script which documents to fetch, tracks the status of documents (queued, downloaded, transfer error, etc)</t>
  </si>
  <si>
    <t>ID</t>
  </si>
  <si>
    <t>database record number (autonumber)</t>
  </si>
  <si>
    <t>URL</t>
  </si>
  <si>
    <t>URL for webpage</t>
  </si>
  <si>
    <t>sourcelang</t>
  </si>
  <si>
    <t>source language of webpage/site</t>
  </si>
  <si>
    <t>levels</t>
  </si>
  <si>
    <t>autonumber</t>
  </si>
  <si>
    <t>text</t>
  </si>
  <si>
    <t>integer</t>
  </si>
  <si>
    <t>nunber of levels to index (1 for individual page, 2-5 for typical website)</t>
  </si>
  <si>
    <t>status</t>
  </si>
  <si>
    <t>url status (complete,queued,transfer_error,downloading)</t>
  </si>
  <si>
    <t>editorspick</t>
  </si>
  <si>
    <t>boolean</t>
  </si>
  <si>
    <t>is URL handpicked by editor (t/f)</t>
  </si>
  <si>
    <t>usersubmit</t>
  </si>
  <si>
    <t>is URL submitted by user (t/f)</t>
  </si>
  <si>
    <t>rawscore</t>
  </si>
  <si>
    <t>avgscore</t>
  </si>
  <si>
    <t>float</t>
  </si>
  <si>
    <t>votes</t>
  </si>
  <si>
    <t>average user score for URL (rawscore/votes)</t>
  </si>
  <si>
    <t>user votes collected for URL</t>
  </si>
  <si>
    <t>datesubmitted</t>
  </si>
  <si>
    <t>datetime</t>
  </si>
  <si>
    <t>datetime URL was submitted to database</t>
  </si>
  <si>
    <t>continuous</t>
  </si>
  <si>
    <t>should URL be reindexed on regular basis (t/f) (e.g. home page for news service)</t>
  </si>
  <si>
    <t>dateindexed</t>
  </si>
  <si>
    <t>datetime URL was indexed last</t>
  </si>
  <si>
    <t>Database 2 : Document Processing Queue</t>
  </si>
  <si>
    <t>database record number</t>
  </si>
  <si>
    <t>sourceURLID</t>
  </si>
  <si>
    <t>double</t>
  </si>
  <si>
    <t>ID number of source document (link to ID field in database 1)</t>
  </si>
  <si>
    <t>targetlang</t>
  </si>
  <si>
    <t>target language (optional, used when user requests page to be translated to specific language)</t>
  </si>
  <si>
    <t>average score for URL (rawscore/votes)</t>
  </si>
  <si>
    <t>votes collected from lexicon@home users</t>
  </si>
  <si>
    <t>datecompleted</t>
  </si>
  <si>
    <t>rawpriorityscore</t>
  </si>
  <si>
    <t>avgpriorityscore</t>
  </si>
  <si>
    <t>average priority score for URL (5 - urgent, 0 - not time sensitive at all)</t>
  </si>
  <si>
    <t>rawdifficultyscore</t>
  </si>
  <si>
    <t>avgdifficultyscore</t>
  </si>
  <si>
    <t>difficultyvotes</t>
  </si>
  <si>
    <t>priorityvotes</t>
  </si>
  <si>
    <t>average difficulty score for URL (5 - very challenging, 0 - easy)</t>
  </si>
  <si>
    <t>rawfinalscore</t>
  </si>
  <si>
    <t>avgfinalscore</t>
  </si>
  <si>
    <t>finalvotes</t>
  </si>
  <si>
    <t>average final score for translated URL (5 - excellent, 0 - very poor)</t>
  </si>
  <si>
    <t>title</t>
  </si>
  <si>
    <t>document title</t>
  </si>
  <si>
    <t>domain</t>
  </si>
  <si>
    <t>document domain</t>
  </si>
  <si>
    <t>categories</t>
  </si>
  <si>
    <t>keywords</t>
  </si>
  <si>
    <t>document keywords (from meta tag)</t>
  </si>
  <si>
    <t>description</t>
  </si>
  <si>
    <t>document description (from meta tag or user synopsis)</t>
  </si>
  <si>
    <t>document categories (from meta tags or user synopsis)</t>
  </si>
  <si>
    <t>header</t>
  </si>
  <si>
    <t>document header, including meta tags and dublin core metadata (if present)</t>
  </si>
  <si>
    <t>rawtext</t>
  </si>
  <si>
    <t>raw document contents</t>
  </si>
  <si>
    <t>parsedtext</t>
  </si>
  <si>
    <t>parsed document text (document body with html code removed)</t>
  </si>
  <si>
    <t>Database 3 : Text Block Processing Queue</t>
  </si>
  <si>
    <t>database record number for text block</t>
  </si>
  <si>
    <t>DPID</t>
  </si>
  <si>
    <t>record number of linked document processing job (link to ID in database 2)</t>
  </si>
  <si>
    <t>SourceDocID</t>
  </si>
  <si>
    <t>record number of source document/URL (link to ID in database 1)</t>
  </si>
  <si>
    <t>numtextblocks</t>
  </si>
  <si>
    <t>number of text blocks the document is divided into</t>
  </si>
  <si>
    <t>size of parsed text</t>
  </si>
  <si>
    <t>textsize</t>
  </si>
  <si>
    <t xml:space="preserve">size of parsed text </t>
  </si>
  <si>
    <t>totaltransactions</t>
  </si>
  <si>
    <t>total transactions assigned to lexicon@home users</t>
  </si>
  <si>
    <t>votetransactions</t>
  </si>
  <si>
    <t>number of times lexicon@home users asked to score document</t>
  </si>
  <si>
    <t>peerreviewtransactions</t>
  </si>
  <si>
    <t>number of times lexicon@home users asked to score other users submission for this document</t>
  </si>
  <si>
    <t>translatetransactions</t>
  </si>
  <si>
    <t>number of times lexicon@home users asked to translate text</t>
  </si>
  <si>
    <t>annotate</t>
  </si>
  <si>
    <t>should this URL be pre-translated (annotated) by native speakers (e.g. have someone explain metaphors in source document)</t>
  </si>
  <si>
    <t>numberofpeerreviewers</t>
  </si>
  <si>
    <t>minimum number of peer reviewers per block of translated text</t>
  </si>
  <si>
    <t>allowedits</t>
  </si>
  <si>
    <t>allow users to edit/annotate each others submissions</t>
  </si>
  <si>
    <t>totalusers</t>
  </si>
  <si>
    <t>total number of lexicon@home users involved in processing text</t>
  </si>
  <si>
    <t>totaltime</t>
  </si>
  <si>
    <t>total 'brain time' to process text (seconds)</t>
  </si>
  <si>
    <t>SourceURL</t>
  </si>
  <si>
    <t>source document URL</t>
  </si>
  <si>
    <t>text block contents</t>
  </si>
  <si>
    <t>(queued, translating, scoring, complete)</t>
  </si>
  <si>
    <t>targettext</t>
  </si>
  <si>
    <t>translated text</t>
  </si>
  <si>
    <t>sourcetext</t>
  </si>
  <si>
    <t>translated/annotated text</t>
  </si>
  <si>
    <t>comments</t>
  </si>
  <si>
    <t>user comments</t>
  </si>
  <si>
    <t>average peer review score for text</t>
  </si>
  <si>
    <t>voters</t>
  </si>
  <si>
    <t>list of users who voted on text</t>
  </si>
  <si>
    <t>broadcasttranslation</t>
  </si>
  <si>
    <t>use broadcast translation? (requires a lot more human 'bandwidth')</t>
  </si>
  <si>
    <t>dateassigned</t>
  </si>
  <si>
    <t>userassigned</t>
  </si>
  <si>
    <t>user block is/was assigned to</t>
  </si>
  <si>
    <t>datetime text block assigned to user for processing</t>
  </si>
  <si>
    <t>datetime text block added to queue</t>
  </si>
  <si>
    <t>datetime text block completed</t>
  </si>
  <si>
    <t>timeinqueue</t>
  </si>
  <si>
    <t>time text block was waiting in queue (seconds)</t>
  </si>
  <si>
    <t>braintime</t>
  </si>
  <si>
    <t>total brain time used in processing text block</t>
  </si>
  <si>
    <t>transactions</t>
  </si>
  <si>
    <t>total number of lexicon@home transactions used in processing block</t>
  </si>
  <si>
    <t>users</t>
  </si>
  <si>
    <t>total number of users involved in processing block</t>
  </si>
  <si>
    <t>numtextblocksqueued</t>
  </si>
  <si>
    <t>number of text blocks still awaiting processing</t>
  </si>
  <si>
    <t>numtextblockscomplete</t>
  </si>
  <si>
    <t>number of completed text blocks (when = numtextblocks, document is completed)</t>
  </si>
  <si>
    <t>Database 4 : Lexicon@Home Job Queue</t>
  </si>
  <si>
    <t>database record number for lexicon@home transaction</t>
  </si>
  <si>
    <t>action</t>
  </si>
  <si>
    <t>requested user action (init_score, annotate, translate, peer_review, final_score)</t>
  </si>
  <si>
    <t>sourceURL</t>
  </si>
  <si>
    <t>URL of source document</t>
  </si>
  <si>
    <t>message</t>
  </si>
  <si>
    <t>short text message (displayed on user's PC to describe job/request)</t>
  </si>
  <si>
    <t>(queued, wwlrequest, assigned, complete)</t>
  </si>
  <si>
    <t>CGIURL</t>
  </si>
  <si>
    <t>target URL for CGI data entry form</t>
  </si>
  <si>
    <t>url status (complete, queued, scoring, translating, flagged for division into text blocks)</t>
  </si>
  <si>
    <t>sourcelanguage</t>
  </si>
  <si>
    <t>targetlanguage</t>
  </si>
  <si>
    <t>source language</t>
  </si>
  <si>
    <t>target language (same as source language for monolingual tasks such as initial scoring, annotation)</t>
  </si>
  <si>
    <t>Database 1 : Master Document/URL Index</t>
  </si>
  <si>
    <t>annotateblock</t>
  </si>
  <si>
    <t>text block should be annotated by native speak prior to translation</t>
  </si>
  <si>
    <t>broadcasttranslate</t>
  </si>
  <si>
    <t>text block should be translated using broadcast translation technique</t>
  </si>
  <si>
    <t>peerreviewers</t>
  </si>
  <si>
    <t>minimum number of peer reviewers for translated text</t>
  </si>
  <si>
    <t>difficulty</t>
  </si>
  <si>
    <t>translation difficulty (5 very difficult, 0 easy), only used if annotation is turned on</t>
  </si>
  <si>
    <t>blocknumber</t>
  </si>
  <si>
    <t>block's position within text (e.g. 1,2,3,4,5….)</t>
  </si>
  <si>
    <t>Database 5 : Search/Directory Database</t>
  </si>
  <si>
    <t>Title</t>
  </si>
  <si>
    <t>Author</t>
  </si>
  <si>
    <t>document author</t>
  </si>
  <si>
    <t>Description</t>
  </si>
  <si>
    <t>document synopsis or description</t>
  </si>
  <si>
    <t>Keywords</t>
  </si>
  <si>
    <t>Category</t>
  </si>
  <si>
    <t>category:subcategory document belongs in</t>
  </si>
  <si>
    <t>DatePublished</t>
  </si>
  <si>
    <t>publication datetime</t>
  </si>
  <si>
    <t>target language</t>
  </si>
  <si>
    <t>sourceurl</t>
  </si>
  <si>
    <t>targeturl</t>
  </si>
  <si>
    <t>URL of translated text</t>
  </si>
  <si>
    <t>source text of document (or index for keyword searches)</t>
  </si>
  <si>
    <t>translated text of document (or index for keyword searches)</t>
  </si>
  <si>
    <t>Brain Time Required To Translate (Hrs/Language)</t>
  </si>
  <si>
    <t>Total Brain Time Per Day (Lifetimes/Day)</t>
  </si>
  <si>
    <t>Total Brain Time Per Day (Hours/Day)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</si>
</sst>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"/>
    <numFmt numFmtId="166" formatCode="0.000"/>
  </numFmts>
  <fonts count="4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2" sqref="B12"/>
    </sheetView>
  </sheetViews>
  <sheetFormatPr defaultRowHeight="13.2" x14ac:dyDescent="0.25"/>
  <cols>
    <col min="1" max="1" width="43.5546875" customWidth="1"/>
    <col min="2" max="2" width="11.44140625" customWidth="1"/>
    <col min="3" max="3" width="12.44140625" customWidth="1"/>
    <col min="4" max="4" width="12" customWidth="1"/>
  </cols>
  <sheetData>
    <row r="1" spans="1:10" x14ac:dyDescent="0.25">
      <c r="A1" t="s">
        <v>0</v>
      </c>
    </row>
    <row r="2" spans="1:10" x14ac:dyDescent="0.25">
      <c r="A2" s="1" t="s">
        <v>6</v>
      </c>
    </row>
    <row r="4" spans="1:10" x14ac:dyDescent="0.25">
      <c r="B4" s="1" t="s">
        <v>25</v>
      </c>
      <c r="C4" s="1" t="s">
        <v>26</v>
      </c>
      <c r="D4" s="1" t="s">
        <v>2</v>
      </c>
      <c r="G4" s="1" t="s">
        <v>9</v>
      </c>
      <c r="H4" s="1" t="s">
        <v>10</v>
      </c>
    </row>
    <row r="5" spans="1:10" x14ac:dyDescent="0.25">
      <c r="A5" t="s">
        <v>1</v>
      </c>
      <c r="B5">
        <v>10000</v>
      </c>
      <c r="C5">
        <v>10000</v>
      </c>
      <c r="D5" t="s">
        <v>3</v>
      </c>
    </row>
    <row r="6" spans="1:10" x14ac:dyDescent="0.25">
      <c r="A6" t="s">
        <v>4</v>
      </c>
      <c r="B6">
        <v>200</v>
      </c>
      <c r="C6">
        <v>200</v>
      </c>
      <c r="D6" t="s">
        <v>3</v>
      </c>
    </row>
    <row r="7" spans="1:10" x14ac:dyDescent="0.25">
      <c r="A7" t="s">
        <v>5</v>
      </c>
      <c r="B7">
        <f>B5/B6</f>
        <v>50</v>
      </c>
      <c r="C7">
        <f>C5/C6</f>
        <v>50</v>
      </c>
      <c r="D7" t="s">
        <v>3</v>
      </c>
    </row>
    <row r="9" spans="1:10" x14ac:dyDescent="0.25">
      <c r="A9" t="s">
        <v>7</v>
      </c>
      <c r="B9">
        <v>5</v>
      </c>
      <c r="C9">
        <v>10</v>
      </c>
      <c r="D9">
        <v>5</v>
      </c>
      <c r="G9">
        <f>B9*D9</f>
        <v>25</v>
      </c>
      <c r="H9">
        <f>C9*D9</f>
        <v>50</v>
      </c>
    </row>
    <row r="10" spans="1:10" x14ac:dyDescent="0.25">
      <c r="A10" t="s">
        <v>17</v>
      </c>
      <c r="B10">
        <v>0</v>
      </c>
      <c r="C10">
        <v>0.25</v>
      </c>
    </row>
    <row r="11" spans="1:10" x14ac:dyDescent="0.25">
      <c r="A11" t="s">
        <v>15</v>
      </c>
      <c r="B11">
        <f>B7*B10</f>
        <v>0</v>
      </c>
      <c r="C11">
        <f>C7*C10</f>
        <v>12.5</v>
      </c>
      <c r="D11">
        <v>30</v>
      </c>
      <c r="G11">
        <f>B11*D11</f>
        <v>0</v>
      </c>
      <c r="H11">
        <f>C11*D11</f>
        <v>375</v>
      </c>
    </row>
    <row r="12" spans="1:10" x14ac:dyDescent="0.25">
      <c r="A12" t="s">
        <v>30</v>
      </c>
      <c r="B12">
        <v>10</v>
      </c>
      <c r="C12">
        <v>10</v>
      </c>
    </row>
    <row r="13" spans="1:10" x14ac:dyDescent="0.25">
      <c r="A13" t="s">
        <v>16</v>
      </c>
      <c r="B13">
        <v>1.2</v>
      </c>
      <c r="C13">
        <v>4</v>
      </c>
    </row>
    <row r="14" spans="1:10" x14ac:dyDescent="0.25">
      <c r="A14" t="s">
        <v>37</v>
      </c>
      <c r="B14">
        <f>B15/B12</f>
        <v>60</v>
      </c>
      <c r="C14">
        <f>C15/C12</f>
        <v>200</v>
      </c>
      <c r="D14">
        <v>60</v>
      </c>
      <c r="I14">
        <f>B14*D14</f>
        <v>3600</v>
      </c>
      <c r="J14">
        <f>C14*D14</f>
        <v>12000</v>
      </c>
    </row>
    <row r="15" spans="1:10" x14ac:dyDescent="0.25">
      <c r="A15" t="s">
        <v>14</v>
      </c>
      <c r="B15">
        <f>B7*B12*B13</f>
        <v>600</v>
      </c>
      <c r="C15">
        <f>C7*C12*C13</f>
        <v>2000</v>
      </c>
      <c r="D15">
        <v>60</v>
      </c>
      <c r="G15">
        <f>B15*D15</f>
        <v>36000</v>
      </c>
      <c r="H15">
        <f>C15*D15</f>
        <v>120000</v>
      </c>
    </row>
    <row r="16" spans="1:10" x14ac:dyDescent="0.25">
      <c r="A16" t="s">
        <v>8</v>
      </c>
      <c r="B16">
        <v>2</v>
      </c>
      <c r="C16">
        <v>5</v>
      </c>
      <c r="D16">
        <v>30</v>
      </c>
      <c r="G16">
        <f>B16*B12*D16</f>
        <v>600</v>
      </c>
      <c r="H16">
        <f>C16*D16*C12</f>
        <v>1500</v>
      </c>
      <c r="I16">
        <f>G16/B12</f>
        <v>60</v>
      </c>
      <c r="J16">
        <f>H16/C12</f>
        <v>150</v>
      </c>
    </row>
    <row r="18" spans="1:10" x14ac:dyDescent="0.25">
      <c r="A18" t="s">
        <v>22</v>
      </c>
      <c r="B18" s="2">
        <f>G18</f>
        <v>10.173611111111111</v>
      </c>
      <c r="C18" s="2">
        <f>H18</f>
        <v>33.868055555555557</v>
      </c>
      <c r="G18">
        <f>SUM(G9:G16)/3600</f>
        <v>10.173611111111111</v>
      </c>
      <c r="H18">
        <f>SUM(H9:H16)/3600</f>
        <v>33.868055555555557</v>
      </c>
      <c r="I18">
        <f>SUM(I9:I16)/3600</f>
        <v>1.0166666666666666</v>
      </c>
      <c r="J18">
        <f>SUM(J9:J16)/3600</f>
        <v>3.375</v>
      </c>
    </row>
    <row r="19" spans="1:10" x14ac:dyDescent="0.25">
      <c r="A19" t="s">
        <v>23</v>
      </c>
      <c r="B19" s="2">
        <f>B18/(B5/1000)</f>
        <v>1.0173611111111112</v>
      </c>
      <c r="C19" s="2">
        <f>C18/(C5/1000)</f>
        <v>3.3868055555555556</v>
      </c>
    </row>
    <row r="20" spans="1:10" x14ac:dyDescent="0.25">
      <c r="A20" t="s">
        <v>11</v>
      </c>
      <c r="B20">
        <f>B9+B15+B11+(B16*B12)</f>
        <v>625</v>
      </c>
      <c r="C20">
        <f>C9+C15+C11+(C16*C12)</f>
        <v>2072.5</v>
      </c>
    </row>
    <row r="21" spans="1:10" x14ac:dyDescent="0.25">
      <c r="A21" t="s">
        <v>13</v>
      </c>
      <c r="B21" s="2">
        <f>(B18/B20)</f>
        <v>1.6277777777777776E-2</v>
      </c>
      <c r="C21" s="2">
        <f>(C18/C20)</f>
        <v>1.6341643211365768E-2</v>
      </c>
    </row>
    <row r="22" spans="1:10" x14ac:dyDescent="0.25">
      <c r="A22" t="s">
        <v>12</v>
      </c>
      <c r="B22" s="2">
        <f>B21*3600</f>
        <v>58.599999999999994</v>
      </c>
      <c r="C22" s="2">
        <f>C21*3600</f>
        <v>58.829915560916767</v>
      </c>
    </row>
    <row r="23" spans="1:10" x14ac:dyDescent="0.25">
      <c r="A23" t="s">
        <v>221</v>
      </c>
      <c r="B23" s="2">
        <f>I18</f>
        <v>1.0166666666666666</v>
      </c>
      <c r="C23" s="2">
        <f>J18</f>
        <v>3.375</v>
      </c>
    </row>
    <row r="25" spans="1:10" x14ac:dyDescent="0.25">
      <c r="A25" s="3" t="s">
        <v>19</v>
      </c>
    </row>
    <row r="27" spans="1:10" x14ac:dyDescent="0.25">
      <c r="A27" t="s">
        <v>18</v>
      </c>
      <c r="B27" s="4">
        <v>100000</v>
      </c>
      <c r="C27" s="4">
        <v>1000000</v>
      </c>
      <c r="D27" s="4">
        <v>5000000</v>
      </c>
    </row>
    <row r="28" spans="1:10" x14ac:dyDescent="0.25">
      <c r="A28" t="s">
        <v>20</v>
      </c>
      <c r="B28">
        <v>0.2</v>
      </c>
      <c r="C28">
        <v>0.2</v>
      </c>
      <c r="D28">
        <v>0.2</v>
      </c>
    </row>
    <row r="29" spans="1:10" x14ac:dyDescent="0.25">
      <c r="A29" t="s">
        <v>223</v>
      </c>
      <c r="B29" s="4">
        <f>B27*B28</f>
        <v>20000</v>
      </c>
      <c r="C29" s="4">
        <f>C27*C28</f>
        <v>200000</v>
      </c>
      <c r="D29" s="4">
        <f>D27*D28</f>
        <v>1000000</v>
      </c>
    </row>
    <row r="30" spans="1:10" x14ac:dyDescent="0.25">
      <c r="A30" t="s">
        <v>222</v>
      </c>
      <c r="B30" s="5">
        <f>B29/(24*365*75)</f>
        <v>3.0441400304414001E-2</v>
      </c>
      <c r="C30" s="5">
        <f>C29/(24*365*75)</f>
        <v>0.30441400304414001</v>
      </c>
      <c r="D30" s="5">
        <f>D29/(24*365*75)</f>
        <v>1.5220700152207001</v>
      </c>
    </row>
    <row r="31" spans="1:10" x14ac:dyDescent="0.25">
      <c r="A31" t="s">
        <v>34</v>
      </c>
      <c r="B31" s="4">
        <f>B28/B21</f>
        <v>12.286689419795223</v>
      </c>
      <c r="C31" s="4">
        <f>C28/C21</f>
        <v>12.238671314332583</v>
      </c>
      <c r="D31" s="4">
        <f>C31</f>
        <v>12.238671314332583</v>
      </c>
    </row>
    <row r="33" spans="1:4" x14ac:dyDescent="0.25">
      <c r="A33" s="1" t="s">
        <v>24</v>
      </c>
    </row>
    <row r="34" spans="1:4" x14ac:dyDescent="0.25">
      <c r="A34" t="s">
        <v>27</v>
      </c>
      <c r="B34" s="2">
        <f>$B18</f>
        <v>10.173611111111111</v>
      </c>
      <c r="C34" s="2">
        <f>$B18</f>
        <v>10.173611111111111</v>
      </c>
      <c r="D34" s="2">
        <f>$B18</f>
        <v>10.173611111111111</v>
      </c>
    </row>
    <row r="35" spans="1:4" x14ac:dyDescent="0.25">
      <c r="A35" t="s">
        <v>28</v>
      </c>
      <c r="B35" s="4">
        <f>B$29</f>
        <v>20000</v>
      </c>
      <c r="C35" s="4">
        <f>C29</f>
        <v>200000</v>
      </c>
      <c r="D35" s="4">
        <f>D29</f>
        <v>1000000</v>
      </c>
    </row>
    <row r="36" spans="1:4" x14ac:dyDescent="0.25">
      <c r="A36" t="s">
        <v>29</v>
      </c>
      <c r="B36" s="4">
        <f>B35/B34</f>
        <v>1965.8703071672355</v>
      </c>
      <c r="C36" s="4">
        <f>C35/C34</f>
        <v>19658.703071672357</v>
      </c>
      <c r="D36" s="4">
        <f>D35/D34</f>
        <v>98293.515358361779</v>
      </c>
    </row>
    <row r="37" spans="1:4" x14ac:dyDescent="0.25">
      <c r="A37" t="s">
        <v>33</v>
      </c>
      <c r="B37" s="4">
        <f>($B$5*B36)/1000</f>
        <v>19658.703071672353</v>
      </c>
      <c r="C37" s="4">
        <f>($B$5*C36)/1000</f>
        <v>196587.03071672356</v>
      </c>
      <c r="D37" s="4">
        <f>($B$5*D36)/1000</f>
        <v>982935.15358361776</v>
      </c>
    </row>
    <row r="38" spans="1:4" x14ac:dyDescent="0.25">
      <c r="A38" t="s">
        <v>31</v>
      </c>
      <c r="B38" s="5">
        <f>B37/(3600*24)</f>
        <v>0.22753128555176336</v>
      </c>
      <c r="C38" s="5">
        <f>C37/(3600*24)</f>
        <v>2.2753128555176336</v>
      </c>
      <c r="D38" s="5">
        <f>D37/(3600*24)</f>
        <v>11.376564277588168</v>
      </c>
    </row>
    <row r="40" spans="1:4" x14ac:dyDescent="0.25">
      <c r="A40" s="1" t="s">
        <v>32</v>
      </c>
    </row>
    <row r="41" spans="1:4" x14ac:dyDescent="0.25">
      <c r="A41" t="s">
        <v>27</v>
      </c>
      <c r="B41" s="2">
        <f>$C18</f>
        <v>33.868055555555557</v>
      </c>
      <c r="C41" s="2">
        <f>$C18</f>
        <v>33.868055555555557</v>
      </c>
      <c r="D41" s="2">
        <f>$C18</f>
        <v>33.868055555555557</v>
      </c>
    </row>
    <row r="42" spans="1:4" x14ac:dyDescent="0.25">
      <c r="A42" t="s">
        <v>28</v>
      </c>
      <c r="B42" s="4">
        <f>B$29</f>
        <v>20000</v>
      </c>
      <c r="C42" s="4">
        <f>C$29</f>
        <v>200000</v>
      </c>
      <c r="D42" s="4">
        <f>D$29</f>
        <v>1000000</v>
      </c>
    </row>
    <row r="43" spans="1:4" x14ac:dyDescent="0.25">
      <c r="A43" t="s">
        <v>29</v>
      </c>
      <c r="B43" s="4">
        <f>B42/B41</f>
        <v>590.52696329710886</v>
      </c>
      <c r="C43" s="4">
        <f>C42/C41</f>
        <v>5905.2696329710889</v>
      </c>
      <c r="D43" s="4">
        <f>D42/D41</f>
        <v>29526.348164855444</v>
      </c>
    </row>
    <row r="44" spans="1:4" x14ac:dyDescent="0.25">
      <c r="A44" t="s">
        <v>33</v>
      </c>
      <c r="B44" s="4">
        <f>(B43*$B$5)/1000</f>
        <v>5905.269632971088</v>
      </c>
      <c r="C44" s="4">
        <f>(C43*$B$5)/1000</f>
        <v>59052.696329710889</v>
      </c>
      <c r="D44" s="4">
        <f>(D43*$B$5)/1000</f>
        <v>295263.48164855444</v>
      </c>
    </row>
    <row r="45" spans="1:4" x14ac:dyDescent="0.25">
      <c r="A45" t="s">
        <v>31</v>
      </c>
      <c r="B45" s="6">
        <f>B44/(3600*24)</f>
        <v>6.8348028159387592E-2</v>
      </c>
      <c r="C45" s="6">
        <f>C44/(3600*24)</f>
        <v>0.68348028159387597</v>
      </c>
      <c r="D45" s="6">
        <f>D44/(3600*24)</f>
        <v>3.41740140796938</v>
      </c>
    </row>
    <row r="47" spans="1:4" x14ac:dyDescent="0.25">
      <c r="A47" s="3" t="s">
        <v>35</v>
      </c>
    </row>
    <row r="49" spans="1:2" x14ac:dyDescent="0.25">
      <c r="A49" t="s">
        <v>36</v>
      </c>
      <c r="B49">
        <v>5000</v>
      </c>
    </row>
    <row r="50" spans="1:2" x14ac:dyDescent="0.25">
      <c r="A50" t="s">
        <v>20</v>
      </c>
      <c r="B50">
        <v>0.2</v>
      </c>
    </row>
    <row r="51" spans="1:2" x14ac:dyDescent="0.25">
      <c r="A51" t="s">
        <v>21</v>
      </c>
      <c r="B51">
        <f>B49*B50</f>
        <v>1000</v>
      </c>
    </row>
    <row r="52" spans="1:2" x14ac:dyDescent="0.25">
      <c r="A52" t="s">
        <v>38</v>
      </c>
      <c r="B52">
        <f>I18</f>
        <v>1.0166666666666666</v>
      </c>
    </row>
    <row r="53" spans="1:2" x14ac:dyDescent="0.25">
      <c r="A53" t="s">
        <v>39</v>
      </c>
      <c r="B53">
        <f>J18</f>
        <v>3.375</v>
      </c>
    </row>
    <row r="54" spans="1:2" x14ac:dyDescent="0.25">
      <c r="A54" t="s">
        <v>40</v>
      </c>
      <c r="B54" s="4">
        <f>B51/B52</f>
        <v>983.60655737704928</v>
      </c>
    </row>
    <row r="55" spans="1:2" x14ac:dyDescent="0.25">
      <c r="A55" t="s">
        <v>41</v>
      </c>
      <c r="B55" s="4">
        <f>B51/B53</f>
        <v>296.2962962962963</v>
      </c>
    </row>
    <row r="56" spans="1:2" x14ac:dyDescent="0.25">
      <c r="A56" t="s">
        <v>42</v>
      </c>
      <c r="B56" s="7">
        <f>(B54*$B$5)/1000</f>
        <v>9836.0655737704928</v>
      </c>
    </row>
    <row r="57" spans="1:2" x14ac:dyDescent="0.25">
      <c r="A57" t="s">
        <v>43</v>
      </c>
      <c r="B57" s="7">
        <f>(B55*$B$5)/1000</f>
        <v>2962.962962962963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workbookViewId="0">
      <selection activeCell="A3" sqref="A3"/>
    </sheetView>
  </sheetViews>
  <sheetFormatPr defaultRowHeight="13.2" x14ac:dyDescent="0.25"/>
  <cols>
    <col min="1" max="1" width="24.44140625" customWidth="1"/>
    <col min="2" max="2" width="17.44140625" customWidth="1"/>
    <col min="3" max="3" width="14.109375" customWidth="1"/>
  </cols>
  <sheetData>
    <row r="1" spans="1:4" x14ac:dyDescent="0.25">
      <c r="A1" s="3" t="s">
        <v>44</v>
      </c>
    </row>
    <row r="3" spans="1:4" x14ac:dyDescent="0.25">
      <c r="A3" s="3" t="s">
        <v>193</v>
      </c>
    </row>
    <row r="5" spans="1:4" x14ac:dyDescent="0.25">
      <c r="A5" t="s">
        <v>45</v>
      </c>
    </row>
    <row r="7" spans="1:4" x14ac:dyDescent="0.25">
      <c r="B7" t="s">
        <v>46</v>
      </c>
      <c r="C7" t="s">
        <v>53</v>
      </c>
      <c r="D7" t="s">
        <v>47</v>
      </c>
    </row>
    <row r="8" spans="1:4" x14ac:dyDescent="0.25">
      <c r="B8" t="s">
        <v>48</v>
      </c>
      <c r="C8" t="s">
        <v>54</v>
      </c>
      <c r="D8" t="s">
        <v>49</v>
      </c>
    </row>
    <row r="9" spans="1:4" x14ac:dyDescent="0.25">
      <c r="B9" t="s">
        <v>99</v>
      </c>
      <c r="C9" t="s">
        <v>54</v>
      </c>
      <c r="D9" t="s">
        <v>100</v>
      </c>
    </row>
    <row r="10" spans="1:4" x14ac:dyDescent="0.25">
      <c r="B10" t="s">
        <v>101</v>
      </c>
      <c r="C10" t="s">
        <v>54</v>
      </c>
      <c r="D10" t="s">
        <v>102</v>
      </c>
    </row>
    <row r="11" spans="1:4" x14ac:dyDescent="0.25">
      <c r="B11" t="s">
        <v>103</v>
      </c>
      <c r="C11" t="s">
        <v>54</v>
      </c>
      <c r="D11" t="s">
        <v>108</v>
      </c>
    </row>
    <row r="12" spans="1:4" x14ac:dyDescent="0.25">
      <c r="B12" t="s">
        <v>104</v>
      </c>
      <c r="C12" t="s">
        <v>54</v>
      </c>
      <c r="D12" t="s">
        <v>105</v>
      </c>
    </row>
    <row r="13" spans="1:4" x14ac:dyDescent="0.25">
      <c r="B13" t="s">
        <v>106</v>
      </c>
      <c r="C13" t="s">
        <v>54</v>
      </c>
      <c r="D13" t="s">
        <v>107</v>
      </c>
    </row>
    <row r="14" spans="1:4" x14ac:dyDescent="0.25">
      <c r="B14" t="s">
        <v>50</v>
      </c>
      <c r="C14" t="s">
        <v>54</v>
      </c>
      <c r="D14" t="s">
        <v>51</v>
      </c>
    </row>
    <row r="15" spans="1:4" x14ac:dyDescent="0.25">
      <c r="B15" t="s">
        <v>82</v>
      </c>
      <c r="C15" t="s">
        <v>54</v>
      </c>
      <c r="D15" t="s">
        <v>83</v>
      </c>
    </row>
    <row r="16" spans="1:4" x14ac:dyDescent="0.25">
      <c r="B16" t="s">
        <v>52</v>
      </c>
      <c r="C16" t="s">
        <v>55</v>
      </c>
      <c r="D16" t="s">
        <v>56</v>
      </c>
    </row>
    <row r="17" spans="2:4" x14ac:dyDescent="0.25">
      <c r="B17" t="s">
        <v>57</v>
      </c>
      <c r="C17" t="s">
        <v>54</v>
      </c>
      <c r="D17" t="s">
        <v>58</v>
      </c>
    </row>
    <row r="18" spans="2:4" x14ac:dyDescent="0.25">
      <c r="B18" t="s">
        <v>59</v>
      </c>
      <c r="C18" t="s">
        <v>60</v>
      </c>
      <c r="D18" t="s">
        <v>61</v>
      </c>
    </row>
    <row r="19" spans="2:4" x14ac:dyDescent="0.25">
      <c r="B19" t="s">
        <v>62</v>
      </c>
      <c r="C19" t="s">
        <v>60</v>
      </c>
      <c r="D19" t="s">
        <v>63</v>
      </c>
    </row>
    <row r="20" spans="2:4" x14ac:dyDescent="0.25">
      <c r="B20" t="s">
        <v>73</v>
      </c>
      <c r="C20" t="s">
        <v>60</v>
      </c>
      <c r="D20" t="s">
        <v>74</v>
      </c>
    </row>
    <row r="21" spans="2:4" x14ac:dyDescent="0.25">
      <c r="B21" t="s">
        <v>64</v>
      </c>
      <c r="C21" t="s">
        <v>55</v>
      </c>
    </row>
    <row r="22" spans="2:4" x14ac:dyDescent="0.25">
      <c r="B22" t="s">
        <v>65</v>
      </c>
      <c r="C22" t="s">
        <v>66</v>
      </c>
      <c r="D22" t="s">
        <v>68</v>
      </c>
    </row>
    <row r="23" spans="2:4" x14ac:dyDescent="0.25">
      <c r="B23" t="s">
        <v>67</v>
      </c>
      <c r="C23" t="s">
        <v>55</v>
      </c>
      <c r="D23" t="s">
        <v>69</v>
      </c>
    </row>
    <row r="24" spans="2:4" x14ac:dyDescent="0.25">
      <c r="B24" t="s">
        <v>109</v>
      </c>
      <c r="C24" t="s">
        <v>54</v>
      </c>
      <c r="D24" t="s">
        <v>110</v>
      </c>
    </row>
    <row r="25" spans="2:4" x14ac:dyDescent="0.25">
      <c r="B25" t="s">
        <v>111</v>
      </c>
      <c r="C25" t="s">
        <v>54</v>
      </c>
      <c r="D25" t="s">
        <v>112</v>
      </c>
    </row>
    <row r="26" spans="2:4" x14ac:dyDescent="0.25">
      <c r="B26" t="s">
        <v>113</v>
      </c>
      <c r="C26" t="s">
        <v>54</v>
      </c>
      <c r="D26" t="s">
        <v>114</v>
      </c>
    </row>
    <row r="27" spans="2:4" x14ac:dyDescent="0.25">
      <c r="B27" t="s">
        <v>124</v>
      </c>
      <c r="C27" t="s">
        <v>55</v>
      </c>
      <c r="D27" t="s">
        <v>123</v>
      </c>
    </row>
    <row r="28" spans="2:4" x14ac:dyDescent="0.25">
      <c r="B28" t="s">
        <v>70</v>
      </c>
      <c r="C28" t="s">
        <v>71</v>
      </c>
      <c r="D28" t="s">
        <v>72</v>
      </c>
    </row>
    <row r="29" spans="2:4" x14ac:dyDescent="0.25">
      <c r="B29" t="s">
        <v>75</v>
      </c>
      <c r="C29" t="s">
        <v>71</v>
      </c>
      <c r="D29" t="s">
        <v>76</v>
      </c>
    </row>
    <row r="30" spans="2:4" x14ac:dyDescent="0.25">
      <c r="B30" t="s">
        <v>121</v>
      </c>
      <c r="C30" t="s">
        <v>55</v>
      </c>
      <c r="D30" t="s">
        <v>122</v>
      </c>
    </row>
    <row r="31" spans="2:4" x14ac:dyDescent="0.25">
      <c r="B31" t="s">
        <v>124</v>
      </c>
      <c r="C31" t="s">
        <v>55</v>
      </c>
      <c r="D31" t="s">
        <v>125</v>
      </c>
    </row>
    <row r="32" spans="2:4" x14ac:dyDescent="0.25">
      <c r="B32" t="s">
        <v>126</v>
      </c>
      <c r="C32" t="s">
        <v>55</v>
      </c>
      <c r="D32" t="s">
        <v>127</v>
      </c>
    </row>
    <row r="33" spans="1:4" x14ac:dyDescent="0.25">
      <c r="B33" t="s">
        <v>128</v>
      </c>
      <c r="C33" t="s">
        <v>55</v>
      </c>
      <c r="D33" t="s">
        <v>129</v>
      </c>
    </row>
    <row r="34" spans="1:4" x14ac:dyDescent="0.25">
      <c r="B34" t="s">
        <v>130</v>
      </c>
      <c r="C34" t="s">
        <v>55</v>
      </c>
      <c r="D34" t="s">
        <v>131</v>
      </c>
    </row>
    <row r="35" spans="1:4" x14ac:dyDescent="0.25">
      <c r="B35" t="s">
        <v>132</v>
      </c>
      <c r="C35" t="s">
        <v>55</v>
      </c>
      <c r="D35" t="s">
        <v>133</v>
      </c>
    </row>
    <row r="36" spans="1:4" x14ac:dyDescent="0.25">
      <c r="B36" t="s">
        <v>140</v>
      </c>
      <c r="C36" t="s">
        <v>55</v>
      </c>
      <c r="D36" t="s">
        <v>141</v>
      </c>
    </row>
    <row r="37" spans="1:4" x14ac:dyDescent="0.25">
      <c r="B37" t="s">
        <v>142</v>
      </c>
      <c r="C37" t="s">
        <v>55</v>
      </c>
      <c r="D37" t="s">
        <v>143</v>
      </c>
    </row>
    <row r="42" spans="1:4" x14ac:dyDescent="0.25">
      <c r="A42" s="3" t="s">
        <v>77</v>
      </c>
    </row>
    <row r="44" spans="1:4" x14ac:dyDescent="0.25">
      <c r="B44" t="s">
        <v>46</v>
      </c>
      <c r="C44" t="s">
        <v>53</v>
      </c>
      <c r="D44" t="s">
        <v>78</v>
      </c>
    </row>
    <row r="45" spans="1:4" x14ac:dyDescent="0.25">
      <c r="B45" t="s">
        <v>79</v>
      </c>
      <c r="C45" t="s">
        <v>80</v>
      </c>
      <c r="D45" t="s">
        <v>81</v>
      </c>
    </row>
    <row r="46" spans="1:4" x14ac:dyDescent="0.25">
      <c r="B46" t="s">
        <v>50</v>
      </c>
      <c r="C46" t="s">
        <v>54</v>
      </c>
    </row>
    <row r="47" spans="1:4" x14ac:dyDescent="0.25">
      <c r="B47" t="s">
        <v>82</v>
      </c>
      <c r="C47" t="s">
        <v>54</v>
      </c>
    </row>
    <row r="48" spans="1:4" x14ac:dyDescent="0.25">
      <c r="B48" t="s">
        <v>134</v>
      </c>
      <c r="C48" t="s">
        <v>60</v>
      </c>
      <c r="D48" t="s">
        <v>135</v>
      </c>
    </row>
    <row r="49" spans="2:4" x14ac:dyDescent="0.25">
      <c r="B49" t="s">
        <v>157</v>
      </c>
      <c r="C49" t="s">
        <v>60</v>
      </c>
      <c r="D49" t="s">
        <v>158</v>
      </c>
    </row>
    <row r="50" spans="2:4" x14ac:dyDescent="0.25">
      <c r="B50" t="s">
        <v>136</v>
      </c>
      <c r="C50" t="s">
        <v>55</v>
      </c>
      <c r="D50" t="s">
        <v>137</v>
      </c>
    </row>
    <row r="51" spans="2:4" x14ac:dyDescent="0.25">
      <c r="B51" t="s">
        <v>138</v>
      </c>
      <c r="C51" t="s">
        <v>60</v>
      </c>
      <c r="D51" t="s">
        <v>139</v>
      </c>
    </row>
    <row r="52" spans="2:4" x14ac:dyDescent="0.25">
      <c r="B52" t="s">
        <v>57</v>
      </c>
      <c r="C52" t="s">
        <v>54</v>
      </c>
      <c r="D52" t="s">
        <v>188</v>
      </c>
    </row>
    <row r="53" spans="2:4" x14ac:dyDescent="0.25">
      <c r="B53" t="s">
        <v>64</v>
      </c>
      <c r="C53" t="s">
        <v>55</v>
      </c>
    </row>
    <row r="54" spans="2:4" x14ac:dyDescent="0.25">
      <c r="B54" t="s">
        <v>65</v>
      </c>
      <c r="C54" t="s">
        <v>66</v>
      </c>
      <c r="D54" t="s">
        <v>84</v>
      </c>
    </row>
    <row r="55" spans="2:4" x14ac:dyDescent="0.25">
      <c r="B55" t="s">
        <v>67</v>
      </c>
      <c r="C55" t="s">
        <v>55</v>
      </c>
      <c r="D55" t="s">
        <v>85</v>
      </c>
    </row>
    <row r="56" spans="2:4" x14ac:dyDescent="0.25">
      <c r="B56" t="s">
        <v>87</v>
      </c>
      <c r="C56" t="s">
        <v>55</v>
      </c>
    </row>
    <row r="57" spans="2:4" x14ac:dyDescent="0.25">
      <c r="B57" t="s">
        <v>88</v>
      </c>
      <c r="C57" t="s">
        <v>66</v>
      </c>
      <c r="D57" t="s">
        <v>89</v>
      </c>
    </row>
    <row r="58" spans="2:4" x14ac:dyDescent="0.25">
      <c r="B58" t="s">
        <v>93</v>
      </c>
      <c r="C58" t="s">
        <v>55</v>
      </c>
    </row>
    <row r="59" spans="2:4" x14ac:dyDescent="0.25">
      <c r="B59" t="s">
        <v>90</v>
      </c>
      <c r="C59" t="s">
        <v>55</v>
      </c>
    </row>
    <row r="60" spans="2:4" x14ac:dyDescent="0.25">
      <c r="B60" t="s">
        <v>91</v>
      </c>
      <c r="C60" t="s">
        <v>66</v>
      </c>
      <c r="D60" t="s">
        <v>94</v>
      </c>
    </row>
    <row r="61" spans="2:4" x14ac:dyDescent="0.25">
      <c r="B61" t="s">
        <v>92</v>
      </c>
      <c r="C61" t="s">
        <v>55</v>
      </c>
    </row>
    <row r="62" spans="2:4" x14ac:dyDescent="0.25">
      <c r="B62" t="s">
        <v>95</v>
      </c>
      <c r="C62" t="s">
        <v>55</v>
      </c>
    </row>
    <row r="63" spans="2:4" x14ac:dyDescent="0.25">
      <c r="B63" t="s">
        <v>96</v>
      </c>
      <c r="C63" t="s">
        <v>66</v>
      </c>
      <c r="D63" t="s">
        <v>98</v>
      </c>
    </row>
    <row r="64" spans="2:4" x14ac:dyDescent="0.25">
      <c r="B64" t="s">
        <v>97</v>
      </c>
      <c r="C64" t="s">
        <v>55</v>
      </c>
    </row>
    <row r="65" spans="1:4" x14ac:dyDescent="0.25">
      <c r="B65" t="s">
        <v>70</v>
      </c>
      <c r="C65" t="s">
        <v>71</v>
      </c>
    </row>
    <row r="66" spans="1:4" x14ac:dyDescent="0.25">
      <c r="B66" t="s">
        <v>86</v>
      </c>
      <c r="C66" t="s">
        <v>71</v>
      </c>
    </row>
    <row r="67" spans="1:4" x14ac:dyDescent="0.25">
      <c r="B67" t="s">
        <v>121</v>
      </c>
      <c r="C67" t="s">
        <v>55</v>
      </c>
      <c r="D67" t="s">
        <v>122</v>
      </c>
    </row>
    <row r="68" spans="1:4" x14ac:dyDescent="0.25">
      <c r="B68" t="s">
        <v>173</v>
      </c>
      <c r="C68" t="s">
        <v>55</v>
      </c>
      <c r="D68" t="s">
        <v>174</v>
      </c>
    </row>
    <row r="69" spans="1:4" x14ac:dyDescent="0.25">
      <c r="B69" t="s">
        <v>175</v>
      </c>
      <c r="C69" t="s">
        <v>55</v>
      </c>
      <c r="D69" t="s">
        <v>176</v>
      </c>
    </row>
    <row r="70" spans="1:4" x14ac:dyDescent="0.25">
      <c r="B70" t="s">
        <v>124</v>
      </c>
      <c r="C70" t="s">
        <v>55</v>
      </c>
      <c r="D70" t="s">
        <v>125</v>
      </c>
    </row>
    <row r="71" spans="1:4" x14ac:dyDescent="0.25">
      <c r="B71" t="s">
        <v>126</v>
      </c>
      <c r="C71" t="s">
        <v>55</v>
      </c>
      <c r="D71" t="s">
        <v>127</v>
      </c>
    </row>
    <row r="72" spans="1:4" x14ac:dyDescent="0.25">
      <c r="B72" t="s">
        <v>128</v>
      </c>
      <c r="C72" t="s">
        <v>55</v>
      </c>
      <c r="D72" t="s">
        <v>129</v>
      </c>
    </row>
    <row r="73" spans="1:4" x14ac:dyDescent="0.25">
      <c r="B73" t="s">
        <v>130</v>
      </c>
      <c r="C73" t="s">
        <v>55</v>
      </c>
      <c r="D73" t="s">
        <v>131</v>
      </c>
    </row>
    <row r="74" spans="1:4" x14ac:dyDescent="0.25">
      <c r="B74" t="s">
        <v>132</v>
      </c>
      <c r="C74" t="s">
        <v>55</v>
      </c>
      <c r="D74" t="s">
        <v>133</v>
      </c>
    </row>
    <row r="75" spans="1:4" x14ac:dyDescent="0.25">
      <c r="B75" t="s">
        <v>140</v>
      </c>
      <c r="C75" t="s">
        <v>55</v>
      </c>
      <c r="D75" t="s">
        <v>141</v>
      </c>
    </row>
    <row r="76" spans="1:4" x14ac:dyDescent="0.25">
      <c r="B76" t="s">
        <v>142</v>
      </c>
      <c r="C76" t="s">
        <v>55</v>
      </c>
      <c r="D76" t="s">
        <v>143</v>
      </c>
    </row>
    <row r="77" spans="1:4" x14ac:dyDescent="0.25">
      <c r="B77" t="s">
        <v>148</v>
      </c>
      <c r="C77" t="s">
        <v>54</v>
      </c>
      <c r="D77" t="s">
        <v>149</v>
      </c>
    </row>
    <row r="79" spans="1:4" x14ac:dyDescent="0.25">
      <c r="A79" s="3" t="s">
        <v>115</v>
      </c>
    </row>
    <row r="81" spans="2:4" x14ac:dyDescent="0.25">
      <c r="B81" t="s">
        <v>46</v>
      </c>
      <c r="C81" t="s">
        <v>53</v>
      </c>
      <c r="D81" t="s">
        <v>116</v>
      </c>
    </row>
    <row r="82" spans="2:4" x14ac:dyDescent="0.25">
      <c r="B82" t="s">
        <v>117</v>
      </c>
      <c r="C82" t="s">
        <v>80</v>
      </c>
      <c r="D82" t="s">
        <v>118</v>
      </c>
    </row>
    <row r="83" spans="2:4" x14ac:dyDescent="0.25">
      <c r="B83" t="s">
        <v>119</v>
      </c>
      <c r="C83" t="s">
        <v>80</v>
      </c>
      <c r="D83" t="s">
        <v>120</v>
      </c>
    </row>
    <row r="84" spans="2:4" x14ac:dyDescent="0.25">
      <c r="B84" t="s">
        <v>202</v>
      </c>
      <c r="C84" t="s">
        <v>55</v>
      </c>
      <c r="D84" t="s">
        <v>203</v>
      </c>
    </row>
    <row r="85" spans="2:4" x14ac:dyDescent="0.25">
      <c r="B85" t="s">
        <v>144</v>
      </c>
      <c r="C85" t="s">
        <v>54</v>
      </c>
      <c r="D85" t="s">
        <v>145</v>
      </c>
    </row>
    <row r="86" spans="2:4" x14ac:dyDescent="0.25">
      <c r="B86" t="s">
        <v>150</v>
      </c>
      <c r="C86" t="s">
        <v>54</v>
      </c>
      <c r="D86" t="s">
        <v>146</v>
      </c>
    </row>
    <row r="87" spans="2:4" x14ac:dyDescent="0.25">
      <c r="B87" t="s">
        <v>57</v>
      </c>
      <c r="C87" t="s">
        <v>54</v>
      </c>
      <c r="D87" t="s">
        <v>147</v>
      </c>
    </row>
    <row r="88" spans="2:4" x14ac:dyDescent="0.25">
      <c r="B88" t="s">
        <v>148</v>
      </c>
      <c r="C88" t="s">
        <v>54</v>
      </c>
      <c r="D88" t="s">
        <v>151</v>
      </c>
    </row>
    <row r="89" spans="2:4" x14ac:dyDescent="0.25">
      <c r="B89" t="s">
        <v>152</v>
      </c>
      <c r="C89" t="s">
        <v>54</v>
      </c>
      <c r="D89" t="s">
        <v>153</v>
      </c>
    </row>
    <row r="90" spans="2:4" x14ac:dyDescent="0.25">
      <c r="B90" t="s">
        <v>200</v>
      </c>
      <c r="C90" t="s">
        <v>55</v>
      </c>
      <c r="D90" t="s">
        <v>201</v>
      </c>
    </row>
    <row r="91" spans="2:4" x14ac:dyDescent="0.25">
      <c r="B91" t="s">
        <v>64</v>
      </c>
      <c r="C91" t="s">
        <v>55</v>
      </c>
    </row>
    <row r="92" spans="2:4" x14ac:dyDescent="0.25">
      <c r="B92" t="s">
        <v>65</v>
      </c>
      <c r="C92" t="s">
        <v>66</v>
      </c>
      <c r="D92" t="s">
        <v>154</v>
      </c>
    </row>
    <row r="93" spans="2:4" x14ac:dyDescent="0.25">
      <c r="B93" t="s">
        <v>67</v>
      </c>
      <c r="C93" t="s">
        <v>55</v>
      </c>
    </row>
    <row r="94" spans="2:4" x14ac:dyDescent="0.25">
      <c r="B94" t="s">
        <v>155</v>
      </c>
      <c r="C94" t="s">
        <v>54</v>
      </c>
      <c r="D94" t="s">
        <v>156</v>
      </c>
    </row>
    <row r="95" spans="2:4" x14ac:dyDescent="0.25">
      <c r="B95" t="s">
        <v>70</v>
      </c>
      <c r="C95" t="s">
        <v>71</v>
      </c>
      <c r="D95" t="s">
        <v>163</v>
      </c>
    </row>
    <row r="96" spans="2:4" x14ac:dyDescent="0.25">
      <c r="B96" t="s">
        <v>159</v>
      </c>
      <c r="C96" t="s">
        <v>71</v>
      </c>
      <c r="D96" t="s">
        <v>162</v>
      </c>
    </row>
    <row r="97" spans="1:4" x14ac:dyDescent="0.25">
      <c r="B97" t="s">
        <v>160</v>
      </c>
      <c r="C97" t="s">
        <v>54</v>
      </c>
      <c r="D97" t="s">
        <v>161</v>
      </c>
    </row>
    <row r="98" spans="1:4" x14ac:dyDescent="0.25">
      <c r="B98" t="s">
        <v>86</v>
      </c>
      <c r="C98" t="s">
        <v>71</v>
      </c>
      <c r="D98" t="s">
        <v>164</v>
      </c>
    </row>
    <row r="99" spans="1:4" x14ac:dyDescent="0.25">
      <c r="B99" t="s">
        <v>165</v>
      </c>
      <c r="C99" t="s">
        <v>55</v>
      </c>
      <c r="D99" t="s">
        <v>166</v>
      </c>
    </row>
    <row r="100" spans="1:4" x14ac:dyDescent="0.25">
      <c r="B100" t="s">
        <v>167</v>
      </c>
      <c r="C100" t="s">
        <v>55</v>
      </c>
      <c r="D100" t="s">
        <v>168</v>
      </c>
    </row>
    <row r="101" spans="1:4" x14ac:dyDescent="0.25">
      <c r="B101" t="s">
        <v>169</v>
      </c>
      <c r="C101" t="s">
        <v>55</v>
      </c>
      <c r="D101" t="s">
        <v>170</v>
      </c>
    </row>
    <row r="102" spans="1:4" x14ac:dyDescent="0.25">
      <c r="B102" t="s">
        <v>171</v>
      </c>
      <c r="C102" t="s">
        <v>55</v>
      </c>
      <c r="D102" t="s">
        <v>172</v>
      </c>
    </row>
    <row r="103" spans="1:4" x14ac:dyDescent="0.25">
      <c r="B103" t="s">
        <v>194</v>
      </c>
      <c r="C103" t="s">
        <v>60</v>
      </c>
      <c r="D103" t="s">
        <v>195</v>
      </c>
    </row>
    <row r="104" spans="1:4" x14ac:dyDescent="0.25">
      <c r="B104" t="s">
        <v>196</v>
      </c>
      <c r="C104" t="s">
        <v>60</v>
      </c>
      <c r="D104" t="s">
        <v>197</v>
      </c>
    </row>
    <row r="105" spans="1:4" x14ac:dyDescent="0.25">
      <c r="B105" t="s">
        <v>198</v>
      </c>
      <c r="C105" t="s">
        <v>55</v>
      </c>
      <c r="D105" t="s">
        <v>199</v>
      </c>
    </row>
    <row r="107" spans="1:4" x14ac:dyDescent="0.25">
      <c r="A107" s="3" t="s">
        <v>177</v>
      </c>
    </row>
    <row r="109" spans="1:4" x14ac:dyDescent="0.25">
      <c r="B109" t="s">
        <v>46</v>
      </c>
      <c r="C109" t="s">
        <v>53</v>
      </c>
      <c r="D109" t="s">
        <v>178</v>
      </c>
    </row>
    <row r="110" spans="1:4" x14ac:dyDescent="0.25">
      <c r="B110" t="s">
        <v>179</v>
      </c>
      <c r="C110" t="s">
        <v>54</v>
      </c>
      <c r="D110" t="s">
        <v>180</v>
      </c>
    </row>
    <row r="111" spans="1:4" x14ac:dyDescent="0.25">
      <c r="B111" t="s">
        <v>181</v>
      </c>
      <c r="C111" t="s">
        <v>54</v>
      </c>
      <c r="D111" t="s">
        <v>182</v>
      </c>
    </row>
    <row r="112" spans="1:4" x14ac:dyDescent="0.25">
      <c r="B112" t="s">
        <v>189</v>
      </c>
      <c r="C112" t="s">
        <v>54</v>
      </c>
      <c r="D112" t="s">
        <v>191</v>
      </c>
    </row>
    <row r="113" spans="1:4" x14ac:dyDescent="0.25">
      <c r="B113" t="s">
        <v>190</v>
      </c>
      <c r="C113" t="s">
        <v>54</v>
      </c>
      <c r="D113" t="s">
        <v>192</v>
      </c>
    </row>
    <row r="114" spans="1:4" x14ac:dyDescent="0.25">
      <c r="B114" t="s">
        <v>183</v>
      </c>
      <c r="C114" t="s">
        <v>54</v>
      </c>
      <c r="D114" t="s">
        <v>184</v>
      </c>
    </row>
    <row r="115" spans="1:4" x14ac:dyDescent="0.25">
      <c r="B115" t="s">
        <v>57</v>
      </c>
      <c r="C115" t="s">
        <v>54</v>
      </c>
      <c r="D115" t="s">
        <v>185</v>
      </c>
    </row>
    <row r="116" spans="1:4" x14ac:dyDescent="0.25">
      <c r="B116" t="s">
        <v>186</v>
      </c>
      <c r="C116" t="s">
        <v>54</v>
      </c>
      <c r="D116" t="s">
        <v>187</v>
      </c>
    </row>
    <row r="118" spans="1:4" x14ac:dyDescent="0.25">
      <c r="A118" s="8" t="s">
        <v>204</v>
      </c>
    </row>
    <row r="120" spans="1:4" x14ac:dyDescent="0.25">
      <c r="B120" t="s">
        <v>46</v>
      </c>
      <c r="C120" t="s">
        <v>53</v>
      </c>
      <c r="D120" t="s">
        <v>78</v>
      </c>
    </row>
    <row r="121" spans="1:4" x14ac:dyDescent="0.25">
      <c r="B121" t="s">
        <v>205</v>
      </c>
      <c r="C121" t="s">
        <v>54</v>
      </c>
      <c r="D121" t="s">
        <v>100</v>
      </c>
    </row>
    <row r="122" spans="1:4" x14ac:dyDescent="0.25">
      <c r="B122" t="s">
        <v>206</v>
      </c>
      <c r="C122" t="s">
        <v>54</v>
      </c>
      <c r="D122" t="s">
        <v>207</v>
      </c>
    </row>
    <row r="123" spans="1:4" x14ac:dyDescent="0.25">
      <c r="B123" t="s">
        <v>208</v>
      </c>
      <c r="C123" t="s">
        <v>54</v>
      </c>
      <c r="D123" t="s">
        <v>209</v>
      </c>
    </row>
    <row r="124" spans="1:4" x14ac:dyDescent="0.25">
      <c r="B124" t="s">
        <v>210</v>
      </c>
      <c r="C124" t="s">
        <v>54</v>
      </c>
      <c r="D124" t="s">
        <v>104</v>
      </c>
    </row>
    <row r="125" spans="1:4" x14ac:dyDescent="0.25">
      <c r="B125" t="s">
        <v>211</v>
      </c>
      <c r="C125" t="s">
        <v>54</v>
      </c>
      <c r="D125" t="s">
        <v>212</v>
      </c>
    </row>
    <row r="126" spans="1:4" x14ac:dyDescent="0.25">
      <c r="B126" t="s">
        <v>213</v>
      </c>
      <c r="C126" t="s">
        <v>71</v>
      </c>
      <c r="D126" t="s">
        <v>214</v>
      </c>
    </row>
    <row r="127" spans="1:4" x14ac:dyDescent="0.25">
      <c r="B127" t="s">
        <v>189</v>
      </c>
      <c r="C127" t="s">
        <v>54</v>
      </c>
      <c r="D127" t="s">
        <v>191</v>
      </c>
    </row>
    <row r="128" spans="1:4" x14ac:dyDescent="0.25">
      <c r="B128" t="s">
        <v>190</v>
      </c>
      <c r="C128" t="s">
        <v>54</v>
      </c>
      <c r="D128" t="s">
        <v>215</v>
      </c>
    </row>
    <row r="129" spans="2:4" x14ac:dyDescent="0.25">
      <c r="B129" t="s">
        <v>216</v>
      </c>
      <c r="C129" t="s">
        <v>54</v>
      </c>
      <c r="D129" t="s">
        <v>182</v>
      </c>
    </row>
    <row r="130" spans="2:4" x14ac:dyDescent="0.25">
      <c r="B130" t="s">
        <v>217</v>
      </c>
      <c r="C130" t="s">
        <v>54</v>
      </c>
      <c r="D130" t="s">
        <v>218</v>
      </c>
    </row>
    <row r="131" spans="2:4" x14ac:dyDescent="0.25">
      <c r="B131" t="s">
        <v>150</v>
      </c>
      <c r="C131" t="s">
        <v>54</v>
      </c>
      <c r="D131" t="s">
        <v>219</v>
      </c>
    </row>
    <row r="132" spans="2:4" x14ac:dyDescent="0.25">
      <c r="B132" t="s">
        <v>148</v>
      </c>
      <c r="C132" t="s">
        <v>54</v>
      </c>
      <c r="D132" t="s">
        <v>220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 Computation Estimates</vt:lpstr>
      <vt:lpstr>Database Schema</vt:lpstr>
      <vt:lpstr>Sheet3</vt:lpstr>
    </vt:vector>
  </TitlesOfParts>
  <Company>TrekMail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McConnell</dc:creator>
  <cp:lastModifiedBy>Aniket Gupta</cp:lastModifiedBy>
  <dcterms:created xsi:type="dcterms:W3CDTF">2002-04-20T00:29:10Z</dcterms:created>
  <dcterms:modified xsi:type="dcterms:W3CDTF">2024-01-29T04:54:07Z</dcterms:modified>
</cp:coreProperties>
</file>