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0C5713AB-7F2E-4DA3-8C7F-4F273EEF4497}" xr6:coauthVersionLast="47" xr6:coauthVersionMax="47" xr10:uidLastSave="{00000000-0000-0000-0000-000000000000}"/>
  <bookViews>
    <workbookView xWindow="3348" yWindow="3348" windowWidth="17280" windowHeight="8880" firstSheet="1" activeTab="2"/>
  </bookViews>
  <sheets>
    <sheet name="TN_DB-Input_Main Pricing Sheet" sheetId="3" r:id="rId1"/>
    <sheet name="Contact DB_Input_Main Pricing" sheetId="4" r:id="rId2"/>
    <sheet name="Non-DB Input_Main Pricing Sheet" sheetId="1" r:id="rId3"/>
    <sheet name="Per Query Pricing Shee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E4" i="4"/>
  <c r="F4" i="4"/>
  <c r="D5" i="4"/>
  <c r="E5" i="4"/>
  <c r="F5" i="4"/>
  <c r="F8" i="4" s="1"/>
  <c r="F10" i="4" s="1"/>
  <c r="D6" i="4"/>
  <c r="E6" i="4"/>
  <c r="E8" i="4" s="1"/>
  <c r="F6" i="4"/>
  <c r="D7" i="4"/>
  <c r="E7" i="4" s="1"/>
  <c r="F7" i="4"/>
  <c r="F9" i="4"/>
  <c r="D13" i="4"/>
  <c r="E13" i="4" s="1"/>
  <c r="F13" i="4"/>
  <c r="F21" i="4" s="1"/>
  <c r="D14" i="4"/>
  <c r="E14" i="4"/>
  <c r="F14" i="4"/>
  <c r="D15" i="4"/>
  <c r="E15" i="4" s="1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4" i="4"/>
  <c r="E24" i="4"/>
  <c r="F24" i="4"/>
  <c r="F28" i="4" s="1"/>
  <c r="D25" i="4"/>
  <c r="E25" i="4"/>
  <c r="F25" i="4"/>
  <c r="D26" i="4"/>
  <c r="E26" i="4" s="1"/>
  <c r="E28" i="4" s="1"/>
  <c r="F26" i="4"/>
  <c r="D27" i="4"/>
  <c r="E27" i="4"/>
  <c r="F27" i="4"/>
  <c r="D31" i="4"/>
  <c r="E31" i="4" s="1"/>
  <c r="E35" i="4" s="1"/>
  <c r="F31" i="4"/>
  <c r="D32" i="4"/>
  <c r="E32" i="4"/>
  <c r="F32" i="4"/>
  <c r="D33" i="4"/>
  <c r="E33" i="4" s="1"/>
  <c r="F33" i="4"/>
  <c r="D34" i="4"/>
  <c r="E34" i="4"/>
  <c r="F34" i="4"/>
  <c r="F35" i="4"/>
  <c r="E38" i="4"/>
  <c r="D44" i="4"/>
  <c r="E44" i="4"/>
  <c r="E46" i="4" s="1"/>
  <c r="D45" i="4"/>
  <c r="E45" i="4"/>
  <c r="F46" i="4"/>
  <c r="D4" i="1"/>
  <c r="E4" i="1"/>
  <c r="F4" i="1"/>
  <c r="D5" i="1"/>
  <c r="E5" i="1"/>
  <c r="F5" i="1"/>
  <c r="D6" i="1"/>
  <c r="E6" i="1"/>
  <c r="F6" i="1"/>
  <c r="D7" i="1"/>
  <c r="E7" i="1" s="1"/>
  <c r="F7" i="1"/>
  <c r="F8" i="1"/>
  <c r="F10" i="1" s="1"/>
  <c r="F9" i="1"/>
  <c r="D13" i="1"/>
  <c r="E13" i="1" s="1"/>
  <c r="F13" i="1"/>
  <c r="F21" i="1" s="1"/>
  <c r="D14" i="1"/>
  <c r="E14" i="1"/>
  <c r="F14" i="1"/>
  <c r="D15" i="1"/>
  <c r="E15" i="1" s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4" i="1"/>
  <c r="E24" i="1"/>
  <c r="F24" i="1"/>
  <c r="F28" i="1" s="1"/>
  <c r="D25" i="1"/>
  <c r="E25" i="1"/>
  <c r="F25" i="1"/>
  <c r="D26" i="1"/>
  <c r="E26" i="1" s="1"/>
  <c r="E28" i="1" s="1"/>
  <c r="F26" i="1"/>
  <c r="D27" i="1"/>
  <c r="E27" i="1"/>
  <c r="F27" i="1"/>
  <c r="D31" i="1"/>
  <c r="E31" i="1" s="1"/>
  <c r="F31" i="1"/>
  <c r="D32" i="1"/>
  <c r="E32" i="1"/>
  <c r="F32" i="1"/>
  <c r="D33" i="1"/>
  <c r="E33" i="1" s="1"/>
  <c r="F33" i="1"/>
  <c r="D34" i="1"/>
  <c r="E34" i="1"/>
  <c r="F34" i="1"/>
  <c r="F35" i="1"/>
  <c r="E38" i="1"/>
  <c r="D44" i="1"/>
  <c r="E44" i="1"/>
  <c r="E46" i="1" s="1"/>
  <c r="D45" i="1"/>
  <c r="E45" i="1"/>
  <c r="F46" i="1"/>
  <c r="F2" i="2"/>
  <c r="G2" i="2"/>
  <c r="F3" i="2"/>
  <c r="G3" i="2"/>
  <c r="F4" i="2"/>
  <c r="G4" i="2"/>
  <c r="G5" i="2"/>
  <c r="F8" i="2"/>
  <c r="G8" i="2" s="1"/>
  <c r="G11" i="2" s="1"/>
  <c r="F9" i="2"/>
  <c r="G9" i="2" s="1"/>
  <c r="F10" i="2"/>
  <c r="G10" i="2"/>
  <c r="F16" i="2"/>
  <c r="F40" i="3" s="1"/>
  <c r="F41" i="3" s="1"/>
  <c r="D4" i="3"/>
  <c r="E4" i="3" s="1"/>
  <c r="E8" i="3" s="1"/>
  <c r="F4" i="3"/>
  <c r="D5" i="3"/>
  <c r="E5" i="3"/>
  <c r="F5" i="3"/>
  <c r="D6" i="3"/>
  <c r="E6" i="3"/>
  <c r="F6" i="3"/>
  <c r="F8" i="3" s="1"/>
  <c r="F10" i="3" s="1"/>
  <c r="F49" i="3" s="1"/>
  <c r="E61" i="3" s="1"/>
  <c r="D7" i="3"/>
  <c r="E7" i="3"/>
  <c r="F7" i="3"/>
  <c r="F9" i="3"/>
  <c r="D13" i="3"/>
  <c r="E13" i="3"/>
  <c r="F13" i="3"/>
  <c r="D14" i="3"/>
  <c r="E14" i="3"/>
  <c r="F14" i="3"/>
  <c r="F21" i="3" s="1"/>
  <c r="D15" i="3"/>
  <c r="E15" i="3"/>
  <c r="F15" i="3"/>
  <c r="D16" i="3"/>
  <c r="E16" i="3" s="1"/>
  <c r="F16" i="3"/>
  <c r="D17" i="3"/>
  <c r="E17" i="3"/>
  <c r="F17" i="3"/>
  <c r="D18" i="3"/>
  <c r="E18" i="3" s="1"/>
  <c r="F18" i="3"/>
  <c r="D19" i="3"/>
  <c r="E19" i="3"/>
  <c r="F19" i="3"/>
  <c r="D20" i="3"/>
  <c r="E20" i="3"/>
  <c r="F20" i="3"/>
  <c r="D24" i="3"/>
  <c r="E24" i="3"/>
  <c r="F24" i="3"/>
  <c r="D25" i="3"/>
  <c r="E25" i="3"/>
  <c r="F25" i="3"/>
  <c r="D26" i="3"/>
  <c r="E26" i="3"/>
  <c r="F26" i="3"/>
  <c r="D27" i="3"/>
  <c r="E27" i="3"/>
  <c r="F27" i="3"/>
  <c r="E28" i="3"/>
  <c r="F28" i="3"/>
  <c r="D31" i="3"/>
  <c r="E31" i="3"/>
  <c r="F31" i="3"/>
  <c r="D32" i="3"/>
  <c r="E32" i="3"/>
  <c r="F32" i="3"/>
  <c r="D33" i="3"/>
  <c r="E33" i="3"/>
  <c r="E35" i="3" s="1"/>
  <c r="F33" i="3"/>
  <c r="D34" i="3"/>
  <c r="E34" i="3" s="1"/>
  <c r="F34" i="3"/>
  <c r="F35" i="3"/>
  <c r="E38" i="3"/>
  <c r="D44" i="3"/>
  <c r="E44" i="3"/>
  <c r="D45" i="3"/>
  <c r="E45" i="3"/>
  <c r="E46" i="3"/>
  <c r="F46" i="3"/>
  <c r="E10" i="4" l="1"/>
  <c r="E21" i="3"/>
  <c r="E8" i="1"/>
  <c r="F49" i="4"/>
  <c r="E61" i="4" s="1"/>
  <c r="E39" i="4"/>
  <c r="E41" i="4" s="1"/>
  <c r="E39" i="1"/>
  <c r="E41" i="1" s="1"/>
  <c r="E39" i="3"/>
  <c r="E35" i="1"/>
  <c r="E21" i="4"/>
  <c r="E41" i="3"/>
  <c r="E49" i="3" s="1"/>
  <c r="E21" i="1"/>
  <c r="E10" i="3"/>
  <c r="F49" i="1"/>
  <c r="E61" i="1" s="1"/>
  <c r="F40" i="1"/>
  <c r="F41" i="1" s="1"/>
  <c r="F40" i="4"/>
  <c r="F41" i="4" s="1"/>
  <c r="E52" i="3" l="1"/>
  <c r="E60" i="3" s="1"/>
  <c r="E62" i="3" s="1"/>
  <c r="E49" i="4"/>
  <c r="E49" i="1"/>
  <c r="E10" i="1"/>
  <c r="E52" i="4" l="1"/>
  <c r="E60" i="4" s="1"/>
  <c r="E62" i="4" s="1"/>
  <c r="E52" i="1"/>
  <c r="E60" i="1" s="1"/>
  <c r="E62" i="1" s="1"/>
</calcChain>
</file>

<file path=xl/sharedStrings.xml><?xml version="1.0" encoding="utf-8"?>
<sst xmlns="http://schemas.openxmlformats.org/spreadsheetml/2006/main" count="329" uniqueCount="77">
  <si>
    <t>Regions</t>
  </si>
  <si>
    <t>Annual Full Download (Once/Year)</t>
  </si>
  <si>
    <t>Rate</t>
  </si>
  <si>
    <t>Rate_X_Regions</t>
  </si>
  <si>
    <t>Users</t>
  </si>
  <si>
    <t>Quarterly Delta (Enter # Regions in Column B)</t>
  </si>
  <si>
    <t>Delta Downloads (Enter Choice in Column B)</t>
  </si>
  <si>
    <t>On-Line Queries (Enter Choice in Columns B and G)</t>
  </si>
  <si>
    <t>Monthly Delta (Enter # Regions in Column B)</t>
  </si>
  <si>
    <t>Weekly Delta (Enter # Regions in Column B)</t>
  </si>
  <si>
    <t>Daily Delta (Enter # Regions in Column B)</t>
  </si>
  <si>
    <t>Monthly Full Download (Once/Month)</t>
  </si>
  <si>
    <t>Quarterly Full Download (4 Times/Year)</t>
  </si>
  <si>
    <t>Weekly Full Download (4.3 Times/Month)</t>
  </si>
  <si>
    <t>Selection</t>
  </si>
  <si>
    <t>NRC Costs</t>
  </si>
  <si>
    <t xml:space="preserve"> </t>
  </si>
  <si>
    <t>SQA</t>
  </si>
  <si>
    <t>Annual $</t>
  </si>
  <si>
    <t>Pre-defined Download of Database Subset</t>
  </si>
  <si>
    <t>Quarterly  Download (Enter Choice in Col. B for this option)</t>
  </si>
  <si>
    <t>Monthly  Download (Enter Choice in Col. B for this option)</t>
  </si>
  <si>
    <t>Weekly  Download (Enter Choice in Col. B for this option)</t>
  </si>
  <si>
    <t>Daily  Download (Enter Choice in Col. B for this option)</t>
  </si>
  <si>
    <t>Pricing Category</t>
  </si>
  <si>
    <t>300,000-1,000,00/Mo - Enter Query Number in Col. B</t>
  </si>
  <si>
    <t>1,000,001 Plus/Mo - Enter Query Number in Col. B</t>
  </si>
  <si>
    <t>Simple On-Line Per Query Costs - No Annual Subscription</t>
  </si>
  <si>
    <t>Weekly Exception Data (Choice in Col. B for this option)</t>
  </si>
  <si>
    <t>Quarterly Exceptions(Enter Choice in Col. B for this option)</t>
  </si>
  <si>
    <t>Monthly Exceptions(Enter Choice in Col. B for this option)</t>
  </si>
  <si>
    <t>Daily Exceptions(Enter Choice in Col. B for this option)</t>
  </si>
  <si>
    <t>Category Total</t>
  </si>
  <si>
    <t>Rate_X_Selection</t>
  </si>
  <si>
    <t>3-Year Subscription (Enter 1 in Col. B + # Users in G)</t>
  </si>
  <si>
    <t>Package Discount Rule</t>
  </si>
  <si>
    <t>Category Sub-Totals</t>
  </si>
  <si>
    <t>Less Package Discount (Enter 5% or 10% In Col. B-)</t>
  </si>
  <si>
    <t>Per On-Line Query Option (From Per Query Sheet)</t>
  </si>
  <si>
    <t>Simple On-Line/Query Costs (From Per Query Sheet)</t>
  </si>
  <si>
    <t>Complex On-Line/Query Costs (From Per Query Sheet)</t>
  </si>
  <si>
    <t>Per Query Non-Recurring UserID Setup</t>
  </si>
  <si>
    <t>Percent</t>
  </si>
  <si>
    <t>Number</t>
  </si>
  <si>
    <t>#_Rate</t>
  </si>
  <si>
    <t>On-Line Per Query NRC Charge</t>
  </si>
  <si>
    <t>Monthly Total</t>
  </si>
  <si>
    <t>Grand Totals</t>
  </si>
  <si>
    <t xml:space="preserve">Estimated NRLLDB Charge Summary </t>
  </si>
  <si>
    <t>Full Database Download (Enter #Regions in Column B)</t>
  </si>
  <si>
    <t>Total Estimated One-Time Set-Up Charges</t>
  </si>
  <si>
    <t>Total Esimated Annual Recurring Dollars</t>
  </si>
  <si>
    <t>Total Estimated Annual Recurring Dollars</t>
  </si>
  <si>
    <t>0 - 300,000 Queries/Mo. - Enter Query Number in Col. B</t>
  </si>
  <si>
    <t>1,000,001 Plus Queries /Mo - Enter Query Number in Col. B</t>
  </si>
  <si>
    <t>300,000 - 1,000,00 Queries /Mo - Enter Query Number in Col. B</t>
  </si>
  <si>
    <t>0-300,000 Queries /Mo. - Enter Query Number in Col. B</t>
  </si>
  <si>
    <t>Reports Option (Enter # of Reports Required in Column B)</t>
  </si>
  <si>
    <t>Produced on a Monthly Basis</t>
  </si>
  <si>
    <t>Produced on a Weekly Basis</t>
  </si>
  <si>
    <t>Restricted Access (Enter 1 in Col. B + # Users in Col G)</t>
  </si>
  <si>
    <t>2-Year Subscription (Enter 1 in Col. B + # Users in Col G)</t>
  </si>
  <si>
    <t>1-Year Subscription (Enter 1 in Col. B + # Users in Col G)</t>
  </si>
  <si>
    <t>3-Year Subscription (Enter 1 in Col. B + # Users in Col G)</t>
  </si>
  <si>
    <t>TDEA</t>
  </si>
  <si>
    <t>TDE_Requested</t>
  </si>
  <si>
    <t>Records Requested</t>
  </si>
  <si>
    <t>Credit</t>
  </si>
  <si>
    <t>Complex and Batch On-Line Per Query Costs - No Annual Subscription</t>
  </si>
  <si>
    <t>Total Set-Up $</t>
  </si>
  <si>
    <t>If three or more subscription services are selected the Package</t>
  </si>
  <si>
    <t xml:space="preserve">Package Discount rate is 5% - Otherwise use 0% </t>
  </si>
  <si>
    <t xml:space="preserve">Discount rate is 10%. If two subscription services are taken the </t>
  </si>
  <si>
    <t>User Set-Up Rate</t>
  </si>
  <si>
    <t>Less NRC Credit for Delta Subscription</t>
  </si>
  <si>
    <t>Category SubTotal</t>
  </si>
  <si>
    <t>Category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</si>
</sst>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&quot;$&quot;#,##0.000_);[Red]\(&quot;$&quot;#,##0.000\)"/>
  </numFmts>
  <fonts count="4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0" xfId="0" applyFont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0" fontId="2" fillId="0" borderId="0" xfId="0" applyFont="1"/>
    <xf numFmtId="164" fontId="3" fillId="0" borderId="0" xfId="0" applyNumberFormat="1" applyFont="1"/>
    <xf numFmtId="8" fontId="3" fillId="0" borderId="0" xfId="0" applyNumberFormat="1" applyFont="1"/>
    <xf numFmtId="0" fontId="3" fillId="0" borderId="1" xfId="0" applyFont="1" applyBorder="1"/>
    <xf numFmtId="8" fontId="3" fillId="0" borderId="1" xfId="0" applyNumberFormat="1" applyFont="1" applyBorder="1"/>
    <xf numFmtId="164" fontId="3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10" fontId="3" fillId="0" borderId="0" xfId="0" applyNumberFormat="1" applyFont="1"/>
    <xf numFmtId="164" fontId="3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3" fillId="0" borderId="0" xfId="0" applyNumberFormat="1" applyFont="1"/>
    <xf numFmtId="0" fontId="3" fillId="0" borderId="1" xfId="0" applyFont="1" applyBorder="1" applyAlignment="1">
      <alignment horizontal="center"/>
    </xf>
    <xf numFmtId="8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165" fontId="3" fillId="0" borderId="0" xfId="0" applyNumberFormat="1" applyFont="1"/>
    <xf numFmtId="165" fontId="3" fillId="0" borderId="1" xfId="0" applyNumberFormat="1" applyFont="1" applyBorder="1"/>
    <xf numFmtId="3" fontId="3" fillId="0" borderId="0" xfId="0" applyNumberFormat="1" applyFont="1"/>
    <xf numFmtId="3" fontId="3" fillId="0" borderId="1" xfId="0" applyNumberFormat="1" applyFont="1" applyBorder="1"/>
    <xf numFmtId="0" fontId="0" fillId="0" borderId="1" xfId="0" applyBorder="1"/>
    <xf numFmtId="10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25" zoomScaleNormal="100" workbookViewId="0">
      <selection activeCell="F49" sqref="F49"/>
    </sheetView>
  </sheetViews>
  <sheetFormatPr defaultRowHeight="13.2" x14ac:dyDescent="0.25"/>
  <cols>
    <col min="1" max="1" width="47.6640625" bestFit="1" customWidth="1"/>
    <col min="2" max="2" width="8.33203125" bestFit="1" customWidth="1"/>
    <col min="3" max="3" width="9.21875" bestFit="1" customWidth="1"/>
    <col min="4" max="4" width="15" bestFit="1" customWidth="1"/>
    <col min="5" max="5" width="11.109375" bestFit="1" customWidth="1"/>
    <col min="6" max="6" width="9.5546875" bestFit="1" customWidth="1"/>
    <col min="7" max="7" width="8" bestFit="1" customWidth="1"/>
  </cols>
  <sheetData>
    <row r="1" spans="1:8" x14ac:dyDescent="0.25">
      <c r="A1" s="1" t="s">
        <v>24</v>
      </c>
      <c r="B1" s="1" t="s">
        <v>0</v>
      </c>
      <c r="C1" s="21" t="s">
        <v>2</v>
      </c>
      <c r="D1" s="2" t="s">
        <v>3</v>
      </c>
      <c r="E1" s="3" t="s">
        <v>18</v>
      </c>
      <c r="F1" s="2" t="s">
        <v>15</v>
      </c>
      <c r="G1" s="28" t="s">
        <v>67</v>
      </c>
      <c r="H1" s="17"/>
    </row>
    <row r="2" spans="1:8" x14ac:dyDescent="0.25">
      <c r="A2" s="6"/>
      <c r="B2" s="6"/>
      <c r="C2" s="6"/>
      <c r="D2" s="7"/>
      <c r="E2" s="8"/>
      <c r="F2" s="7"/>
      <c r="G2" s="5"/>
      <c r="H2" s="17"/>
    </row>
    <row r="3" spans="1:8" x14ac:dyDescent="0.25">
      <c r="A3" s="1" t="s">
        <v>49</v>
      </c>
      <c r="B3" s="5"/>
      <c r="C3" s="5"/>
      <c r="D3" s="10"/>
      <c r="E3" s="5"/>
      <c r="F3" s="10"/>
      <c r="G3" s="5"/>
      <c r="H3" s="17"/>
    </row>
    <row r="4" spans="1:8" x14ac:dyDescent="0.25">
      <c r="A4" s="5" t="s">
        <v>1</v>
      </c>
      <c r="B4" s="26">
        <v>0</v>
      </c>
      <c r="C4" s="11">
        <v>1250</v>
      </c>
      <c r="D4" s="10">
        <f>(B4*C4)*0.85</f>
        <v>0</v>
      </c>
      <c r="E4" s="11">
        <f>D4</f>
        <v>0</v>
      </c>
      <c r="F4" s="10">
        <f>B4*1000</f>
        <v>0</v>
      </c>
      <c r="G4" s="10">
        <v>0</v>
      </c>
      <c r="H4" s="17"/>
    </row>
    <row r="5" spans="1:8" x14ac:dyDescent="0.25">
      <c r="A5" s="5" t="s">
        <v>12</v>
      </c>
      <c r="B5" s="26">
        <v>0</v>
      </c>
      <c r="C5" s="11">
        <v>1250</v>
      </c>
      <c r="D5" s="10">
        <f>(B5*C5)*0.85</f>
        <v>0</v>
      </c>
      <c r="E5" s="11">
        <f>D5*4</f>
        <v>0</v>
      </c>
      <c r="F5" s="10">
        <f>B5*1000</f>
        <v>0</v>
      </c>
      <c r="G5" s="10">
        <v>0</v>
      </c>
      <c r="H5" s="17"/>
    </row>
    <row r="6" spans="1:8" x14ac:dyDescent="0.25">
      <c r="A6" s="5" t="s">
        <v>11</v>
      </c>
      <c r="B6" s="26">
        <v>0</v>
      </c>
      <c r="C6" s="11">
        <v>1250</v>
      </c>
      <c r="D6" s="10">
        <f>(B6*C6)*0.85</f>
        <v>0</v>
      </c>
      <c r="E6" s="11">
        <f>D6*12</f>
        <v>0</v>
      </c>
      <c r="F6" s="10">
        <f>B6*1000</f>
        <v>0</v>
      </c>
      <c r="G6" s="10">
        <v>0</v>
      </c>
      <c r="H6" s="17"/>
    </row>
    <row r="7" spans="1:8" x14ac:dyDescent="0.25">
      <c r="A7" s="12" t="s">
        <v>13</v>
      </c>
      <c r="B7" s="24">
        <v>0</v>
      </c>
      <c r="C7" s="13">
        <v>1250</v>
      </c>
      <c r="D7" s="14">
        <f>(B7*C7)*4.3*0.85</f>
        <v>0</v>
      </c>
      <c r="E7" s="14">
        <f>D7*12</f>
        <v>0</v>
      </c>
      <c r="F7" s="14">
        <f>B7*1000</f>
        <v>0</v>
      </c>
      <c r="G7" s="14">
        <v>0</v>
      </c>
      <c r="H7" s="17"/>
    </row>
    <row r="8" spans="1:8" x14ac:dyDescent="0.25">
      <c r="A8" s="9" t="s">
        <v>75</v>
      </c>
      <c r="B8" s="5"/>
      <c r="D8" s="10"/>
      <c r="E8" s="10">
        <f>SUM(E4:E7)</f>
        <v>0</v>
      </c>
      <c r="F8" s="10">
        <f>SUM(F4:F7)</f>
        <v>0</v>
      </c>
      <c r="G8" s="5"/>
      <c r="H8" s="17"/>
    </row>
    <row r="9" spans="1:8" x14ac:dyDescent="0.25">
      <c r="A9" s="1" t="s">
        <v>74</v>
      </c>
      <c r="B9" s="12"/>
      <c r="C9" s="34"/>
      <c r="D9" s="14"/>
      <c r="E9" s="14">
        <v>0</v>
      </c>
      <c r="F9" s="14">
        <f>G4+G5+G6+G7</f>
        <v>0</v>
      </c>
      <c r="G9" s="12"/>
      <c r="H9" s="17"/>
    </row>
    <row r="10" spans="1:8" x14ac:dyDescent="0.25">
      <c r="A10" s="9" t="s">
        <v>32</v>
      </c>
      <c r="B10" s="5"/>
      <c r="D10" s="10"/>
      <c r="E10" s="10">
        <f>SUM(E8:E9)</f>
        <v>0</v>
      </c>
      <c r="F10" s="10">
        <f>F8-F9</f>
        <v>0</v>
      </c>
      <c r="G10" s="5"/>
      <c r="H10" s="17"/>
    </row>
    <row r="11" spans="1:8" x14ac:dyDescent="0.25">
      <c r="A11" s="5"/>
      <c r="B11" s="5"/>
      <c r="C11" s="11"/>
      <c r="D11" s="11"/>
      <c r="E11" s="10"/>
      <c r="F11" s="10"/>
      <c r="G11" s="5"/>
      <c r="H11" s="17"/>
    </row>
    <row r="12" spans="1:8" x14ac:dyDescent="0.25">
      <c r="A12" s="1" t="s">
        <v>19</v>
      </c>
      <c r="B12" s="1" t="s">
        <v>14</v>
      </c>
      <c r="C12" s="25" t="s">
        <v>2</v>
      </c>
      <c r="D12" s="2" t="s">
        <v>33</v>
      </c>
      <c r="E12" s="3" t="s">
        <v>18</v>
      </c>
      <c r="F12" s="2" t="s">
        <v>15</v>
      </c>
      <c r="G12" s="5"/>
      <c r="H12" s="17"/>
    </row>
    <row r="13" spans="1:8" x14ac:dyDescent="0.25">
      <c r="A13" s="5" t="s">
        <v>20</v>
      </c>
      <c r="B13" s="26">
        <v>0</v>
      </c>
      <c r="C13" s="11">
        <v>1250</v>
      </c>
      <c r="D13" s="10">
        <f>(B13*C13)*0.85</f>
        <v>0</v>
      </c>
      <c r="E13" s="10">
        <f>D13*4</f>
        <v>0</v>
      </c>
      <c r="F13" s="10">
        <f t="shared" ref="F13:F20" si="0">B13*750</f>
        <v>0</v>
      </c>
      <c r="G13" s="5" t="s">
        <v>16</v>
      </c>
      <c r="H13" s="17"/>
    </row>
    <row r="14" spans="1:8" x14ac:dyDescent="0.25">
      <c r="A14" s="5" t="s">
        <v>21</v>
      </c>
      <c r="B14" s="26">
        <v>0</v>
      </c>
      <c r="C14" s="11">
        <v>1250</v>
      </c>
      <c r="D14" s="10">
        <f>(B14*C14)*0.85</f>
        <v>0</v>
      </c>
      <c r="E14" s="10">
        <f>D14*12</f>
        <v>0</v>
      </c>
      <c r="F14" s="10">
        <f t="shared" si="0"/>
        <v>0</v>
      </c>
      <c r="G14" s="5" t="s">
        <v>16</v>
      </c>
      <c r="H14" s="17"/>
    </row>
    <row r="15" spans="1:8" x14ac:dyDescent="0.25">
      <c r="A15" s="5" t="s">
        <v>22</v>
      </c>
      <c r="B15" s="26">
        <v>0</v>
      </c>
      <c r="C15" s="11">
        <v>1250</v>
      </c>
      <c r="D15" s="10">
        <f>(B15*C15)*4.3*0.85</f>
        <v>0</v>
      </c>
      <c r="E15" s="10">
        <f>D15*12</f>
        <v>0</v>
      </c>
      <c r="F15" s="10">
        <f t="shared" si="0"/>
        <v>0</v>
      </c>
      <c r="G15" s="5" t="s">
        <v>16</v>
      </c>
      <c r="H15" s="17"/>
    </row>
    <row r="16" spans="1:8" x14ac:dyDescent="0.25">
      <c r="A16" s="5" t="s">
        <v>23</v>
      </c>
      <c r="B16" s="26">
        <v>0</v>
      </c>
      <c r="C16" s="11">
        <v>1250</v>
      </c>
      <c r="D16" s="10">
        <f>(B16*C16)*30*0.85</f>
        <v>0</v>
      </c>
      <c r="E16" s="10">
        <f>D16*12</f>
        <v>0</v>
      </c>
      <c r="F16" s="10">
        <f t="shared" si="0"/>
        <v>0</v>
      </c>
      <c r="G16" s="5" t="s">
        <v>16</v>
      </c>
      <c r="H16" s="17"/>
    </row>
    <row r="17" spans="1:8" x14ac:dyDescent="0.25">
      <c r="A17" s="5" t="s">
        <v>29</v>
      </c>
      <c r="B17" s="26">
        <v>0</v>
      </c>
      <c r="C17" s="11">
        <v>625</v>
      </c>
      <c r="D17" s="10">
        <f>(B17*C17)*0.85</f>
        <v>0</v>
      </c>
      <c r="E17" s="10">
        <f>D17*4</f>
        <v>0</v>
      </c>
      <c r="F17" s="10">
        <f t="shared" si="0"/>
        <v>0</v>
      </c>
      <c r="G17" s="5" t="s">
        <v>16</v>
      </c>
      <c r="H17" s="17"/>
    </row>
    <row r="18" spans="1:8" x14ac:dyDescent="0.25">
      <c r="A18" s="5" t="s">
        <v>30</v>
      </c>
      <c r="B18" s="26">
        <v>0</v>
      </c>
      <c r="C18" s="11">
        <v>625</v>
      </c>
      <c r="D18" s="10">
        <f>(B18*C18)*0.85</f>
        <v>0</v>
      </c>
      <c r="E18" s="10">
        <f>D18*12</f>
        <v>0</v>
      </c>
      <c r="F18" s="10">
        <f t="shared" si="0"/>
        <v>0</v>
      </c>
      <c r="G18" s="5" t="s">
        <v>16</v>
      </c>
      <c r="H18" s="17"/>
    </row>
    <row r="19" spans="1:8" x14ac:dyDescent="0.25">
      <c r="A19" s="5" t="s">
        <v>28</v>
      </c>
      <c r="B19" s="26">
        <v>0</v>
      </c>
      <c r="C19" s="11">
        <v>625</v>
      </c>
      <c r="D19" s="10">
        <f>(B19*C19)*4.3*0.85</f>
        <v>0</v>
      </c>
      <c r="E19" s="10">
        <f>D19*12</f>
        <v>0</v>
      </c>
      <c r="F19" s="10">
        <f t="shared" si="0"/>
        <v>0</v>
      </c>
      <c r="G19" s="5" t="s">
        <v>16</v>
      </c>
      <c r="H19" s="17"/>
    </row>
    <row r="20" spans="1:8" x14ac:dyDescent="0.25">
      <c r="A20" s="12" t="s">
        <v>31</v>
      </c>
      <c r="B20" s="24">
        <v>0</v>
      </c>
      <c r="C20" s="13">
        <v>625</v>
      </c>
      <c r="D20" s="14">
        <f>(B20*C20)*30*0.85</f>
        <v>0</v>
      </c>
      <c r="E20" s="14">
        <f>D20*12</f>
        <v>0</v>
      </c>
      <c r="F20" s="14">
        <f t="shared" si="0"/>
        <v>0</v>
      </c>
      <c r="G20" s="12" t="s">
        <v>16</v>
      </c>
      <c r="H20" s="17"/>
    </row>
    <row r="21" spans="1:8" x14ac:dyDescent="0.25">
      <c r="A21" s="9" t="s">
        <v>32</v>
      </c>
      <c r="B21" s="5"/>
      <c r="C21" s="11"/>
      <c r="D21" s="10"/>
      <c r="E21" s="10">
        <f>SUM(E13:E20)</f>
        <v>0</v>
      </c>
      <c r="F21" s="10">
        <f>SUM(F13:F20)</f>
        <v>0</v>
      </c>
      <c r="G21" s="5"/>
      <c r="H21" s="17"/>
    </row>
    <row r="22" spans="1:8" x14ac:dyDescent="0.25">
      <c r="A22" s="9"/>
      <c r="B22" s="5"/>
      <c r="C22" s="11"/>
      <c r="D22" s="10"/>
      <c r="E22" s="5"/>
      <c r="F22" s="10"/>
      <c r="G22" s="5"/>
      <c r="H22" s="17"/>
    </row>
    <row r="23" spans="1:8" x14ac:dyDescent="0.25">
      <c r="A23" s="1" t="s">
        <v>6</v>
      </c>
      <c r="B23" s="1" t="s">
        <v>0</v>
      </c>
      <c r="C23" s="21" t="s">
        <v>2</v>
      </c>
      <c r="D23" s="2" t="s">
        <v>3</v>
      </c>
      <c r="E23" s="3" t="s">
        <v>18</v>
      </c>
      <c r="F23" s="2" t="s">
        <v>15</v>
      </c>
      <c r="G23" s="6"/>
      <c r="H23" s="17"/>
    </row>
    <row r="24" spans="1:8" x14ac:dyDescent="0.25">
      <c r="A24" s="5" t="s">
        <v>5</v>
      </c>
      <c r="B24" s="26">
        <v>0</v>
      </c>
      <c r="C24" s="11">
        <v>700</v>
      </c>
      <c r="D24" s="10">
        <f>(B24*C24)*0.85</f>
        <v>0</v>
      </c>
      <c r="E24" s="10">
        <f>(D24*4)-(B24*1250*0.85)</f>
        <v>0</v>
      </c>
      <c r="F24" s="10">
        <f>B24*750</f>
        <v>0</v>
      </c>
      <c r="G24" s="5" t="s">
        <v>16</v>
      </c>
      <c r="H24" s="17"/>
    </row>
    <row r="25" spans="1:8" x14ac:dyDescent="0.25">
      <c r="A25" s="5" t="s">
        <v>8</v>
      </c>
      <c r="B25" s="26">
        <v>0</v>
      </c>
      <c r="C25" s="11">
        <v>500</v>
      </c>
      <c r="D25" s="10">
        <f>(B25*C25)*0.85</f>
        <v>0</v>
      </c>
      <c r="E25" s="10">
        <f>(D25*12)-(B25*1250*0.85)</f>
        <v>0</v>
      </c>
      <c r="F25" s="10">
        <f>B25*750</f>
        <v>0</v>
      </c>
      <c r="G25" s="5" t="s">
        <v>16</v>
      </c>
      <c r="H25" s="17"/>
    </row>
    <row r="26" spans="1:8" x14ac:dyDescent="0.25">
      <c r="A26" s="5" t="s">
        <v>9</v>
      </c>
      <c r="B26" s="26">
        <v>0</v>
      </c>
      <c r="C26" s="11">
        <v>300</v>
      </c>
      <c r="D26" s="10">
        <f>(B26*C26)*4.33*0.85</f>
        <v>0</v>
      </c>
      <c r="E26" s="10">
        <f>(D26*12)-(B26*1250*0.85)</f>
        <v>0</v>
      </c>
      <c r="F26" s="10">
        <f>B26*750</f>
        <v>0</v>
      </c>
      <c r="G26" s="5" t="s">
        <v>16</v>
      </c>
      <c r="H26" s="17"/>
    </row>
    <row r="27" spans="1:8" x14ac:dyDescent="0.25">
      <c r="A27" s="12" t="s">
        <v>10</v>
      </c>
      <c r="B27" s="24">
        <v>0</v>
      </c>
      <c r="C27" s="13">
        <v>110</v>
      </c>
      <c r="D27" s="14">
        <f>(B27*C27)*30*0.85</f>
        <v>0</v>
      </c>
      <c r="E27" s="14">
        <f>(D27*12)-(B27*1250*0.85)</f>
        <v>0</v>
      </c>
      <c r="F27" s="14">
        <f>B27*750</f>
        <v>0</v>
      </c>
      <c r="G27" s="12" t="s">
        <v>16</v>
      </c>
      <c r="H27" s="17"/>
    </row>
    <row r="28" spans="1:8" x14ac:dyDescent="0.25">
      <c r="A28" s="9" t="s">
        <v>32</v>
      </c>
      <c r="B28" s="5"/>
      <c r="C28" s="11"/>
      <c r="D28" s="10" t="s">
        <v>16</v>
      </c>
      <c r="E28" s="10">
        <f>SUM(E24:E27)</f>
        <v>0</v>
      </c>
      <c r="F28" s="10">
        <f>SUM(F24:F27)</f>
        <v>0</v>
      </c>
      <c r="G28" s="5"/>
      <c r="H28" s="17"/>
    </row>
    <row r="29" spans="1:8" x14ac:dyDescent="0.25">
      <c r="A29" s="9"/>
      <c r="B29" s="5"/>
      <c r="C29" s="11"/>
      <c r="D29" s="10"/>
      <c r="E29" s="5"/>
      <c r="F29" s="10"/>
      <c r="G29" s="5"/>
      <c r="H29" s="17"/>
    </row>
    <row r="30" spans="1:8" x14ac:dyDescent="0.25">
      <c r="A30" s="1" t="s">
        <v>7</v>
      </c>
      <c r="B30" s="1" t="s">
        <v>14</v>
      </c>
      <c r="C30" s="21" t="s">
        <v>2</v>
      </c>
      <c r="D30" s="2" t="s">
        <v>33</v>
      </c>
      <c r="E30" s="3" t="s">
        <v>18</v>
      </c>
      <c r="F30" s="2" t="s">
        <v>15</v>
      </c>
      <c r="G30" s="4" t="s">
        <v>4</v>
      </c>
      <c r="H30" s="17"/>
    </row>
    <row r="31" spans="1:8" x14ac:dyDescent="0.25">
      <c r="A31" s="5" t="s">
        <v>62</v>
      </c>
      <c r="B31" s="26">
        <v>0</v>
      </c>
      <c r="C31" s="11">
        <v>2995</v>
      </c>
      <c r="D31" s="10">
        <f>(C31*B31*G31)*0.85</f>
        <v>0</v>
      </c>
      <c r="E31" s="10">
        <f>D31*12</f>
        <v>0</v>
      </c>
      <c r="F31" s="10">
        <f>G31*500</f>
        <v>0</v>
      </c>
      <c r="G31" s="5">
        <v>0</v>
      </c>
      <c r="H31" s="17"/>
    </row>
    <row r="32" spans="1:8" x14ac:dyDescent="0.25">
      <c r="A32" s="5" t="s">
        <v>61</v>
      </c>
      <c r="B32" s="26">
        <v>0</v>
      </c>
      <c r="C32" s="11">
        <v>2500</v>
      </c>
      <c r="D32" s="10">
        <f>(C32*B32*G32)*0.85</f>
        <v>0</v>
      </c>
      <c r="E32" s="10">
        <f>D32*12</f>
        <v>0</v>
      </c>
      <c r="F32" s="10">
        <f>G32*500</f>
        <v>0</v>
      </c>
      <c r="G32" s="5">
        <v>0</v>
      </c>
      <c r="H32" s="17"/>
    </row>
    <row r="33" spans="1:8" x14ac:dyDescent="0.25">
      <c r="A33" s="5" t="s">
        <v>63</v>
      </c>
      <c r="B33" s="26">
        <v>0</v>
      </c>
      <c r="C33" s="11">
        <v>1995</v>
      </c>
      <c r="D33" s="10">
        <f>(C33*B33*G33)*0.85</f>
        <v>0</v>
      </c>
      <c r="E33" s="10">
        <f>D33*12</f>
        <v>0</v>
      </c>
      <c r="F33" s="10">
        <f>G33*500</f>
        <v>0</v>
      </c>
      <c r="G33" s="5">
        <v>0</v>
      </c>
      <c r="H33" s="17"/>
    </row>
    <row r="34" spans="1:8" x14ac:dyDescent="0.25">
      <c r="A34" s="12" t="s">
        <v>60</v>
      </c>
      <c r="B34" s="24">
        <v>0</v>
      </c>
      <c r="C34" s="13">
        <v>1000</v>
      </c>
      <c r="D34" s="14">
        <f>(C34*B34*G34)*0.85</f>
        <v>0</v>
      </c>
      <c r="E34" s="14">
        <f>D34*12</f>
        <v>0</v>
      </c>
      <c r="F34" s="14">
        <f>G34*500</f>
        <v>0</v>
      </c>
      <c r="G34" s="12">
        <v>0</v>
      </c>
      <c r="H34" s="17"/>
    </row>
    <row r="35" spans="1:8" x14ac:dyDescent="0.25">
      <c r="A35" s="9" t="s">
        <v>32</v>
      </c>
      <c r="B35" s="5"/>
      <c r="C35" s="5"/>
      <c r="D35" s="10"/>
      <c r="E35" s="10">
        <f>SUM(E31:E34)</f>
        <v>0</v>
      </c>
      <c r="F35" s="10">
        <f>SUM(F31:F34)</f>
        <v>0</v>
      </c>
      <c r="G35" s="5"/>
      <c r="H35" s="17"/>
    </row>
    <row r="36" spans="1:8" x14ac:dyDescent="0.25">
      <c r="A36" s="9"/>
      <c r="B36" s="5"/>
      <c r="C36" s="5"/>
      <c r="D36" s="10"/>
      <c r="E36" s="10"/>
      <c r="F36" s="10"/>
      <c r="G36" s="5"/>
      <c r="H36" s="17"/>
    </row>
    <row r="37" spans="1:8" x14ac:dyDescent="0.25">
      <c r="A37" s="9" t="s">
        <v>38</v>
      </c>
      <c r="B37" s="5"/>
      <c r="C37" s="5"/>
      <c r="D37" s="10"/>
      <c r="E37" s="15" t="s">
        <v>18</v>
      </c>
      <c r="F37" s="15" t="s">
        <v>15</v>
      </c>
      <c r="G37" s="5"/>
      <c r="H37" s="17"/>
    </row>
    <row r="38" spans="1:8" x14ac:dyDescent="0.25">
      <c r="A38" s="17" t="s">
        <v>39</v>
      </c>
      <c r="B38" s="17"/>
      <c r="C38" s="17"/>
      <c r="D38" s="18"/>
      <c r="E38" s="10">
        <f>'Per Query Pricing Sheet'!G5</f>
        <v>0</v>
      </c>
      <c r="F38" s="10">
        <v>0</v>
      </c>
      <c r="H38" s="17"/>
    </row>
    <row r="39" spans="1:8" x14ac:dyDescent="0.25">
      <c r="A39" s="17" t="s">
        <v>40</v>
      </c>
      <c r="B39" s="5"/>
      <c r="C39" s="5"/>
      <c r="D39" s="10"/>
      <c r="E39" s="10">
        <f>'Per Query Pricing Sheet'!G11</f>
        <v>0</v>
      </c>
      <c r="F39" s="20">
        <v>0</v>
      </c>
      <c r="G39" s="5"/>
      <c r="H39" s="17"/>
    </row>
    <row r="40" spans="1:8" x14ac:dyDescent="0.25">
      <c r="A40" s="12" t="s">
        <v>41</v>
      </c>
      <c r="B40" s="12"/>
      <c r="C40" s="12"/>
      <c r="D40" s="14"/>
      <c r="E40" s="14">
        <v>0</v>
      </c>
      <c r="F40" s="29">
        <f>'Per Query Pricing Sheet'!F16</f>
        <v>0</v>
      </c>
      <c r="G40" s="12"/>
      <c r="H40" s="17"/>
    </row>
    <row r="41" spans="1:8" x14ac:dyDescent="0.25">
      <c r="A41" s="9" t="s">
        <v>32</v>
      </c>
      <c r="B41" s="5"/>
      <c r="C41" s="5"/>
      <c r="D41" s="10"/>
      <c r="E41" s="20">
        <f>SUM(E38:E40)</f>
        <v>0</v>
      </c>
      <c r="F41" s="20">
        <f>SUM(F38:F40)</f>
        <v>0</v>
      </c>
      <c r="G41" s="5"/>
      <c r="H41" s="17"/>
    </row>
    <row r="42" spans="1:8" x14ac:dyDescent="0.25">
      <c r="A42" s="5"/>
      <c r="B42" s="5"/>
      <c r="C42" s="5"/>
      <c r="D42" s="10"/>
      <c r="E42" s="5"/>
      <c r="F42" s="10"/>
      <c r="G42" s="5"/>
      <c r="H42" s="17"/>
    </row>
    <row r="43" spans="1:8" x14ac:dyDescent="0.25">
      <c r="A43" s="1" t="s">
        <v>57</v>
      </c>
      <c r="B43" s="21" t="s">
        <v>43</v>
      </c>
      <c r="C43" s="21" t="s">
        <v>2</v>
      </c>
      <c r="D43" s="15" t="s">
        <v>44</v>
      </c>
      <c r="E43" s="21" t="s">
        <v>18</v>
      </c>
      <c r="F43" s="15" t="s">
        <v>15</v>
      </c>
      <c r="G43" s="17"/>
      <c r="H43" s="17"/>
    </row>
    <row r="44" spans="1:8" x14ac:dyDescent="0.25">
      <c r="A44" s="17" t="s">
        <v>58</v>
      </c>
      <c r="B44" s="27">
        <v>0</v>
      </c>
      <c r="C44" s="18">
        <v>150</v>
      </c>
      <c r="D44" s="18">
        <f>(B44*C44)*0.85</f>
        <v>0</v>
      </c>
      <c r="E44" s="20">
        <f>D44*12</f>
        <v>0</v>
      </c>
      <c r="F44" s="20">
        <v>0</v>
      </c>
      <c r="G44" s="17"/>
      <c r="H44" s="17"/>
    </row>
    <row r="45" spans="1:8" x14ac:dyDescent="0.25">
      <c r="A45" s="12" t="s">
        <v>59</v>
      </c>
      <c r="B45" s="24">
        <v>0</v>
      </c>
      <c r="C45" s="14">
        <v>150</v>
      </c>
      <c r="D45" s="14">
        <f>(C45*B45)*4.3*0.85</f>
        <v>0</v>
      </c>
      <c r="E45" s="29">
        <f>D45*12</f>
        <v>0</v>
      </c>
      <c r="F45" s="29">
        <v>0</v>
      </c>
      <c r="G45" s="12"/>
      <c r="H45" s="17"/>
    </row>
    <row r="46" spans="1:8" x14ac:dyDescent="0.25">
      <c r="A46" s="6" t="s">
        <v>32</v>
      </c>
      <c r="B46" s="17"/>
      <c r="C46" s="17"/>
      <c r="D46" s="18"/>
      <c r="E46" s="20">
        <f>SUM(E44:E45)</f>
        <v>0</v>
      </c>
      <c r="F46" s="20">
        <f>SUM(F44:F45)</f>
        <v>0</v>
      </c>
      <c r="G46" s="17"/>
      <c r="H46" s="17"/>
    </row>
    <row r="47" spans="1:8" x14ac:dyDescent="0.25">
      <c r="A47" s="17"/>
      <c r="B47" s="17"/>
      <c r="C47" s="17"/>
      <c r="D47" s="18"/>
      <c r="E47" s="20"/>
      <c r="F47" s="16"/>
      <c r="G47" s="17"/>
      <c r="H47" s="17"/>
    </row>
    <row r="48" spans="1:8" x14ac:dyDescent="0.25">
      <c r="A48" s="6"/>
      <c r="B48" s="17"/>
      <c r="C48" s="17"/>
      <c r="D48" s="18"/>
      <c r="E48" s="15" t="s">
        <v>18</v>
      </c>
      <c r="F48" s="15" t="s">
        <v>15</v>
      </c>
      <c r="G48" s="17"/>
      <c r="H48" s="17"/>
    </row>
    <row r="49" spans="1:8" x14ac:dyDescent="0.25">
      <c r="A49" s="9" t="s">
        <v>36</v>
      </c>
      <c r="B49" s="5"/>
      <c r="C49" s="5"/>
      <c r="D49" s="10"/>
      <c r="E49" s="10">
        <f>E8+E21+E28+E35+E41+E46</f>
        <v>0</v>
      </c>
      <c r="F49" s="10">
        <f>+F10+F21+F28+F35+F41+F46</f>
        <v>0</v>
      </c>
      <c r="G49" s="5"/>
      <c r="H49" s="17"/>
    </row>
    <row r="50" spans="1:8" x14ac:dyDescent="0.25">
      <c r="A50" s="9"/>
      <c r="B50" s="5"/>
      <c r="C50" s="5"/>
      <c r="D50" s="10"/>
      <c r="E50" s="10"/>
      <c r="F50" s="10"/>
      <c r="G50" s="5"/>
      <c r="H50" s="17"/>
    </row>
    <row r="51" spans="1:8" x14ac:dyDescent="0.25">
      <c r="A51" s="9"/>
      <c r="B51" s="1" t="s">
        <v>42</v>
      </c>
      <c r="C51" s="5"/>
      <c r="D51" s="10"/>
      <c r="E51" s="15" t="s">
        <v>18</v>
      </c>
      <c r="F51" s="10"/>
      <c r="G51" s="5"/>
      <c r="H51" s="17"/>
    </row>
    <row r="52" spans="1:8" x14ac:dyDescent="0.25">
      <c r="A52" s="1" t="s">
        <v>37</v>
      </c>
      <c r="B52" s="35">
        <v>0</v>
      </c>
      <c r="C52" s="12"/>
      <c r="D52" s="14"/>
      <c r="E52" s="14">
        <f>E49*B52</f>
        <v>0</v>
      </c>
      <c r="F52" s="14" t="s">
        <v>16</v>
      </c>
      <c r="G52" s="12"/>
      <c r="H52" s="17"/>
    </row>
    <row r="53" spans="1:8" x14ac:dyDescent="0.25">
      <c r="A53" s="9" t="s">
        <v>16</v>
      </c>
      <c r="B53" s="19"/>
      <c r="C53" s="5"/>
      <c r="D53" s="10"/>
      <c r="E53" s="18"/>
      <c r="F53" s="18"/>
      <c r="G53" s="5"/>
      <c r="H53" s="17"/>
    </row>
    <row r="54" spans="1:8" x14ac:dyDescent="0.25">
      <c r="A54" s="1" t="s">
        <v>35</v>
      </c>
      <c r="B54" s="19"/>
      <c r="C54" s="5"/>
      <c r="D54" s="10"/>
      <c r="E54" s="18"/>
      <c r="F54" s="18"/>
      <c r="G54" s="5"/>
      <c r="H54" s="17"/>
    </row>
    <row r="55" spans="1:8" x14ac:dyDescent="0.25">
      <c r="A55" s="5" t="s">
        <v>70</v>
      </c>
      <c r="B55" s="19"/>
      <c r="C55" s="5"/>
      <c r="D55" s="10"/>
      <c r="E55" s="18"/>
      <c r="F55" s="18"/>
      <c r="G55" s="5"/>
      <c r="H55" s="17"/>
    </row>
    <row r="56" spans="1:8" x14ac:dyDescent="0.25">
      <c r="A56" s="5" t="s">
        <v>72</v>
      </c>
      <c r="B56" s="19"/>
      <c r="C56" s="5"/>
      <c r="D56" s="10"/>
      <c r="E56" s="18"/>
      <c r="F56" s="18"/>
      <c r="G56" s="5"/>
      <c r="H56" s="17"/>
    </row>
    <row r="57" spans="1:8" x14ac:dyDescent="0.25">
      <c r="A57" s="5" t="s">
        <v>71</v>
      </c>
      <c r="B57" s="19"/>
      <c r="C57" s="5"/>
      <c r="D57" s="10"/>
      <c r="E57" s="18"/>
      <c r="F57" s="18"/>
      <c r="G57" s="5"/>
      <c r="H57" s="17"/>
    </row>
    <row r="58" spans="1:8" x14ac:dyDescent="0.25">
      <c r="A58" s="5"/>
      <c r="B58" s="19"/>
      <c r="C58" s="5"/>
      <c r="D58" s="10"/>
      <c r="E58" s="18" t="s">
        <v>16</v>
      </c>
      <c r="F58" s="18" t="s">
        <v>16</v>
      </c>
      <c r="G58" s="5"/>
      <c r="H58" s="17"/>
    </row>
    <row r="59" spans="1:8" x14ac:dyDescent="0.25">
      <c r="A59" s="9" t="s">
        <v>48</v>
      </c>
      <c r="B59" s="5"/>
      <c r="C59" s="5"/>
      <c r="D59" s="10"/>
      <c r="E59" s="5"/>
      <c r="F59" s="5"/>
      <c r="G59" s="5"/>
      <c r="H59" s="17"/>
    </row>
    <row r="60" spans="1:8" x14ac:dyDescent="0.25">
      <c r="A60" s="5" t="s">
        <v>52</v>
      </c>
      <c r="B60" s="5"/>
      <c r="C60" s="5"/>
      <c r="D60" s="10"/>
      <c r="E60" s="10">
        <f>E49-E52</f>
        <v>0</v>
      </c>
      <c r="F60" s="10"/>
      <c r="G60" s="5"/>
      <c r="H60" s="17"/>
    </row>
    <row r="61" spans="1:8" x14ac:dyDescent="0.25">
      <c r="A61" s="12" t="s">
        <v>50</v>
      </c>
      <c r="B61" s="12"/>
      <c r="C61" s="12"/>
      <c r="D61" s="14"/>
      <c r="E61" s="14">
        <f>F49</f>
        <v>0</v>
      </c>
      <c r="F61" s="14"/>
      <c r="G61" s="12"/>
      <c r="H61" s="17"/>
    </row>
    <row r="62" spans="1:8" x14ac:dyDescent="0.25">
      <c r="A62" s="9" t="s">
        <v>47</v>
      </c>
      <c r="B62" s="5"/>
      <c r="C62" s="5"/>
      <c r="D62" s="10"/>
      <c r="E62" s="10">
        <f>SUM(E60:E61)</f>
        <v>0</v>
      </c>
      <c r="F62" s="10"/>
      <c r="G62" s="5"/>
      <c r="H62" s="17"/>
    </row>
  </sheetData>
  <phoneticPr fontId="0" type="noConversion"/>
  <printOptions gridLines="1"/>
  <pageMargins left="0.75" right="0.75" top="1" bottom="1" header="0.5" footer="0.5"/>
  <pageSetup scale="89" orientation="landscape" r:id="rId1"/>
  <headerFooter alignWithMargins="0">
    <oddHeader>&amp;L&amp;"Arial,Bold"Ver. 1 - August 10, 2001&amp;C&amp;"Arial,Bold"&amp;12Individual NRLLDB User Pricing Worksheet (TN_DB Input Participant)&amp;R&amp;"Arial,Bold"&amp;D</oddHeader>
    <oddFooter>&amp;C&amp;P</oddFooter>
  </headerFooter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4" zoomScaleNormal="100" workbookViewId="0">
      <selection activeCell="F49" sqref="F49"/>
    </sheetView>
  </sheetViews>
  <sheetFormatPr defaultRowHeight="11.4" x14ac:dyDescent="0.2"/>
  <cols>
    <col min="1" max="1" width="47.6640625" style="5" bestFit="1" customWidth="1"/>
    <col min="2" max="2" width="8.33203125" style="5" bestFit="1" customWidth="1"/>
    <col min="3" max="3" width="9.21875" style="5" bestFit="1" customWidth="1"/>
    <col min="4" max="4" width="15" style="5" bestFit="1" customWidth="1"/>
    <col min="5" max="5" width="11.109375" style="5" bestFit="1" customWidth="1"/>
    <col min="6" max="6" width="9.5546875" style="5" bestFit="1" customWidth="1"/>
    <col min="7" max="7" width="5.5546875" style="5" bestFit="1" customWidth="1"/>
    <col min="8" max="16384" width="8.88671875" style="5"/>
  </cols>
  <sheetData>
    <row r="1" spans="1:8" ht="13.2" x14ac:dyDescent="0.25">
      <c r="A1" s="1" t="s">
        <v>24</v>
      </c>
      <c r="B1" s="1" t="s">
        <v>0</v>
      </c>
      <c r="C1" s="21" t="s">
        <v>2</v>
      </c>
      <c r="D1" s="2" t="s">
        <v>3</v>
      </c>
      <c r="E1" s="3" t="s">
        <v>18</v>
      </c>
      <c r="F1" s="2" t="s">
        <v>15</v>
      </c>
      <c r="G1" s="28" t="s">
        <v>67</v>
      </c>
      <c r="H1" s="17"/>
    </row>
    <row r="2" spans="1:8" ht="12" x14ac:dyDescent="0.25">
      <c r="A2" s="6"/>
      <c r="B2" s="6"/>
      <c r="C2" s="6"/>
      <c r="D2" s="7"/>
      <c r="E2" s="8"/>
      <c r="F2" s="7"/>
      <c r="H2" s="17"/>
    </row>
    <row r="3" spans="1:8" ht="12" x14ac:dyDescent="0.25">
      <c r="A3" s="1" t="s">
        <v>49</v>
      </c>
      <c r="D3" s="10"/>
      <c r="F3" s="10"/>
      <c r="H3" s="17"/>
    </row>
    <row r="4" spans="1:8" x14ac:dyDescent="0.2">
      <c r="A4" s="5" t="s">
        <v>1</v>
      </c>
      <c r="B4" s="26">
        <v>0</v>
      </c>
      <c r="C4" s="11">
        <v>1250</v>
      </c>
      <c r="D4" s="10">
        <f>(B4*C4)*0.95</f>
        <v>0</v>
      </c>
      <c r="E4" s="11">
        <f>D4</f>
        <v>0</v>
      </c>
      <c r="F4" s="10">
        <f>B4*1000</f>
        <v>0</v>
      </c>
      <c r="G4" s="10">
        <v>0</v>
      </c>
      <c r="H4" s="17"/>
    </row>
    <row r="5" spans="1:8" x14ac:dyDescent="0.2">
      <c r="A5" s="5" t="s">
        <v>12</v>
      </c>
      <c r="B5" s="26">
        <v>0</v>
      </c>
      <c r="C5" s="11">
        <v>1250</v>
      </c>
      <c r="D5" s="10">
        <f>(B5*C5)*0.95</f>
        <v>0</v>
      </c>
      <c r="E5" s="11">
        <f>D5*4</f>
        <v>0</v>
      </c>
      <c r="F5" s="10">
        <f>B5*1000</f>
        <v>0</v>
      </c>
      <c r="G5" s="10">
        <v>0</v>
      </c>
      <c r="H5" s="17"/>
    </row>
    <row r="6" spans="1:8" x14ac:dyDescent="0.2">
      <c r="A6" s="5" t="s">
        <v>11</v>
      </c>
      <c r="B6" s="26">
        <v>0</v>
      </c>
      <c r="C6" s="11">
        <v>1250</v>
      </c>
      <c r="D6" s="10">
        <f>(B6*C6)*0.95</f>
        <v>0</v>
      </c>
      <c r="E6" s="11">
        <f>D6*12</f>
        <v>0</v>
      </c>
      <c r="F6" s="10">
        <f>B6*1000</f>
        <v>0</v>
      </c>
      <c r="G6" s="10">
        <v>0</v>
      </c>
      <c r="H6" s="17"/>
    </row>
    <row r="7" spans="1:8" x14ac:dyDescent="0.2">
      <c r="A7" s="12" t="s">
        <v>13</v>
      </c>
      <c r="B7" s="24">
        <v>0</v>
      </c>
      <c r="C7" s="13">
        <v>1250</v>
      </c>
      <c r="D7" s="14">
        <f>(B7*C7)*4.3*0.95</f>
        <v>0</v>
      </c>
      <c r="E7" s="14">
        <f>D7*12</f>
        <v>0</v>
      </c>
      <c r="F7" s="14">
        <f>B7*1000</f>
        <v>0</v>
      </c>
      <c r="G7" s="14">
        <v>0</v>
      </c>
      <c r="H7" s="17"/>
    </row>
    <row r="8" spans="1:8" ht="13.2" x14ac:dyDescent="0.25">
      <c r="A8" s="9" t="s">
        <v>75</v>
      </c>
      <c r="C8"/>
      <c r="D8" s="10"/>
      <c r="E8" s="10">
        <f>SUM(E4:E7)</f>
        <v>0</v>
      </c>
      <c r="F8" s="10">
        <f>SUM(F4:F7)</f>
        <v>0</v>
      </c>
      <c r="H8" s="17"/>
    </row>
    <row r="9" spans="1:8" ht="13.2" x14ac:dyDescent="0.25">
      <c r="A9" s="1" t="s">
        <v>74</v>
      </c>
      <c r="B9" s="12"/>
      <c r="C9" s="34"/>
      <c r="D9" s="14"/>
      <c r="E9" s="14">
        <v>0</v>
      </c>
      <c r="F9" s="14">
        <f>G4+G5+G6+G7</f>
        <v>0</v>
      </c>
      <c r="G9" s="12"/>
      <c r="H9" s="17"/>
    </row>
    <row r="10" spans="1:8" ht="13.2" x14ac:dyDescent="0.25">
      <c r="A10" s="9" t="s">
        <v>32</v>
      </c>
      <c r="C10"/>
      <c r="D10" s="10"/>
      <c r="E10" s="10">
        <f>SUM(E8:E9)</f>
        <v>0</v>
      </c>
      <c r="F10" s="10">
        <f>F8-F9</f>
        <v>0</v>
      </c>
      <c r="H10" s="17"/>
    </row>
    <row r="11" spans="1:8" x14ac:dyDescent="0.2">
      <c r="C11" s="11"/>
      <c r="D11" s="11"/>
      <c r="E11" s="10"/>
      <c r="F11" s="10"/>
      <c r="G11" s="17"/>
      <c r="H11" s="17"/>
    </row>
    <row r="12" spans="1:8" ht="12" x14ac:dyDescent="0.25">
      <c r="A12" s="1" t="s">
        <v>19</v>
      </c>
      <c r="B12" s="1" t="s">
        <v>14</v>
      </c>
      <c r="C12" s="25" t="s">
        <v>2</v>
      </c>
      <c r="D12" s="2" t="s">
        <v>33</v>
      </c>
      <c r="E12" s="3" t="s">
        <v>18</v>
      </c>
      <c r="F12" s="2" t="s">
        <v>15</v>
      </c>
      <c r="H12" s="17"/>
    </row>
    <row r="13" spans="1:8" x14ac:dyDescent="0.2">
      <c r="A13" s="5" t="s">
        <v>20</v>
      </c>
      <c r="B13" s="26">
        <v>0</v>
      </c>
      <c r="C13" s="11">
        <v>1250</v>
      </c>
      <c r="D13" s="10">
        <f>(B13*C13)*0.95</f>
        <v>0</v>
      </c>
      <c r="E13" s="10">
        <f>D13*4</f>
        <v>0</v>
      </c>
      <c r="F13" s="10">
        <f t="shared" ref="F13:F20" si="0">B13*750</f>
        <v>0</v>
      </c>
      <c r="G13" s="5" t="s">
        <v>16</v>
      </c>
      <c r="H13" s="17"/>
    </row>
    <row r="14" spans="1:8" x14ac:dyDescent="0.2">
      <c r="A14" s="5" t="s">
        <v>21</v>
      </c>
      <c r="B14" s="26">
        <v>0</v>
      </c>
      <c r="C14" s="11">
        <v>1250</v>
      </c>
      <c r="D14" s="10">
        <f>(B14*C14)*0.95</f>
        <v>0</v>
      </c>
      <c r="E14" s="10">
        <f>D14*12</f>
        <v>0</v>
      </c>
      <c r="F14" s="10">
        <f t="shared" si="0"/>
        <v>0</v>
      </c>
      <c r="G14" s="5" t="s">
        <v>16</v>
      </c>
      <c r="H14" s="17"/>
    </row>
    <row r="15" spans="1:8" x14ac:dyDescent="0.2">
      <c r="A15" s="5" t="s">
        <v>22</v>
      </c>
      <c r="B15" s="26">
        <v>0</v>
      </c>
      <c r="C15" s="11">
        <v>1250</v>
      </c>
      <c r="D15" s="10">
        <f>(B15*C15)*4.3*0.95</f>
        <v>0</v>
      </c>
      <c r="E15" s="10">
        <f>D15*12</f>
        <v>0</v>
      </c>
      <c r="F15" s="10">
        <f t="shared" si="0"/>
        <v>0</v>
      </c>
      <c r="G15" s="5" t="s">
        <v>16</v>
      </c>
      <c r="H15" s="17"/>
    </row>
    <row r="16" spans="1:8" x14ac:dyDescent="0.2">
      <c r="A16" s="5" t="s">
        <v>23</v>
      </c>
      <c r="B16" s="26">
        <v>0</v>
      </c>
      <c r="C16" s="11">
        <v>1250</v>
      </c>
      <c r="D16" s="10">
        <f>(B16*C16)*30*0.95</f>
        <v>0</v>
      </c>
      <c r="E16" s="10">
        <f>D16*12</f>
        <v>0</v>
      </c>
      <c r="F16" s="10">
        <f t="shared" si="0"/>
        <v>0</v>
      </c>
      <c r="G16" s="5" t="s">
        <v>16</v>
      </c>
      <c r="H16" s="17"/>
    </row>
    <row r="17" spans="1:8" x14ac:dyDescent="0.2">
      <c r="A17" s="5" t="s">
        <v>29</v>
      </c>
      <c r="B17" s="26">
        <v>0</v>
      </c>
      <c r="C17" s="11">
        <v>625</v>
      </c>
      <c r="D17" s="10">
        <f>(B17*C17)*0.95</f>
        <v>0</v>
      </c>
      <c r="E17" s="10">
        <f>D17*4</f>
        <v>0</v>
      </c>
      <c r="F17" s="10">
        <f t="shared" si="0"/>
        <v>0</v>
      </c>
      <c r="G17" s="5" t="s">
        <v>16</v>
      </c>
      <c r="H17" s="17"/>
    </row>
    <row r="18" spans="1:8" x14ac:dyDescent="0.2">
      <c r="A18" s="5" t="s">
        <v>30</v>
      </c>
      <c r="B18" s="26">
        <v>0</v>
      </c>
      <c r="C18" s="11">
        <v>625</v>
      </c>
      <c r="D18" s="10">
        <f>(B18*C18)*0.95</f>
        <v>0</v>
      </c>
      <c r="E18" s="10">
        <f>D18*12</f>
        <v>0</v>
      </c>
      <c r="F18" s="10">
        <f t="shared" si="0"/>
        <v>0</v>
      </c>
      <c r="G18" s="5" t="s">
        <v>16</v>
      </c>
      <c r="H18" s="17"/>
    </row>
    <row r="19" spans="1:8" x14ac:dyDescent="0.2">
      <c r="A19" s="5" t="s">
        <v>28</v>
      </c>
      <c r="B19" s="26">
        <v>0</v>
      </c>
      <c r="C19" s="11">
        <v>625</v>
      </c>
      <c r="D19" s="10">
        <f>(B19*C19)*4.3*0.95</f>
        <v>0</v>
      </c>
      <c r="E19" s="10">
        <f>D19*12</f>
        <v>0</v>
      </c>
      <c r="F19" s="10">
        <f t="shared" si="0"/>
        <v>0</v>
      </c>
      <c r="G19" s="5" t="s">
        <v>16</v>
      </c>
      <c r="H19" s="17"/>
    </row>
    <row r="20" spans="1:8" x14ac:dyDescent="0.2">
      <c r="A20" s="12" t="s">
        <v>31</v>
      </c>
      <c r="B20" s="24">
        <v>0</v>
      </c>
      <c r="C20" s="13">
        <v>625</v>
      </c>
      <c r="D20" s="14">
        <f>(B20*C20)*30*0.95</f>
        <v>0</v>
      </c>
      <c r="E20" s="14">
        <f>D20*12</f>
        <v>0</v>
      </c>
      <c r="F20" s="14">
        <f t="shared" si="0"/>
        <v>0</v>
      </c>
      <c r="G20" s="12" t="s">
        <v>16</v>
      </c>
      <c r="H20" s="17"/>
    </row>
    <row r="21" spans="1:8" ht="12" x14ac:dyDescent="0.25">
      <c r="A21" s="9" t="s">
        <v>32</v>
      </c>
      <c r="C21" s="11"/>
      <c r="D21" s="10"/>
      <c r="E21" s="10">
        <f>SUM(E13:E20)</f>
        <v>0</v>
      </c>
      <c r="F21" s="10">
        <f>SUM(F13:F20)</f>
        <v>0</v>
      </c>
      <c r="H21" s="17"/>
    </row>
    <row r="22" spans="1:8" ht="12" x14ac:dyDescent="0.25">
      <c r="A22" s="9"/>
      <c r="C22" s="11"/>
      <c r="D22" s="10"/>
      <c r="F22" s="10"/>
      <c r="H22" s="17"/>
    </row>
    <row r="23" spans="1:8" ht="12" x14ac:dyDescent="0.25">
      <c r="A23" s="1" t="s">
        <v>6</v>
      </c>
      <c r="B23" s="1" t="s">
        <v>0</v>
      </c>
      <c r="C23" s="21" t="s">
        <v>2</v>
      </c>
      <c r="D23" s="2" t="s">
        <v>3</v>
      </c>
      <c r="E23" s="3" t="s">
        <v>18</v>
      </c>
      <c r="F23" s="2" t="s">
        <v>15</v>
      </c>
      <c r="H23" s="17"/>
    </row>
    <row r="24" spans="1:8" x14ac:dyDescent="0.2">
      <c r="A24" s="5" t="s">
        <v>5</v>
      </c>
      <c r="B24" s="26">
        <v>0</v>
      </c>
      <c r="C24" s="11">
        <v>700</v>
      </c>
      <c r="D24" s="10">
        <f>(B24*C24)*0.95</f>
        <v>0</v>
      </c>
      <c r="E24" s="10">
        <f>(D24*4)-(B24*1250*0.95)</f>
        <v>0</v>
      </c>
      <c r="F24" s="10">
        <f>B24*750</f>
        <v>0</v>
      </c>
      <c r="G24" s="5" t="s">
        <v>16</v>
      </c>
      <c r="H24" s="17"/>
    </row>
    <row r="25" spans="1:8" x14ac:dyDescent="0.2">
      <c r="A25" s="5" t="s">
        <v>8</v>
      </c>
      <c r="B25" s="26">
        <v>0</v>
      </c>
      <c r="C25" s="11">
        <v>500</v>
      </c>
      <c r="D25" s="10">
        <f>(B25*C25)*0.95</f>
        <v>0</v>
      </c>
      <c r="E25" s="10">
        <f>(D25*12)-(B25*1250*0.95)</f>
        <v>0</v>
      </c>
      <c r="F25" s="10">
        <f>B25*750</f>
        <v>0</v>
      </c>
      <c r="G25" s="5" t="s">
        <v>16</v>
      </c>
      <c r="H25" s="17"/>
    </row>
    <row r="26" spans="1:8" x14ac:dyDescent="0.2">
      <c r="A26" s="5" t="s">
        <v>9</v>
      </c>
      <c r="B26" s="26">
        <v>0</v>
      </c>
      <c r="C26" s="11">
        <v>300</v>
      </c>
      <c r="D26" s="10">
        <f>(B26*C26)*4.33*0.95</f>
        <v>0</v>
      </c>
      <c r="E26" s="10">
        <f>(D26*12)-(B26*1250*0.95)</f>
        <v>0</v>
      </c>
      <c r="F26" s="10">
        <f>B26*750</f>
        <v>0</v>
      </c>
      <c r="G26" s="5" t="s">
        <v>16</v>
      </c>
      <c r="H26" s="17"/>
    </row>
    <row r="27" spans="1:8" x14ac:dyDescent="0.2">
      <c r="A27" s="12" t="s">
        <v>10</v>
      </c>
      <c r="B27" s="24">
        <v>0</v>
      </c>
      <c r="C27" s="13">
        <v>110</v>
      </c>
      <c r="D27" s="14">
        <f>(B27*C27)*30*0.95</f>
        <v>0</v>
      </c>
      <c r="E27" s="14">
        <f>(D27*12)-(B27*1250*0.95)</f>
        <v>0</v>
      </c>
      <c r="F27" s="14">
        <f>B27*750</f>
        <v>0</v>
      </c>
      <c r="G27" s="12" t="s">
        <v>16</v>
      </c>
      <c r="H27" s="17"/>
    </row>
    <row r="28" spans="1:8" ht="12" x14ac:dyDescent="0.25">
      <c r="A28" s="9" t="s">
        <v>32</v>
      </c>
      <c r="C28" s="11"/>
      <c r="D28" s="10" t="s">
        <v>16</v>
      </c>
      <c r="E28" s="10">
        <f>SUM(E24:E27)</f>
        <v>0</v>
      </c>
      <c r="F28" s="10">
        <f>SUM(F24:F27)</f>
        <v>0</v>
      </c>
      <c r="H28" s="17"/>
    </row>
    <row r="29" spans="1:8" ht="12" x14ac:dyDescent="0.25">
      <c r="A29" s="9"/>
      <c r="C29" s="11"/>
      <c r="D29" s="10"/>
      <c r="F29" s="10"/>
      <c r="H29" s="17"/>
    </row>
    <row r="30" spans="1:8" ht="12" x14ac:dyDescent="0.25">
      <c r="A30" s="1" t="s">
        <v>7</v>
      </c>
      <c r="B30" s="1" t="s">
        <v>14</v>
      </c>
      <c r="C30" s="21" t="s">
        <v>2</v>
      </c>
      <c r="D30" s="2" t="s">
        <v>33</v>
      </c>
      <c r="E30" s="3" t="s">
        <v>18</v>
      </c>
      <c r="F30" s="2" t="s">
        <v>15</v>
      </c>
      <c r="G30" s="4" t="s">
        <v>4</v>
      </c>
      <c r="H30" s="17"/>
    </row>
    <row r="31" spans="1:8" x14ac:dyDescent="0.2">
      <c r="A31" s="5" t="s">
        <v>62</v>
      </c>
      <c r="B31" s="26">
        <v>0</v>
      </c>
      <c r="C31" s="11">
        <v>2995</v>
      </c>
      <c r="D31" s="10">
        <f>(C31*B31*G31)*0.95</f>
        <v>0</v>
      </c>
      <c r="E31" s="10">
        <f>D31*12</f>
        <v>0</v>
      </c>
      <c r="F31" s="10">
        <f>G31*500</f>
        <v>0</v>
      </c>
      <c r="G31" s="5">
        <v>0</v>
      </c>
      <c r="H31" s="17"/>
    </row>
    <row r="32" spans="1:8" x14ac:dyDescent="0.2">
      <c r="A32" s="5" t="s">
        <v>61</v>
      </c>
      <c r="B32" s="26">
        <v>0</v>
      </c>
      <c r="C32" s="11">
        <v>2500</v>
      </c>
      <c r="D32" s="10">
        <f>(C32*B32*G32)*0.95</f>
        <v>0</v>
      </c>
      <c r="E32" s="10">
        <f>D32*12</f>
        <v>0</v>
      </c>
      <c r="F32" s="10">
        <f>G32*500</f>
        <v>0</v>
      </c>
      <c r="G32" s="5">
        <v>0</v>
      </c>
      <c r="H32" s="17"/>
    </row>
    <row r="33" spans="1:8" x14ac:dyDescent="0.2">
      <c r="A33" s="5" t="s">
        <v>63</v>
      </c>
      <c r="B33" s="26">
        <v>0</v>
      </c>
      <c r="C33" s="11">
        <v>1995</v>
      </c>
      <c r="D33" s="10">
        <f>(C33*B33*G33)*0.95</f>
        <v>0</v>
      </c>
      <c r="E33" s="10">
        <f>D33*12</f>
        <v>0</v>
      </c>
      <c r="F33" s="10">
        <f>G33*500</f>
        <v>0</v>
      </c>
      <c r="G33" s="5">
        <v>0</v>
      </c>
      <c r="H33" s="17"/>
    </row>
    <row r="34" spans="1:8" x14ac:dyDescent="0.2">
      <c r="A34" s="12" t="s">
        <v>60</v>
      </c>
      <c r="B34" s="24">
        <v>0</v>
      </c>
      <c r="C34" s="13">
        <v>1000</v>
      </c>
      <c r="D34" s="14">
        <f>(C34*B34*G34)*0.95</f>
        <v>0</v>
      </c>
      <c r="E34" s="14">
        <f>D34*12</f>
        <v>0</v>
      </c>
      <c r="F34" s="14">
        <f>G34*500</f>
        <v>0</v>
      </c>
      <c r="G34" s="12">
        <v>0</v>
      </c>
      <c r="H34" s="17"/>
    </row>
    <row r="35" spans="1:8" ht="12" x14ac:dyDescent="0.25">
      <c r="A35" s="9" t="s">
        <v>32</v>
      </c>
      <c r="D35" s="10"/>
      <c r="E35" s="10">
        <f>SUM(E31:E34)</f>
        <v>0</v>
      </c>
      <c r="F35" s="10">
        <f>SUM(F31:F34)</f>
        <v>0</v>
      </c>
      <c r="H35" s="17"/>
    </row>
    <row r="36" spans="1:8" ht="12" x14ac:dyDescent="0.25">
      <c r="A36" s="9"/>
      <c r="D36" s="10"/>
      <c r="E36" s="10"/>
      <c r="F36" s="10"/>
      <c r="H36" s="17"/>
    </row>
    <row r="37" spans="1:8" ht="12" x14ac:dyDescent="0.25">
      <c r="A37" s="9" t="s">
        <v>38</v>
      </c>
      <c r="D37" s="10"/>
      <c r="E37" s="15" t="s">
        <v>18</v>
      </c>
      <c r="F37" s="15" t="s">
        <v>15</v>
      </c>
      <c r="H37" s="17"/>
    </row>
    <row r="38" spans="1:8" x14ac:dyDescent="0.2">
      <c r="A38" s="17" t="s">
        <v>39</v>
      </c>
      <c r="B38" s="17"/>
      <c r="C38" s="17"/>
      <c r="D38" s="18"/>
      <c r="E38" s="10">
        <f>'Per Query Pricing Sheet'!G5</f>
        <v>0</v>
      </c>
      <c r="F38" s="10">
        <v>0</v>
      </c>
      <c r="H38" s="17"/>
    </row>
    <row r="39" spans="1:8" x14ac:dyDescent="0.2">
      <c r="A39" s="17" t="s">
        <v>40</v>
      </c>
      <c r="D39" s="10"/>
      <c r="E39" s="10">
        <f>'Per Query Pricing Sheet'!G11</f>
        <v>0</v>
      </c>
      <c r="F39" s="20">
        <v>0</v>
      </c>
      <c r="H39" s="17"/>
    </row>
    <row r="40" spans="1:8" x14ac:dyDescent="0.2">
      <c r="A40" s="12" t="s">
        <v>41</v>
      </c>
      <c r="B40" s="12"/>
      <c r="C40" s="12"/>
      <c r="D40" s="14"/>
      <c r="E40" s="14">
        <v>0</v>
      </c>
      <c r="F40" s="29">
        <f>'Per Query Pricing Sheet'!F16</f>
        <v>0</v>
      </c>
      <c r="G40" s="12"/>
      <c r="H40" s="17"/>
    </row>
    <row r="41" spans="1:8" ht="12" x14ac:dyDescent="0.25">
      <c r="A41" s="9" t="s">
        <v>32</v>
      </c>
      <c r="D41" s="10"/>
      <c r="E41" s="20">
        <f>SUM(E38:E40)</f>
        <v>0</v>
      </c>
      <c r="F41" s="20">
        <f>SUM(F38:F40)</f>
        <v>0</v>
      </c>
      <c r="H41" s="17"/>
    </row>
    <row r="42" spans="1:8" ht="12" x14ac:dyDescent="0.25">
      <c r="A42" s="9"/>
      <c r="D42" s="10"/>
      <c r="E42" s="20"/>
      <c r="F42" s="16"/>
      <c r="H42" s="17"/>
    </row>
    <row r="43" spans="1:8" ht="12" x14ac:dyDescent="0.25">
      <c r="A43" s="1" t="s">
        <v>57</v>
      </c>
      <c r="B43" s="21" t="s">
        <v>43</v>
      </c>
      <c r="C43" s="21" t="s">
        <v>2</v>
      </c>
      <c r="D43" s="15" t="s">
        <v>44</v>
      </c>
      <c r="E43" s="21" t="s">
        <v>18</v>
      </c>
      <c r="F43" s="15" t="s">
        <v>15</v>
      </c>
      <c r="G43" s="17"/>
      <c r="H43" s="17"/>
    </row>
    <row r="44" spans="1:8" x14ac:dyDescent="0.2">
      <c r="A44" s="17" t="s">
        <v>58</v>
      </c>
      <c r="B44" s="27">
        <v>0</v>
      </c>
      <c r="C44" s="18">
        <v>150</v>
      </c>
      <c r="D44" s="18">
        <f>B44*C44*0.95</f>
        <v>0</v>
      </c>
      <c r="E44" s="20">
        <f>D44*12</f>
        <v>0</v>
      </c>
      <c r="F44" s="20">
        <v>0</v>
      </c>
      <c r="G44" s="17"/>
      <c r="H44" s="17"/>
    </row>
    <row r="45" spans="1:8" x14ac:dyDescent="0.2">
      <c r="A45" s="12" t="s">
        <v>59</v>
      </c>
      <c r="B45" s="24">
        <v>0</v>
      </c>
      <c r="C45" s="14">
        <v>150</v>
      </c>
      <c r="D45" s="14">
        <f>C45*B45*4.3*0.95</f>
        <v>0</v>
      </c>
      <c r="E45" s="29">
        <f>D45*12</f>
        <v>0</v>
      </c>
      <c r="F45" s="29">
        <v>0</v>
      </c>
      <c r="G45" s="12"/>
      <c r="H45" s="17"/>
    </row>
    <row r="46" spans="1:8" ht="12" x14ac:dyDescent="0.25">
      <c r="A46" s="6" t="s">
        <v>32</v>
      </c>
      <c r="B46" s="17"/>
      <c r="C46" s="17"/>
      <c r="D46" s="18"/>
      <c r="E46" s="20">
        <f>SUM(E44:E45)</f>
        <v>0</v>
      </c>
      <c r="F46" s="20">
        <f>SUM(F44:F45)</f>
        <v>0</v>
      </c>
      <c r="G46" s="17"/>
      <c r="H46" s="17"/>
    </row>
    <row r="47" spans="1:8" ht="12" x14ac:dyDescent="0.25">
      <c r="A47" s="6"/>
      <c r="B47" s="17"/>
      <c r="C47" s="17"/>
      <c r="D47" s="18"/>
      <c r="E47" s="20"/>
      <c r="F47" s="16"/>
      <c r="G47" s="17"/>
      <c r="H47" s="17"/>
    </row>
    <row r="48" spans="1:8" ht="12" x14ac:dyDescent="0.25">
      <c r="A48" s="6"/>
      <c r="B48" s="17"/>
      <c r="C48" s="17"/>
      <c r="D48" s="18"/>
      <c r="E48" s="15" t="s">
        <v>18</v>
      </c>
      <c r="F48" s="15" t="s">
        <v>15</v>
      </c>
      <c r="G48" s="17"/>
      <c r="H48" s="17"/>
    </row>
    <row r="49" spans="1:8" ht="12" x14ac:dyDescent="0.25">
      <c r="A49" s="9" t="s">
        <v>36</v>
      </c>
      <c r="D49" s="10"/>
      <c r="E49" s="10">
        <f>E8+E21+E28+E35+E41+E46</f>
        <v>0</v>
      </c>
      <c r="F49" s="10">
        <f>+F10+F21+F28+F35+F41+F46</f>
        <v>0</v>
      </c>
      <c r="H49" s="17"/>
    </row>
    <row r="50" spans="1:8" ht="12" x14ac:dyDescent="0.25">
      <c r="A50" s="9"/>
      <c r="D50" s="10"/>
      <c r="E50" s="10"/>
      <c r="F50" s="10"/>
      <c r="H50" s="17"/>
    </row>
    <row r="51" spans="1:8" ht="12" x14ac:dyDescent="0.25">
      <c r="A51" s="9"/>
      <c r="B51" s="1" t="s">
        <v>42</v>
      </c>
      <c r="D51" s="10"/>
      <c r="E51" s="15" t="s">
        <v>18</v>
      </c>
      <c r="F51" s="10"/>
      <c r="H51" s="17"/>
    </row>
    <row r="52" spans="1:8" ht="12" x14ac:dyDescent="0.25">
      <c r="A52" s="1" t="s">
        <v>37</v>
      </c>
      <c r="B52" s="35">
        <v>0</v>
      </c>
      <c r="C52" s="12"/>
      <c r="D52" s="14"/>
      <c r="E52" s="14">
        <f>E49*B52</f>
        <v>0</v>
      </c>
      <c r="F52" s="14" t="s">
        <v>16</v>
      </c>
      <c r="G52" s="12"/>
      <c r="H52" s="17"/>
    </row>
    <row r="53" spans="1:8" ht="12" x14ac:dyDescent="0.25">
      <c r="A53" s="9" t="s">
        <v>16</v>
      </c>
      <c r="B53" s="19"/>
      <c r="D53" s="10"/>
      <c r="E53" s="18"/>
      <c r="F53" s="18"/>
      <c r="H53" s="17"/>
    </row>
    <row r="54" spans="1:8" ht="12" x14ac:dyDescent="0.25">
      <c r="A54" s="1" t="s">
        <v>35</v>
      </c>
      <c r="B54" s="19"/>
      <c r="D54" s="10"/>
      <c r="E54" s="18"/>
      <c r="F54" s="18"/>
      <c r="H54" s="17"/>
    </row>
    <row r="55" spans="1:8" x14ac:dyDescent="0.2">
      <c r="A55" s="5" t="s">
        <v>70</v>
      </c>
      <c r="B55" s="19"/>
      <c r="D55" s="10"/>
      <c r="E55" s="18"/>
      <c r="F55" s="18"/>
      <c r="H55" s="17"/>
    </row>
    <row r="56" spans="1:8" x14ac:dyDescent="0.2">
      <c r="A56" s="5" t="s">
        <v>72</v>
      </c>
      <c r="B56" s="19"/>
      <c r="D56" s="10"/>
      <c r="E56" s="18"/>
      <c r="F56" s="18"/>
      <c r="H56" s="17"/>
    </row>
    <row r="57" spans="1:8" x14ac:dyDescent="0.2">
      <c r="A57" s="5" t="s">
        <v>71</v>
      </c>
      <c r="B57" s="19"/>
      <c r="D57" s="10"/>
      <c r="E57" s="18"/>
      <c r="F57" s="18"/>
      <c r="H57" s="17"/>
    </row>
    <row r="58" spans="1:8" x14ac:dyDescent="0.2">
      <c r="B58" s="19"/>
      <c r="D58" s="10"/>
      <c r="E58" s="18" t="s">
        <v>16</v>
      </c>
      <c r="F58" s="18" t="s">
        <v>16</v>
      </c>
      <c r="H58" s="17"/>
    </row>
    <row r="59" spans="1:8" ht="12" x14ac:dyDescent="0.25">
      <c r="A59" s="9" t="s">
        <v>48</v>
      </c>
      <c r="D59" s="10"/>
      <c r="H59" s="17"/>
    </row>
    <row r="60" spans="1:8" x14ac:dyDescent="0.2">
      <c r="A60" s="5" t="s">
        <v>52</v>
      </c>
      <c r="D60" s="10"/>
      <c r="E60" s="10">
        <f>E49-E52</f>
        <v>0</v>
      </c>
      <c r="F60" s="10"/>
      <c r="H60" s="17"/>
    </row>
    <row r="61" spans="1:8" x14ac:dyDescent="0.2">
      <c r="A61" s="12" t="s">
        <v>50</v>
      </c>
      <c r="B61" s="12"/>
      <c r="C61" s="12"/>
      <c r="D61" s="14"/>
      <c r="E61" s="14">
        <f>F49</f>
        <v>0</v>
      </c>
      <c r="F61" s="14"/>
      <c r="G61" s="12"/>
      <c r="H61" s="17"/>
    </row>
    <row r="62" spans="1:8" ht="12" x14ac:dyDescent="0.25">
      <c r="A62" s="9" t="s">
        <v>47</v>
      </c>
      <c r="D62" s="10"/>
      <c r="E62" s="10">
        <f>SUM(E60:E61)</f>
        <v>0</v>
      </c>
      <c r="F62" s="10"/>
      <c r="H62" s="17"/>
    </row>
  </sheetData>
  <phoneticPr fontId="0" type="noConversion"/>
  <printOptions gridLines="1"/>
  <pageMargins left="0.75" right="0.75" top="1" bottom="1" header="0.5" footer="0.5"/>
  <pageSetup scale="94" orientation="landscape" r:id="rId1"/>
  <headerFooter alignWithMargins="0">
    <oddHeader>&amp;L&amp;"Arial,Bold"Ver. 1 - August 10, 2001&amp;C&amp;"Arial,Bold"&amp;12Individual NRLLDB User Pricing Worksheet (Contact DB Input Participant)&amp;R&amp;"Arial,Bold"&amp;D</oddHeader>
    <oddFooter>&amp;C&amp;P</oddFooter>
  </headerFooter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0" zoomScaleNormal="100" workbookViewId="0">
      <selection activeCell="F49" sqref="F49"/>
    </sheetView>
  </sheetViews>
  <sheetFormatPr defaultRowHeight="11.4" x14ac:dyDescent="0.2"/>
  <cols>
    <col min="1" max="1" width="47.6640625" style="5" bestFit="1" customWidth="1"/>
    <col min="2" max="2" width="11" style="5" bestFit="1" customWidth="1"/>
    <col min="3" max="3" width="12.44140625" style="5" bestFit="1" customWidth="1"/>
    <col min="4" max="4" width="15.44140625" style="10" bestFit="1" customWidth="1"/>
    <col min="5" max="5" width="13.109375" style="5" bestFit="1" customWidth="1"/>
    <col min="6" max="6" width="10.6640625" style="10" bestFit="1" customWidth="1"/>
    <col min="7" max="7" width="7.88671875" style="5" bestFit="1" customWidth="1"/>
    <col min="8" max="9" width="8.88671875" style="17"/>
    <col min="10" max="16384" width="8.88671875" style="5"/>
  </cols>
  <sheetData>
    <row r="1" spans="1:8" ht="13.2" x14ac:dyDescent="0.25">
      <c r="A1" s="1" t="s">
        <v>24</v>
      </c>
      <c r="B1" s="1" t="s">
        <v>0</v>
      </c>
      <c r="C1" s="1" t="s">
        <v>2</v>
      </c>
      <c r="D1" s="2" t="s">
        <v>3</v>
      </c>
      <c r="E1" s="3" t="s">
        <v>18</v>
      </c>
      <c r="F1" s="2" t="s">
        <v>15</v>
      </c>
      <c r="G1" s="28" t="s">
        <v>67</v>
      </c>
    </row>
    <row r="2" spans="1:8" ht="12" x14ac:dyDescent="0.25">
      <c r="A2" s="6"/>
      <c r="B2" s="6"/>
      <c r="C2" s="6"/>
      <c r="D2" s="7"/>
      <c r="E2" s="8"/>
      <c r="F2" s="7"/>
    </row>
    <row r="3" spans="1:8" ht="12" x14ac:dyDescent="0.25">
      <c r="A3" s="1" t="s">
        <v>49</v>
      </c>
    </row>
    <row r="4" spans="1:8" x14ac:dyDescent="0.2">
      <c r="A4" s="5" t="s">
        <v>1</v>
      </c>
      <c r="B4" s="26">
        <v>0</v>
      </c>
      <c r="C4" s="11">
        <v>1250</v>
      </c>
      <c r="D4" s="10">
        <f>B4*C4</f>
        <v>0</v>
      </c>
      <c r="E4" s="11">
        <f>D4</f>
        <v>0</v>
      </c>
      <c r="F4" s="10">
        <f>B4*1000</f>
        <v>0</v>
      </c>
      <c r="G4" s="10">
        <v>0</v>
      </c>
      <c r="H4" s="17" t="s">
        <v>16</v>
      </c>
    </row>
    <row r="5" spans="1:8" x14ac:dyDescent="0.2">
      <c r="A5" s="5" t="s">
        <v>12</v>
      </c>
      <c r="B5" s="26">
        <v>0</v>
      </c>
      <c r="C5" s="11">
        <v>1250</v>
      </c>
      <c r="D5" s="10">
        <f>B5*C5</f>
        <v>0</v>
      </c>
      <c r="E5" s="11">
        <f>D5*4</f>
        <v>0</v>
      </c>
      <c r="F5" s="10">
        <f>B5*1000</f>
        <v>0</v>
      </c>
      <c r="G5" s="10">
        <v>0</v>
      </c>
    </row>
    <row r="6" spans="1:8" x14ac:dyDescent="0.2">
      <c r="A6" s="5" t="s">
        <v>11</v>
      </c>
      <c r="B6" s="26">
        <v>0</v>
      </c>
      <c r="C6" s="11">
        <v>1250</v>
      </c>
      <c r="D6" s="10">
        <f>B6*C6</f>
        <v>0</v>
      </c>
      <c r="E6" s="11">
        <f>D6*12</f>
        <v>0</v>
      </c>
      <c r="F6" s="10">
        <f>B6*1000</f>
        <v>0</v>
      </c>
      <c r="G6" s="10">
        <v>0</v>
      </c>
    </row>
    <row r="7" spans="1:8" x14ac:dyDescent="0.2">
      <c r="A7" s="12" t="s">
        <v>13</v>
      </c>
      <c r="B7" s="24">
        <v>0</v>
      </c>
      <c r="C7" s="13">
        <v>1250</v>
      </c>
      <c r="D7" s="14">
        <f>(B7*C7)*4.3</f>
        <v>0</v>
      </c>
      <c r="E7" s="13">
        <f>D7*12</f>
        <v>0</v>
      </c>
      <c r="F7" s="14">
        <f>B7*1000</f>
        <v>0</v>
      </c>
      <c r="G7" s="14">
        <v>0</v>
      </c>
    </row>
    <row r="8" spans="1:8" ht="12" x14ac:dyDescent="0.25">
      <c r="A8" s="9" t="s">
        <v>76</v>
      </c>
      <c r="C8" s="11"/>
      <c r="E8" s="10">
        <f>SUM(E4:E7)</f>
        <v>0</v>
      </c>
      <c r="F8" s="10">
        <f>SUM(F4:F7)</f>
        <v>0</v>
      </c>
    </row>
    <row r="9" spans="1:8" ht="13.2" x14ac:dyDescent="0.25">
      <c r="A9" s="1" t="s">
        <v>74</v>
      </c>
      <c r="B9" s="12"/>
      <c r="C9" s="34"/>
      <c r="D9" s="14"/>
      <c r="E9" s="14">
        <v>0</v>
      </c>
      <c r="F9" s="14">
        <f>SUM(G4:G7)</f>
        <v>0</v>
      </c>
      <c r="G9" s="12"/>
    </row>
    <row r="10" spans="1:8" ht="13.2" x14ac:dyDescent="0.25">
      <c r="A10" s="9" t="s">
        <v>32</v>
      </c>
      <c r="C10"/>
      <c r="E10" s="10">
        <f>SUM(E8:E9)</f>
        <v>0</v>
      </c>
      <c r="F10" s="10">
        <f>F8-F9</f>
        <v>0</v>
      </c>
    </row>
    <row r="11" spans="1:8" x14ac:dyDescent="0.2">
      <c r="C11" s="11"/>
      <c r="E11" s="10"/>
      <c r="G11" s="17"/>
    </row>
    <row r="12" spans="1:8" ht="12" x14ac:dyDescent="0.25">
      <c r="A12" s="1" t="s">
        <v>19</v>
      </c>
      <c r="B12" s="1" t="s">
        <v>14</v>
      </c>
      <c r="C12" s="25" t="s">
        <v>2</v>
      </c>
      <c r="D12" s="2" t="s">
        <v>33</v>
      </c>
      <c r="E12" s="3" t="s">
        <v>18</v>
      </c>
      <c r="F12" s="2" t="s">
        <v>15</v>
      </c>
    </row>
    <row r="13" spans="1:8" x14ac:dyDescent="0.2">
      <c r="A13" s="5" t="s">
        <v>20</v>
      </c>
      <c r="B13" s="26">
        <v>0</v>
      </c>
      <c r="C13" s="11">
        <v>1250</v>
      </c>
      <c r="D13" s="10">
        <f>B13*C13</f>
        <v>0</v>
      </c>
      <c r="E13" s="10">
        <f>D13*4-D13</f>
        <v>0</v>
      </c>
      <c r="F13" s="10">
        <f>B13*750</f>
        <v>0</v>
      </c>
      <c r="G13" s="5" t="s">
        <v>16</v>
      </c>
    </row>
    <row r="14" spans="1:8" x14ac:dyDescent="0.2">
      <c r="A14" s="5" t="s">
        <v>21</v>
      </c>
      <c r="B14" s="26">
        <v>0</v>
      </c>
      <c r="C14" s="11">
        <v>1250</v>
      </c>
      <c r="D14" s="10">
        <f>B14*C14</f>
        <v>0</v>
      </c>
      <c r="E14" s="10">
        <f>D14*12-D14</f>
        <v>0</v>
      </c>
      <c r="F14" s="10">
        <f t="shared" ref="F14:F20" si="0">B14*750</f>
        <v>0</v>
      </c>
      <c r="G14" s="5" t="s">
        <v>16</v>
      </c>
    </row>
    <row r="15" spans="1:8" x14ac:dyDescent="0.2">
      <c r="A15" s="5" t="s">
        <v>22</v>
      </c>
      <c r="B15" s="26">
        <v>0</v>
      </c>
      <c r="C15" s="11">
        <v>1250</v>
      </c>
      <c r="D15" s="10">
        <f>B15*C15*4.3</f>
        <v>0</v>
      </c>
      <c r="E15" s="10">
        <f>D15*12-(B15*C15)</f>
        <v>0</v>
      </c>
      <c r="F15" s="10">
        <f t="shared" si="0"/>
        <v>0</v>
      </c>
      <c r="G15" s="5" t="s">
        <v>16</v>
      </c>
    </row>
    <row r="16" spans="1:8" x14ac:dyDescent="0.2">
      <c r="A16" s="5" t="s">
        <v>23</v>
      </c>
      <c r="B16" s="26">
        <v>0</v>
      </c>
      <c r="C16" s="11">
        <v>1250</v>
      </c>
      <c r="D16" s="10">
        <f>B16*C16*30</f>
        <v>0</v>
      </c>
      <c r="E16" s="10">
        <f>D16*12-(B16*C16)</f>
        <v>0</v>
      </c>
      <c r="F16" s="10">
        <f t="shared" si="0"/>
        <v>0</v>
      </c>
      <c r="G16" s="5" t="s">
        <v>16</v>
      </c>
    </row>
    <row r="17" spans="1:7" x14ac:dyDescent="0.2">
      <c r="A17" s="5" t="s">
        <v>29</v>
      </c>
      <c r="B17" s="26">
        <v>0</v>
      </c>
      <c r="C17" s="11">
        <v>625</v>
      </c>
      <c r="D17" s="10">
        <f>B17*C17</f>
        <v>0</v>
      </c>
      <c r="E17" s="10">
        <f>D17*4</f>
        <v>0</v>
      </c>
      <c r="F17" s="10">
        <f t="shared" si="0"/>
        <v>0</v>
      </c>
      <c r="G17" s="5" t="s">
        <v>16</v>
      </c>
    </row>
    <row r="18" spans="1:7" x14ac:dyDescent="0.2">
      <c r="A18" s="5" t="s">
        <v>30</v>
      </c>
      <c r="B18" s="26">
        <v>0</v>
      </c>
      <c r="C18" s="11">
        <v>625</v>
      </c>
      <c r="D18" s="10">
        <f>B18*C18</f>
        <v>0</v>
      </c>
      <c r="E18" s="10">
        <f>D18*12</f>
        <v>0</v>
      </c>
      <c r="F18" s="10">
        <f t="shared" si="0"/>
        <v>0</v>
      </c>
      <c r="G18" s="5" t="s">
        <v>16</v>
      </c>
    </row>
    <row r="19" spans="1:7" x14ac:dyDescent="0.2">
      <c r="A19" s="5" t="s">
        <v>28</v>
      </c>
      <c r="B19" s="26">
        <v>0</v>
      </c>
      <c r="C19" s="11">
        <v>625</v>
      </c>
      <c r="D19" s="10">
        <f>B19*C19*4.3</f>
        <v>0</v>
      </c>
      <c r="E19" s="10">
        <f>D19*12</f>
        <v>0</v>
      </c>
      <c r="F19" s="10">
        <f t="shared" si="0"/>
        <v>0</v>
      </c>
      <c r="G19" s="5" t="s">
        <v>16</v>
      </c>
    </row>
    <row r="20" spans="1:7" x14ac:dyDescent="0.2">
      <c r="A20" s="12" t="s">
        <v>31</v>
      </c>
      <c r="B20" s="24">
        <v>0</v>
      </c>
      <c r="C20" s="13">
        <v>625</v>
      </c>
      <c r="D20" s="14">
        <f>B20*C20*30</f>
        <v>0</v>
      </c>
      <c r="E20" s="14">
        <f>D20*12</f>
        <v>0</v>
      </c>
      <c r="F20" s="14">
        <f t="shared" si="0"/>
        <v>0</v>
      </c>
      <c r="G20" s="12" t="s">
        <v>16</v>
      </c>
    </row>
    <row r="21" spans="1:7" ht="12" x14ac:dyDescent="0.25">
      <c r="A21" s="9" t="s">
        <v>32</v>
      </c>
      <c r="C21" s="11"/>
      <c r="E21" s="10">
        <f>SUM(E13:E20)</f>
        <v>0</v>
      </c>
      <c r="F21" s="10">
        <f>SUM(F13:F20)</f>
        <v>0</v>
      </c>
    </row>
    <row r="22" spans="1:7" ht="12" x14ac:dyDescent="0.25">
      <c r="A22" s="9"/>
      <c r="C22" s="11"/>
    </row>
    <row r="23" spans="1:7" ht="13.2" x14ac:dyDescent="0.25">
      <c r="A23" s="1" t="s">
        <v>6</v>
      </c>
      <c r="B23" s="1" t="s">
        <v>0</v>
      </c>
      <c r="C23" s="1" t="s">
        <v>2</v>
      </c>
      <c r="D23" s="2" t="s">
        <v>3</v>
      </c>
      <c r="E23" s="3" t="s">
        <v>18</v>
      </c>
      <c r="F23" s="2" t="s">
        <v>15</v>
      </c>
      <c r="G23"/>
    </row>
    <row r="24" spans="1:7" x14ac:dyDescent="0.2">
      <c r="A24" s="5" t="s">
        <v>5</v>
      </c>
      <c r="B24" s="26">
        <v>0</v>
      </c>
      <c r="C24" s="11">
        <v>700</v>
      </c>
      <c r="D24" s="10">
        <f>B24*C24</f>
        <v>0</v>
      </c>
      <c r="E24" s="10">
        <f>(D24*4)-(B24*1250)</f>
        <v>0</v>
      </c>
      <c r="F24" s="10">
        <f>B24*750</f>
        <v>0</v>
      </c>
      <c r="G24" s="5" t="s">
        <v>16</v>
      </c>
    </row>
    <row r="25" spans="1:7" x14ac:dyDescent="0.2">
      <c r="A25" s="5" t="s">
        <v>8</v>
      </c>
      <c r="B25" s="26">
        <v>0</v>
      </c>
      <c r="C25" s="11">
        <v>500</v>
      </c>
      <c r="D25" s="10">
        <f>B25*C25</f>
        <v>0</v>
      </c>
      <c r="E25" s="10">
        <f>(D25*12)-(B25*1250)</f>
        <v>0</v>
      </c>
      <c r="F25" s="10">
        <f>B25*750</f>
        <v>0</v>
      </c>
      <c r="G25" s="5" t="s">
        <v>16</v>
      </c>
    </row>
    <row r="26" spans="1:7" x14ac:dyDescent="0.2">
      <c r="A26" s="5" t="s">
        <v>9</v>
      </c>
      <c r="B26" s="26">
        <v>0</v>
      </c>
      <c r="C26" s="11">
        <v>300</v>
      </c>
      <c r="D26" s="10">
        <f>B26*C26*4.3</f>
        <v>0</v>
      </c>
      <c r="E26" s="10">
        <f>(D26*12)-(B26*1250)</f>
        <v>0</v>
      </c>
      <c r="F26" s="10">
        <f>B26*750</f>
        <v>0</v>
      </c>
      <c r="G26" s="5" t="s">
        <v>16</v>
      </c>
    </row>
    <row r="27" spans="1:7" x14ac:dyDescent="0.2">
      <c r="A27" s="12" t="s">
        <v>10</v>
      </c>
      <c r="B27" s="24">
        <v>0</v>
      </c>
      <c r="C27" s="13">
        <v>110</v>
      </c>
      <c r="D27" s="14">
        <f>B27*C27*30</f>
        <v>0</v>
      </c>
      <c r="E27" s="14">
        <f>(D27*12)-(B27*1250)</f>
        <v>0</v>
      </c>
      <c r="F27" s="14">
        <f>B27*750</f>
        <v>0</v>
      </c>
      <c r="G27" s="12" t="s">
        <v>16</v>
      </c>
    </row>
    <row r="28" spans="1:7" ht="12" x14ac:dyDescent="0.25">
      <c r="A28" s="9" t="s">
        <v>32</v>
      </c>
      <c r="C28" s="11"/>
      <c r="D28" s="10" t="s">
        <v>16</v>
      </c>
      <c r="E28" s="10">
        <f>SUM(E24:E27)</f>
        <v>0</v>
      </c>
      <c r="F28" s="10">
        <f>SUM(F24:F27)</f>
        <v>0</v>
      </c>
    </row>
    <row r="29" spans="1:7" ht="12" x14ac:dyDescent="0.25">
      <c r="A29" s="9"/>
      <c r="C29" s="11"/>
    </row>
    <row r="30" spans="1:7" ht="12" x14ac:dyDescent="0.25">
      <c r="A30" s="1" t="s">
        <v>7</v>
      </c>
      <c r="B30" s="1" t="s">
        <v>14</v>
      </c>
      <c r="C30" s="1" t="s">
        <v>2</v>
      </c>
      <c r="D30" s="2" t="s">
        <v>33</v>
      </c>
      <c r="E30" s="3" t="s">
        <v>18</v>
      </c>
      <c r="F30" s="2" t="s">
        <v>15</v>
      </c>
      <c r="G30" s="4" t="s">
        <v>4</v>
      </c>
    </row>
    <row r="31" spans="1:7" x14ac:dyDescent="0.2">
      <c r="A31" s="5" t="s">
        <v>62</v>
      </c>
      <c r="B31" s="26">
        <v>0</v>
      </c>
      <c r="C31" s="11">
        <v>2995</v>
      </c>
      <c r="D31" s="10">
        <f>C31*B31*G31</f>
        <v>0</v>
      </c>
      <c r="E31" s="10">
        <f>D31*12</f>
        <v>0</v>
      </c>
      <c r="F31" s="10">
        <f>G31*500</f>
        <v>0</v>
      </c>
      <c r="G31" s="5">
        <v>0</v>
      </c>
    </row>
    <row r="32" spans="1:7" x14ac:dyDescent="0.2">
      <c r="A32" s="5" t="s">
        <v>61</v>
      </c>
      <c r="B32" s="26">
        <v>0</v>
      </c>
      <c r="C32" s="11">
        <v>2500</v>
      </c>
      <c r="D32" s="10">
        <f>C32*B32*G32</f>
        <v>0</v>
      </c>
      <c r="E32" s="10">
        <f>D32*12</f>
        <v>0</v>
      </c>
      <c r="F32" s="10">
        <f>G32*500</f>
        <v>0</v>
      </c>
      <c r="G32" s="5">
        <v>0</v>
      </c>
    </row>
    <row r="33" spans="1:7" x14ac:dyDescent="0.2">
      <c r="A33" s="5" t="s">
        <v>34</v>
      </c>
      <c r="B33" s="26">
        <v>0</v>
      </c>
      <c r="C33" s="11">
        <v>1995</v>
      </c>
      <c r="D33" s="10">
        <f>C33*B33*G33</f>
        <v>0</v>
      </c>
      <c r="E33" s="10">
        <f>D33*12</f>
        <v>0</v>
      </c>
      <c r="F33" s="10">
        <f>G33*500</f>
        <v>0</v>
      </c>
      <c r="G33" s="5">
        <v>0</v>
      </c>
    </row>
    <row r="34" spans="1:7" x14ac:dyDescent="0.2">
      <c r="A34" s="12" t="s">
        <v>60</v>
      </c>
      <c r="B34" s="24">
        <v>0</v>
      </c>
      <c r="C34" s="13">
        <v>1000</v>
      </c>
      <c r="D34" s="14">
        <f>C34*B34*G34</f>
        <v>0</v>
      </c>
      <c r="E34" s="14">
        <f>D34*12</f>
        <v>0</v>
      </c>
      <c r="F34" s="14">
        <f>G34*500</f>
        <v>0</v>
      </c>
      <c r="G34" s="12">
        <v>0</v>
      </c>
    </row>
    <row r="35" spans="1:7" ht="12" x14ac:dyDescent="0.25">
      <c r="A35" s="9" t="s">
        <v>32</v>
      </c>
      <c r="E35" s="10">
        <f>SUM(E31:E34)</f>
        <v>0</v>
      </c>
      <c r="F35" s="10">
        <f>SUM(F31:F34)</f>
        <v>0</v>
      </c>
    </row>
    <row r="36" spans="1:7" ht="12" x14ac:dyDescent="0.25">
      <c r="A36" s="9"/>
      <c r="E36" s="10"/>
    </row>
    <row r="37" spans="1:7" ht="12" x14ac:dyDescent="0.25">
      <c r="A37" s="9" t="s">
        <v>38</v>
      </c>
      <c r="E37" s="15" t="s">
        <v>18</v>
      </c>
      <c r="F37" s="15" t="s">
        <v>15</v>
      </c>
    </row>
    <row r="38" spans="1:7" ht="13.2" x14ac:dyDescent="0.25">
      <c r="A38" s="17" t="s">
        <v>39</v>
      </c>
      <c r="B38" s="17"/>
      <c r="C38" s="17"/>
      <c r="D38" s="18"/>
      <c r="E38" s="10">
        <f>'Per Query Pricing Sheet'!G5</f>
        <v>0</v>
      </c>
      <c r="F38" s="10">
        <v>0</v>
      </c>
      <c r="G38"/>
    </row>
    <row r="39" spans="1:7" x14ac:dyDescent="0.2">
      <c r="A39" s="17" t="s">
        <v>40</v>
      </c>
      <c r="E39" s="10">
        <f>'Per Query Pricing Sheet'!G11</f>
        <v>0</v>
      </c>
      <c r="F39" s="20">
        <v>0</v>
      </c>
    </row>
    <row r="40" spans="1:7" x14ac:dyDescent="0.2">
      <c r="A40" s="12" t="s">
        <v>41</v>
      </c>
      <c r="B40" s="12"/>
      <c r="C40" s="12"/>
      <c r="D40" s="14"/>
      <c r="E40" s="14">
        <v>0</v>
      </c>
      <c r="F40" s="29">
        <f>'Per Query Pricing Sheet'!F16</f>
        <v>0</v>
      </c>
      <c r="G40" s="12"/>
    </row>
    <row r="41" spans="1:7" ht="12" x14ac:dyDescent="0.25">
      <c r="A41" s="9" t="s">
        <v>32</v>
      </c>
      <c r="E41" s="20">
        <f>SUM(E38:E40)</f>
        <v>0</v>
      </c>
      <c r="F41" s="20">
        <f>SUM(F38:F40)</f>
        <v>0</v>
      </c>
    </row>
    <row r="43" spans="1:7" ht="12" x14ac:dyDescent="0.25">
      <c r="A43" s="1" t="s">
        <v>57</v>
      </c>
      <c r="B43" s="21" t="s">
        <v>43</v>
      </c>
      <c r="C43" s="21" t="s">
        <v>2</v>
      </c>
      <c r="D43" s="15" t="s">
        <v>44</v>
      </c>
      <c r="E43" s="21" t="s">
        <v>18</v>
      </c>
      <c r="F43" s="15" t="s">
        <v>15</v>
      </c>
      <c r="G43" s="17"/>
    </row>
    <row r="44" spans="1:7" x14ac:dyDescent="0.2">
      <c r="A44" s="17" t="s">
        <v>58</v>
      </c>
      <c r="B44" s="27">
        <v>0</v>
      </c>
      <c r="C44" s="18">
        <v>150</v>
      </c>
      <c r="D44" s="18">
        <f>B44*C44</f>
        <v>0</v>
      </c>
      <c r="E44" s="20">
        <f>D44*12</f>
        <v>0</v>
      </c>
      <c r="F44" s="20">
        <v>0</v>
      </c>
      <c r="G44" s="17"/>
    </row>
    <row r="45" spans="1:7" x14ac:dyDescent="0.2">
      <c r="A45" s="12" t="s">
        <v>59</v>
      </c>
      <c r="B45" s="24">
        <v>0</v>
      </c>
      <c r="C45" s="14">
        <v>150</v>
      </c>
      <c r="D45" s="14">
        <f>C45*B45*4.3</f>
        <v>0</v>
      </c>
      <c r="E45" s="29">
        <f>D45*12</f>
        <v>0</v>
      </c>
      <c r="F45" s="29">
        <v>0</v>
      </c>
      <c r="G45" s="12"/>
    </row>
    <row r="46" spans="1:7" ht="12" x14ac:dyDescent="0.25">
      <c r="A46" s="6" t="s">
        <v>32</v>
      </c>
      <c r="B46" s="17"/>
      <c r="C46" s="17"/>
      <c r="D46" s="18"/>
      <c r="E46" s="20">
        <f>SUM(E44:E45)</f>
        <v>0</v>
      </c>
      <c r="F46" s="20">
        <f>SUM(F44:F45)</f>
        <v>0</v>
      </c>
      <c r="G46" s="17"/>
    </row>
    <row r="47" spans="1:7" ht="12" x14ac:dyDescent="0.25">
      <c r="A47" s="6"/>
      <c r="B47" s="17"/>
      <c r="C47" s="17"/>
      <c r="D47" s="18"/>
      <c r="E47" s="20"/>
      <c r="F47" s="16"/>
      <c r="G47" s="17"/>
    </row>
    <row r="48" spans="1:7" ht="12" x14ac:dyDescent="0.25">
      <c r="A48" s="6"/>
      <c r="B48" s="17"/>
      <c r="C48" s="17"/>
      <c r="D48" s="18"/>
      <c r="E48" s="15" t="s">
        <v>18</v>
      </c>
      <c r="F48" s="15" t="s">
        <v>15</v>
      </c>
      <c r="G48" s="17"/>
    </row>
    <row r="49" spans="1:7" ht="12" x14ac:dyDescent="0.25">
      <c r="A49" s="9" t="s">
        <v>36</v>
      </c>
      <c r="E49" s="10">
        <f>E8+E21+E28+E35+E41+E46</f>
        <v>0</v>
      </c>
      <c r="F49" s="10">
        <f>+F10+F21+F28+F35+F41</f>
        <v>0</v>
      </c>
    </row>
    <row r="50" spans="1:7" ht="12" x14ac:dyDescent="0.25">
      <c r="A50" s="9"/>
      <c r="E50" s="10"/>
    </row>
    <row r="51" spans="1:7" ht="12" x14ac:dyDescent="0.25">
      <c r="A51" s="9"/>
      <c r="B51" s="1" t="s">
        <v>42</v>
      </c>
      <c r="E51" s="15" t="s">
        <v>18</v>
      </c>
    </row>
    <row r="52" spans="1:7" ht="12" x14ac:dyDescent="0.25">
      <c r="A52" s="1" t="s">
        <v>37</v>
      </c>
      <c r="B52" s="35">
        <v>0</v>
      </c>
      <c r="C52" s="12"/>
      <c r="D52" s="14"/>
      <c r="E52" s="14">
        <f>E49*B52</f>
        <v>0</v>
      </c>
      <c r="F52" s="14" t="s">
        <v>16</v>
      </c>
      <c r="G52" s="12"/>
    </row>
    <row r="53" spans="1:7" ht="12" x14ac:dyDescent="0.25">
      <c r="A53" s="9" t="s">
        <v>16</v>
      </c>
      <c r="B53" s="19"/>
      <c r="E53" s="18"/>
      <c r="F53" s="18"/>
    </row>
    <row r="54" spans="1:7" ht="12" x14ac:dyDescent="0.25">
      <c r="A54" s="1" t="s">
        <v>35</v>
      </c>
      <c r="B54" s="19"/>
      <c r="E54" s="18"/>
      <c r="F54" s="18"/>
    </row>
    <row r="55" spans="1:7" x14ac:dyDescent="0.2">
      <c r="A55" s="5" t="s">
        <v>70</v>
      </c>
      <c r="B55" s="19"/>
      <c r="E55" s="18"/>
      <c r="F55" s="18"/>
    </row>
    <row r="56" spans="1:7" x14ac:dyDescent="0.2">
      <c r="A56" s="5" t="s">
        <v>72</v>
      </c>
      <c r="B56" s="19"/>
      <c r="E56" s="18"/>
      <c r="F56" s="18"/>
    </row>
    <row r="57" spans="1:7" x14ac:dyDescent="0.2">
      <c r="A57" s="5" t="s">
        <v>71</v>
      </c>
      <c r="B57" s="19"/>
      <c r="E57" s="18"/>
      <c r="F57" s="18"/>
    </row>
    <row r="58" spans="1:7" x14ac:dyDescent="0.2">
      <c r="B58" s="19"/>
      <c r="E58" s="18" t="s">
        <v>16</v>
      </c>
      <c r="F58" s="18" t="s">
        <v>16</v>
      </c>
    </row>
    <row r="59" spans="1:7" ht="12" x14ac:dyDescent="0.25">
      <c r="A59" s="9" t="s">
        <v>48</v>
      </c>
      <c r="F59" s="5"/>
    </row>
    <row r="60" spans="1:7" x14ac:dyDescent="0.2">
      <c r="A60" s="5" t="s">
        <v>51</v>
      </c>
      <c r="E60" s="10">
        <f>E49-E52</f>
        <v>0</v>
      </c>
    </row>
    <row r="61" spans="1:7" x14ac:dyDescent="0.2">
      <c r="A61" s="12" t="s">
        <v>50</v>
      </c>
      <c r="B61" s="12"/>
      <c r="C61" s="12"/>
      <c r="D61" s="14"/>
      <c r="E61" s="14">
        <f>F49</f>
        <v>0</v>
      </c>
      <c r="F61" s="14"/>
      <c r="G61" s="12"/>
    </row>
    <row r="62" spans="1:7" ht="12" x14ac:dyDescent="0.25">
      <c r="A62" s="9" t="s">
        <v>47</v>
      </c>
      <c r="E62" s="10">
        <f>SUM(E60:E61)</f>
        <v>0</v>
      </c>
    </row>
  </sheetData>
  <phoneticPr fontId="0" type="noConversion"/>
  <printOptions gridLines="1"/>
  <pageMargins left="0.75" right="0.75" top="1" bottom="1" header="0.5" footer="0.5"/>
  <pageSetup scale="94" orientation="landscape" r:id="rId1"/>
  <headerFooter alignWithMargins="0">
    <oddHeader xml:space="preserve">&amp;L&amp;"Arial,Bold"Vers. 1 - August 10, 2001&amp;C&amp;"Arial,Bold"&amp;12Individual NRLLDB User Pricing Worksheet (Non-DB Input Participant)&amp;R&amp;"Arial,Bold"&amp;D </oddHeader>
    <oddFooter>&amp;C&amp;P</oddFooter>
  </headerFooter>
  <rowBreaks count="1" manualBreakCount="1">
    <brk id="4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9" sqref="D19"/>
    </sheetView>
  </sheetViews>
  <sheetFormatPr defaultRowHeight="11.4" x14ac:dyDescent="0.2"/>
  <cols>
    <col min="1" max="1" width="55.77734375" style="5" customWidth="1"/>
    <col min="2" max="2" width="16.6640625" style="5" bestFit="1" customWidth="1"/>
    <col min="3" max="3" width="6.21875" style="5" bestFit="1" customWidth="1"/>
    <col min="4" max="4" width="14.6640625" style="5" bestFit="1" customWidth="1"/>
    <col min="5" max="5" width="6.21875" style="5" customWidth="1"/>
    <col min="6" max="6" width="12" style="5" bestFit="1" customWidth="1"/>
    <col min="7" max="7" width="12" style="23" bestFit="1" customWidth="1"/>
    <col min="8" max="16384" width="8.88671875" style="5"/>
  </cols>
  <sheetData>
    <row r="1" spans="1:7" ht="12" x14ac:dyDescent="0.25">
      <c r="A1" s="1" t="s">
        <v>27</v>
      </c>
      <c r="B1" s="1" t="s">
        <v>66</v>
      </c>
      <c r="C1" s="21" t="s">
        <v>17</v>
      </c>
      <c r="D1" s="21" t="s">
        <v>65</v>
      </c>
      <c r="E1" s="21" t="s">
        <v>64</v>
      </c>
      <c r="F1" s="15" t="s">
        <v>46</v>
      </c>
      <c r="G1" s="22" t="s">
        <v>18</v>
      </c>
    </row>
    <row r="2" spans="1:7" x14ac:dyDescent="0.2">
      <c r="A2" s="5" t="s">
        <v>53</v>
      </c>
      <c r="B2" s="32">
        <v>0</v>
      </c>
      <c r="C2" s="30">
        <v>0.05</v>
      </c>
      <c r="D2" s="26">
        <v>2</v>
      </c>
      <c r="E2" s="11">
        <v>0</v>
      </c>
      <c r="F2" s="10">
        <f>B2*C2</f>
        <v>0</v>
      </c>
      <c r="G2" s="10">
        <f>F2*12</f>
        <v>0</v>
      </c>
    </row>
    <row r="3" spans="1:7" x14ac:dyDescent="0.2">
      <c r="A3" s="5" t="s">
        <v>25</v>
      </c>
      <c r="B3" s="32">
        <v>0</v>
      </c>
      <c r="C3" s="30">
        <v>0.03</v>
      </c>
      <c r="D3" s="26">
        <v>2</v>
      </c>
      <c r="E3" s="11">
        <v>0</v>
      </c>
      <c r="F3" s="10">
        <f>B3*C3</f>
        <v>0</v>
      </c>
      <c r="G3" s="10">
        <f>F3*12</f>
        <v>0</v>
      </c>
    </row>
    <row r="4" spans="1:7" x14ac:dyDescent="0.2">
      <c r="A4" s="12" t="s">
        <v>26</v>
      </c>
      <c r="B4" s="33">
        <v>0</v>
      </c>
      <c r="C4" s="31">
        <v>1.4999999999999999E-2</v>
      </c>
      <c r="D4" s="24">
        <v>2</v>
      </c>
      <c r="E4" s="13">
        <v>0</v>
      </c>
      <c r="F4" s="14">
        <f>B4*C4</f>
        <v>0</v>
      </c>
      <c r="G4" s="14">
        <f>F4*12</f>
        <v>0</v>
      </c>
    </row>
    <row r="5" spans="1:7" ht="12" x14ac:dyDescent="0.25">
      <c r="A5" s="9" t="s">
        <v>32</v>
      </c>
      <c r="C5" s="11"/>
      <c r="E5" s="11"/>
      <c r="F5" s="10"/>
      <c r="G5" s="10">
        <f>SUM(G2:G4)</f>
        <v>0</v>
      </c>
    </row>
    <row r="6" spans="1:7" x14ac:dyDescent="0.2">
      <c r="F6" s="10"/>
    </row>
    <row r="7" spans="1:7" ht="12" x14ac:dyDescent="0.25">
      <c r="A7" s="1" t="s">
        <v>68</v>
      </c>
      <c r="B7" s="1" t="s">
        <v>66</v>
      </c>
      <c r="C7" s="21" t="s">
        <v>17</v>
      </c>
      <c r="D7" s="21" t="s">
        <v>65</v>
      </c>
      <c r="E7" s="21" t="s">
        <v>64</v>
      </c>
      <c r="F7" s="15" t="s">
        <v>46</v>
      </c>
      <c r="G7" s="22" t="s">
        <v>18</v>
      </c>
    </row>
    <row r="8" spans="1:7" x14ac:dyDescent="0.2">
      <c r="A8" s="5" t="s">
        <v>56</v>
      </c>
      <c r="B8" s="32">
        <v>0</v>
      </c>
      <c r="C8" s="30">
        <v>0.05</v>
      </c>
      <c r="D8" s="26">
        <v>2</v>
      </c>
      <c r="E8" s="11">
        <v>0.01</v>
      </c>
      <c r="F8" s="10">
        <f>SUM(B8*C8*0.9)+(E8*(D8-2)*B8*0.9)</f>
        <v>0</v>
      </c>
      <c r="G8" s="10">
        <f>F8*12</f>
        <v>0</v>
      </c>
    </row>
    <row r="9" spans="1:7" x14ac:dyDescent="0.2">
      <c r="A9" s="5" t="s">
        <v>55</v>
      </c>
      <c r="B9" s="32">
        <v>0</v>
      </c>
      <c r="C9" s="30">
        <v>0.03</v>
      </c>
      <c r="D9" s="26">
        <v>2</v>
      </c>
      <c r="E9" s="11">
        <v>0.01</v>
      </c>
      <c r="F9" s="10">
        <f>SUM(B9*C9*0.9)+(E9*(D9-2)*B9*0.9)</f>
        <v>0</v>
      </c>
      <c r="G9" s="10">
        <f>F9*12</f>
        <v>0</v>
      </c>
    </row>
    <row r="10" spans="1:7" x14ac:dyDescent="0.2">
      <c r="A10" s="12" t="s">
        <v>54</v>
      </c>
      <c r="B10" s="33">
        <v>0</v>
      </c>
      <c r="C10" s="31">
        <v>1.4999999999999999E-2</v>
      </c>
      <c r="D10" s="24">
        <v>2</v>
      </c>
      <c r="E10" s="13">
        <v>0.01</v>
      </c>
      <c r="F10" s="14">
        <f>SUM(B10*C10*0.9)+(E10*(D10-2)*B10*0.9)</f>
        <v>0</v>
      </c>
      <c r="G10" s="14">
        <f>F10*12</f>
        <v>0</v>
      </c>
    </row>
    <row r="11" spans="1:7" ht="12" x14ac:dyDescent="0.25">
      <c r="A11" s="9" t="s">
        <v>32</v>
      </c>
      <c r="C11" s="11"/>
      <c r="E11" s="11"/>
      <c r="F11" s="10"/>
      <c r="G11" s="10">
        <f>SUM(G8:G10)</f>
        <v>0</v>
      </c>
    </row>
    <row r="12" spans="1:7" x14ac:dyDescent="0.2">
      <c r="C12" s="11"/>
      <c r="E12" s="11"/>
      <c r="F12" s="10"/>
    </row>
    <row r="13" spans="1:7" x14ac:dyDescent="0.2">
      <c r="C13" s="11"/>
      <c r="E13" s="11"/>
      <c r="F13" s="10"/>
    </row>
    <row r="15" spans="1:7" ht="13.2" x14ac:dyDescent="0.25">
      <c r="A15" s="1" t="s">
        <v>45</v>
      </c>
      <c r="B15" s="21" t="s">
        <v>4</v>
      </c>
      <c r="C15" s="12"/>
      <c r="D15" s="21" t="s">
        <v>73</v>
      </c>
      <c r="E15" s="12"/>
      <c r="F15" s="22" t="s">
        <v>69</v>
      </c>
      <c r="G15"/>
    </row>
    <row r="16" spans="1:7" ht="13.2" x14ac:dyDescent="0.25">
      <c r="A16" s="9" t="s">
        <v>32</v>
      </c>
      <c r="B16" s="5">
        <v>0</v>
      </c>
      <c r="D16" s="10">
        <v>500</v>
      </c>
      <c r="F16" s="10">
        <f>B16*D16</f>
        <v>0</v>
      </c>
      <c r="G16"/>
    </row>
    <row r="17" spans="2:2" x14ac:dyDescent="0.2">
      <c r="B17" s="5" t="s">
        <v>16</v>
      </c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>
    <oddHeader>&amp;L&amp;"Arial,Bold"Ver. 1 - August 10, 2001&amp;C&amp;"Arial,Bold"&amp;12Individual NRLLDB User Pricing Worksheet for On-Line Per Query Option&amp;R&amp;"Arial,Bold"&amp;D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TN_DB-Input_Main Pricing Sheet</vt:lpstr>
      <vt:lpstr>Contact DB_Input_Main Pricing</vt:lpstr>
      <vt:lpstr>Non-DB Input_Main Pricing Sheet</vt:lpstr>
      <vt:lpstr>Per Query Pricing Sheet</vt:lpstr>
    </vt:vector>
  </TitlesOfParts>
  <Company>Advanced Technologies and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kbabcock</dc:creator>
  <cp:lastModifiedBy>Aniket Gupta</cp:lastModifiedBy>
  <cp:lastPrinted>2001-08-14T15:52:40Z</cp:lastPrinted>
  <dcterms:created xsi:type="dcterms:W3CDTF">2001-08-08T17:26:42Z</dcterms:created>
  <dcterms:modified xsi:type="dcterms:W3CDTF">2024-01-29T04:54:17Z</dcterms:modified>
</cp:coreProperties>
</file>